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10740" tabRatio="763"/>
  </bookViews>
  <sheets>
    <sheet name="一般公共预算收入" sheetId="5" r:id="rId1"/>
    <sheet name="一般公共预算支出" sheetId="1" r:id="rId2"/>
    <sheet name="政府性基金预算收入" sheetId="6" r:id="rId3"/>
    <sheet name="政府性基金预算支出" sheetId="2" r:id="rId4"/>
    <sheet name="国有资本经营预算收入" sheetId="7" r:id="rId5"/>
    <sheet name="国有资本经营预算支出" sheetId="3" r:id="rId6"/>
    <sheet name="债务" sheetId="4"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0" hidden="1">一般公共预算收入!$A$4:$F$42</definedName>
    <definedName name="_xlnm._FilterDatabase" localSheetId="1" hidden="1">一般公共预算支出!$A$5:$BI$1272</definedName>
    <definedName name="_xlnm._FilterDatabase" localSheetId="2" hidden="1">政府性基金预算收入!$A$4:$I$44</definedName>
    <definedName name="_xlnm._FilterDatabase" localSheetId="3" hidden="1">政府性基金预算支出!$A$5:$U$271</definedName>
    <definedName name="_xlnm._FilterDatabase" localSheetId="4" hidden="1">国有资本经营预算收入!$A$4:$F$39</definedName>
    <definedName name="_xlnm.Print_Area" localSheetId="5">国有资本经营预算支出!$B$1:$G$17</definedName>
    <definedName name="_xlnm.Print_Area" localSheetId="1">一般公共预算支出!$B$1:$H$1272</definedName>
    <definedName name="_xlnm.Print_Area" localSheetId="3">政府性基金预算支出!$B$1:$G$271</definedName>
    <definedName name="_xlnm.Print_Titles" localSheetId="1">一般公共预算支出!$1:$5</definedName>
    <definedName name="_xlnm.Print_Titles" localSheetId="3">政府性基金预算支出!$1:$5</definedName>
    <definedName name="_xlnm.Print_Area" localSheetId="0">一般公共预算收入!$B$1:$E$42</definedName>
    <definedName name="_xlnm.Print_Area" localSheetId="2">政府性基金预算收入!$B$1:$E$44</definedName>
    <definedName name="_xlnm.Print_Titles" localSheetId="0">一般公共预算收入!$1:$4</definedName>
    <definedName name="_xlnm.Print_Titles" localSheetId="2">政府性基金预算收入!$1:$4</definedName>
    <definedName name="_xlnm.Print_Area" localSheetId="4">国有资本经营预算收入!$B$1:$E$39</definedName>
    <definedName name="_xlnm.Print_Titles" localSheetId="4">国有资本经营预算收入!$1:$4</definedName>
  </definedNames>
  <calcPr calcId="144525"/>
</workbook>
</file>

<file path=xl/comments1.xml><?xml version="1.0" encoding="utf-8"?>
<comments xmlns="http://schemas.openxmlformats.org/spreadsheetml/2006/main">
  <authors>
    <author>USER</author>
    <author>Dell</author>
  </authors>
  <commentList>
    <comment ref="U3" authorId="0">
      <text>
        <r>
          <rPr>
            <b/>
            <sz val="9"/>
            <rFont val="宋体"/>
            <charset val="134"/>
          </rPr>
          <t>USER:</t>
        </r>
        <r>
          <rPr>
            <sz val="9"/>
            <rFont val="宋体"/>
            <charset val="134"/>
          </rPr>
          <t xml:space="preserve">
75185.52188+30994.08
</t>
        </r>
      </text>
    </comment>
    <comment ref="AS3" authorId="0">
      <text>
        <r>
          <rPr>
            <b/>
            <sz val="9"/>
            <rFont val="宋体"/>
            <charset val="134"/>
          </rPr>
          <t>USER:</t>
        </r>
        <r>
          <rPr>
            <sz val="9"/>
            <rFont val="宋体"/>
            <charset val="134"/>
          </rPr>
          <t xml:space="preserve">
11009.18255</t>
        </r>
      </text>
    </comment>
    <comment ref="BF3" authorId="0">
      <text>
        <r>
          <rPr>
            <b/>
            <sz val="9"/>
            <rFont val="宋体"/>
            <charset val="134"/>
          </rPr>
          <t>USER:</t>
        </r>
        <r>
          <rPr>
            <sz val="9"/>
            <rFont val="宋体"/>
            <charset val="134"/>
          </rPr>
          <t xml:space="preserve">
2.1指标结余情况表导出筛选了工资项</t>
        </r>
      </text>
    </comment>
    <comment ref="AJ10" authorId="0">
      <text>
        <r>
          <rPr>
            <b/>
            <sz val="9"/>
            <rFont val="宋体"/>
            <charset val="134"/>
          </rPr>
          <t>USER:</t>
        </r>
        <r>
          <rPr>
            <sz val="9"/>
            <rFont val="宋体"/>
            <charset val="134"/>
          </rPr>
          <t xml:space="preserve">
调减差额34万</t>
        </r>
      </text>
    </comment>
    <comment ref="AR17" authorId="1">
      <text>
        <r>
          <rPr>
            <sz val="9"/>
            <rFont val="宋体"/>
            <charset val="134"/>
          </rPr>
          <t xml:space="preserve">乡镇人大活动经费17.72万元
</t>
        </r>
      </text>
    </comment>
    <comment ref="V59" authorId="0">
      <text>
        <r>
          <rPr>
            <b/>
            <sz val="9"/>
            <rFont val="宋体"/>
            <charset val="134"/>
          </rPr>
          <t>USER:</t>
        </r>
        <r>
          <rPr>
            <sz val="9"/>
            <rFont val="宋体"/>
            <charset val="134"/>
          </rPr>
          <t xml:space="preserve">
取整少一</t>
        </r>
      </text>
    </comment>
    <comment ref="AW356" authorId="0">
      <text>
        <r>
          <rPr>
            <b/>
            <sz val="9"/>
            <rFont val="宋体"/>
            <charset val="134"/>
          </rPr>
          <t>USER:</t>
        </r>
        <r>
          <rPr>
            <sz val="9"/>
            <rFont val="宋体"/>
            <charset val="134"/>
          </rPr>
          <t xml:space="preserve">
调减</t>
        </r>
      </text>
    </comment>
    <comment ref="V357" authorId="0">
      <text>
        <r>
          <rPr>
            <b/>
            <sz val="9"/>
            <rFont val="宋体"/>
            <charset val="134"/>
          </rPr>
          <t>USER:</t>
        </r>
        <r>
          <rPr>
            <sz val="9"/>
            <rFont val="宋体"/>
            <charset val="134"/>
          </rPr>
          <t xml:space="preserve">
取整少一</t>
        </r>
      </text>
    </comment>
    <comment ref="V359" authorId="0">
      <text>
        <r>
          <rPr>
            <b/>
            <sz val="9"/>
            <rFont val="宋体"/>
            <charset val="134"/>
          </rPr>
          <t>USER:</t>
        </r>
        <r>
          <rPr>
            <sz val="9"/>
            <rFont val="宋体"/>
            <charset val="134"/>
          </rPr>
          <t xml:space="preserve">
取整少一</t>
        </r>
      </text>
    </comment>
    <comment ref="AR359" authorId="0">
      <text>
        <r>
          <rPr>
            <b/>
            <sz val="9"/>
            <rFont val="宋体"/>
            <charset val="134"/>
          </rPr>
          <t>USER:</t>
        </r>
        <r>
          <rPr>
            <sz val="9"/>
            <rFont val="宋体"/>
            <charset val="134"/>
          </rPr>
          <t xml:space="preserve">
调减</t>
        </r>
      </text>
    </comment>
    <comment ref="AW538" authorId="0">
      <text>
        <r>
          <rPr>
            <b/>
            <sz val="9"/>
            <rFont val="宋体"/>
            <charset val="134"/>
          </rPr>
          <t>USER:</t>
        </r>
        <r>
          <rPr>
            <sz val="9"/>
            <rFont val="宋体"/>
            <charset val="134"/>
          </rPr>
          <t xml:space="preserve">
调减</t>
        </r>
      </text>
    </comment>
    <comment ref="AW564" authorId="0">
      <text>
        <r>
          <rPr>
            <b/>
            <sz val="9"/>
            <rFont val="宋体"/>
            <charset val="134"/>
          </rPr>
          <t>USER:</t>
        </r>
        <r>
          <rPr>
            <sz val="9"/>
            <rFont val="宋体"/>
            <charset val="134"/>
          </rPr>
          <t xml:space="preserve">
调减833+19</t>
        </r>
      </text>
    </comment>
    <comment ref="AW604" authorId="0">
      <text>
        <r>
          <rPr>
            <b/>
            <sz val="9"/>
            <rFont val="宋体"/>
            <charset val="134"/>
          </rPr>
          <t>USER:调减</t>
        </r>
      </text>
    </comment>
    <comment ref="AR794" authorId="0">
      <text>
        <r>
          <rPr>
            <b/>
            <sz val="9"/>
            <rFont val="宋体"/>
            <charset val="134"/>
          </rPr>
          <t>USER:</t>
        </r>
        <r>
          <rPr>
            <sz val="9"/>
            <rFont val="宋体"/>
            <charset val="134"/>
          </rPr>
          <t xml:space="preserve">
调减</t>
        </r>
      </text>
    </comment>
    <comment ref="AR1145" authorId="0">
      <text>
        <r>
          <rPr>
            <b/>
            <sz val="9"/>
            <rFont val="宋体"/>
            <charset val="134"/>
          </rPr>
          <t>USER:</t>
        </r>
        <r>
          <rPr>
            <sz val="9"/>
            <rFont val="宋体"/>
            <charset val="134"/>
          </rPr>
          <t xml:space="preserve">
调减</t>
        </r>
      </text>
    </comment>
    <comment ref="G1272" authorId="1">
      <text>
        <r>
          <rPr>
            <b/>
            <sz val="9"/>
            <rFont val="宋体"/>
            <charset val="134"/>
          </rPr>
          <t>Dell:</t>
        </r>
        <r>
          <rPr>
            <sz val="9"/>
            <rFont val="宋体"/>
            <charset val="134"/>
          </rPr>
          <t xml:space="preserve">
转贷49400万元</t>
        </r>
      </text>
    </comment>
    <comment ref="AR1272" authorId="0">
      <text>
        <r>
          <rPr>
            <b/>
            <sz val="9"/>
            <rFont val="宋体"/>
            <charset val="134"/>
          </rPr>
          <t>USER:</t>
        </r>
        <r>
          <rPr>
            <sz val="9"/>
            <rFont val="宋体"/>
            <charset val="134"/>
          </rPr>
          <t xml:space="preserve">
调减17到</t>
        </r>
      </text>
    </comment>
  </commentList>
</comments>
</file>

<file path=xl/comments2.xml><?xml version="1.0" encoding="utf-8"?>
<comments xmlns="http://schemas.openxmlformats.org/spreadsheetml/2006/main">
  <authors>
    <author>USER</author>
  </authors>
  <commentList>
    <comment ref="N62" authorId="0">
      <text>
        <r>
          <rPr>
            <b/>
            <sz val="9"/>
            <rFont val="宋体"/>
            <charset val="134"/>
          </rPr>
          <t>USER:</t>
        </r>
        <r>
          <rPr>
            <sz val="9"/>
            <rFont val="宋体"/>
            <charset val="134"/>
          </rPr>
          <t xml:space="preserve">
加1</t>
        </r>
      </text>
    </comment>
    <comment ref="Q62" authorId="0">
      <text>
        <r>
          <rPr>
            <b/>
            <sz val="9"/>
            <rFont val="宋体"/>
            <charset val="134"/>
          </rPr>
          <t>USER:</t>
        </r>
        <r>
          <rPr>
            <sz val="9"/>
            <rFont val="宋体"/>
            <charset val="134"/>
          </rPr>
          <t xml:space="preserve">
加1</t>
        </r>
      </text>
    </comment>
    <comment ref="N75" authorId="0">
      <text>
        <r>
          <rPr>
            <b/>
            <sz val="9"/>
            <rFont val="宋体"/>
            <charset val="134"/>
          </rPr>
          <t>USER:</t>
        </r>
        <r>
          <rPr>
            <sz val="9"/>
            <rFont val="宋体"/>
            <charset val="134"/>
          </rPr>
          <t xml:space="preserve">
加1</t>
        </r>
      </text>
    </comment>
  </commentList>
</comments>
</file>

<file path=xl/sharedStrings.xml><?xml version="1.0" encoding="utf-8"?>
<sst xmlns="http://schemas.openxmlformats.org/spreadsheetml/2006/main" count="1852" uniqueCount="1436">
  <si>
    <t>表一</t>
  </si>
  <si>
    <t>东川区2023年一般公共预算收入情况表</t>
  </si>
  <si>
    <t>单位：万元</t>
  </si>
  <si>
    <t>科目编码</t>
  </si>
  <si>
    <t>项目</t>
  </si>
  <si>
    <t>年初预算数</t>
  </si>
  <si>
    <t>全年预计完成数</t>
  </si>
  <si>
    <t>增幅%</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</si>
  <si>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</si>
  <si>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</si>
  <si>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</si>
  <si>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</si>
  <si>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</si>
  <si>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</si>
  <si>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</si>
  <si>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</si>
  <si>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</si>
  <si>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</si>
  <si>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</si>
  <si>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</si>
  <si>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</si>
  <si>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</si>
  <si>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</si>
  <si>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</si>
  <si>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</si>
  <si>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</si>
  <si>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</si>
  <si>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</si>
  <si>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</si>
  <si>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</si>
  <si>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</si>
  <si>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</si>
  <si>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</si>
  <si>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</si>
  <si>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</si>
  <si>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</si>
  <si>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</si>
  <si>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</si>
  <si>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</si>
  <si>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</si>
  <si>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</si>
  <si>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</si>
  <si>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</si>
  <si>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</si>
  <si>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</si>
  <si>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</si>
  <si>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</si>
  <si>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</si>
  <si>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</si>
  <si>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</si>
  <si>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</si>
  <si>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</si>
  <si>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</si>
  <si>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</si>
  <si>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</si>
  <si>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</si>
  <si>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</si>
  <si>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</si>
  <si>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</si>
  <si>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本年收入小计</t>
  </si>
  <si>
    <t>地方政府一般债务收入</t>
  </si>
  <si>
    <t>转移性收入</t>
  </si>
  <si>
    <t xml:space="preserve">   返还性收入</t>
  </si>
  <si>
    <t xml:space="preserve">   一般性转移支付收入</t>
  </si>
  <si>
    <t xml:space="preserve">   专项转移支付收入</t>
  </si>
  <si>
    <r>
      <rPr>
        <sz val="10"/>
        <rFont val="宋体"/>
        <charset val="134"/>
      </rPr>
      <t xml:space="preserve">   </t>
    </r>
    <r>
      <rPr>
        <sz val="10"/>
        <color theme="1"/>
        <rFont val="宋体"/>
        <charset val="134"/>
      </rPr>
      <t>上年结余收入</t>
    </r>
  </si>
  <si>
    <t xml:space="preserve">   调入资金</t>
  </si>
  <si>
    <t xml:space="preserve">   债务转贷收入</t>
  </si>
  <si>
    <t xml:space="preserve">     地方政府一般债务转贷收入</t>
  </si>
  <si>
    <t xml:space="preserve">   动用预算稳定调节基金</t>
  </si>
  <si>
    <t>收入合计</t>
  </si>
  <si>
    <t>表二</t>
  </si>
  <si>
    <t>东川区2023年一般公共预算支出变动情况表</t>
  </si>
  <si>
    <t>上级补助</t>
  </si>
  <si>
    <t>本次调整</t>
  </si>
  <si>
    <t>调整后
预算数</t>
  </si>
  <si>
    <t>类-款-项</t>
  </si>
  <si>
    <t>年初预算
（预算下达）</t>
  </si>
  <si>
    <t>上级提前下达</t>
  </si>
  <si>
    <t>上级转移支付预估</t>
  </si>
  <si>
    <t>上年结转</t>
  </si>
  <si>
    <t>上级专项转移支付</t>
  </si>
  <si>
    <t>一般性转移支付</t>
  </si>
  <si>
    <t>年初预算已下达上级补助实际到位</t>
  </si>
  <si>
    <t>2021年10月支出金额</t>
  </si>
  <si>
    <t>可调整金额</t>
  </si>
  <si>
    <t>2021年11月22支出金额</t>
  </si>
  <si>
    <t>可调整金额（区级项目）</t>
  </si>
  <si>
    <t>上级</t>
  </si>
  <si>
    <t>三保</t>
  </si>
  <si>
    <t>衔接资金</t>
  </si>
  <si>
    <t>其中：
上级补助</t>
  </si>
  <si>
    <t>数值</t>
  </si>
  <si>
    <t>取数</t>
  </si>
  <si>
    <t>取整</t>
  </si>
  <si>
    <t>三保（人员+市对区考核）</t>
  </si>
  <si>
    <t>其他支出</t>
  </si>
  <si>
    <t>支    出    合    计</t>
  </si>
  <si>
    <t>一般公共预算支出小计</t>
  </si>
  <si>
    <t>一、一般公共服务支出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</si>
  <si>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</si>
  <si>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</si>
  <si>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</si>
  <si>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</si>
  <si>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</si>
  <si>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</si>
  <si>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</si>
  <si>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</si>
  <si>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</si>
  <si>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</si>
  <si>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</si>
  <si>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</si>
  <si>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</si>
  <si>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</si>
  <si>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</si>
  <si>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</si>
  <si>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</si>
  <si>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</si>
  <si>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</si>
  <si>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</si>
  <si>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</si>
  <si>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</si>
  <si>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</si>
  <si>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</si>
  <si>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</si>
  <si>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</si>
  <si>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</si>
  <si>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</si>
  <si>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</si>
  <si>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</si>
  <si>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</si>
  <si>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</si>
  <si>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</si>
  <si>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</si>
  <si>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</si>
  <si>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</si>
  <si>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</si>
  <si>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</si>
  <si>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</si>
  <si>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</si>
  <si>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</si>
  <si>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</si>
  <si>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</si>
  <si>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</si>
  <si>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</si>
  <si>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</si>
  <si>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</si>
  <si>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</si>
  <si>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</si>
  <si>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</si>
  <si>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</si>
  <si>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</si>
  <si>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</si>
  <si>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</si>
  <si>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</si>
  <si>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</si>
  <si>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</si>
  <si>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</si>
  <si>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</si>
  <si>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</si>
  <si>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</si>
  <si>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</si>
  <si>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</si>
  <si>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</si>
  <si>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</si>
  <si>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</si>
  <si>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</si>
  <si>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</si>
  <si>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</si>
  <si>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</si>
  <si>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</si>
  <si>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</si>
  <si>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</si>
  <si>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</si>
  <si>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</si>
  <si>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</si>
  <si>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</si>
  <si>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</si>
  <si>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</si>
  <si>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</si>
  <si>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</si>
  <si>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</si>
  <si>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</si>
  <si>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</si>
  <si>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</si>
  <si>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</si>
  <si>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</si>
  <si>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</si>
  <si>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</si>
  <si>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</si>
  <si>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</si>
  <si>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</si>
  <si>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</si>
  <si>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</si>
  <si>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</si>
  <si>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</si>
  <si>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</si>
  <si>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</si>
  <si>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</si>
  <si>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</si>
  <si>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</si>
  <si>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</si>
  <si>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</si>
  <si>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</si>
  <si>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</si>
  <si>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</si>
  <si>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</si>
  <si>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</si>
  <si>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</si>
  <si>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</si>
  <si>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</si>
  <si>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</si>
  <si>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</si>
  <si>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</si>
  <si>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</si>
  <si>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</si>
  <si>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</si>
  <si>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</si>
  <si>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</si>
  <si>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</si>
  <si>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</si>
  <si>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</si>
  <si>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</si>
  <si>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</si>
  <si>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</si>
  <si>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</si>
  <si>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</si>
  <si>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</si>
  <si>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</si>
  <si>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</si>
  <si>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其他外交支出</t>
  </si>
  <si>
    <t>三、国防支出</t>
  </si>
  <si>
    <t xml:space="preserve">   军费</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</si>
  <si>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</si>
  <si>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</si>
  <si>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</si>
  <si>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</si>
  <si>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</si>
  <si>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</si>
  <si>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</si>
  <si>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</si>
  <si>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</si>
  <si>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</si>
  <si>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</si>
  <si>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</si>
  <si>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</si>
  <si>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</si>
  <si>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</si>
  <si>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</si>
  <si>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</si>
  <si>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</si>
  <si>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</si>
  <si>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</si>
  <si>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</si>
  <si>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</si>
  <si>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</si>
  <si>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</si>
  <si>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</si>
  <si>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</si>
  <si>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</si>
  <si>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</si>
  <si>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</si>
  <si>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</si>
  <si>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</si>
  <si>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</si>
  <si>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</si>
  <si>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</si>
  <si>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</si>
  <si>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</si>
  <si>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</si>
  <si>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</si>
  <si>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</si>
  <si>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</si>
  <si>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</si>
  <si>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</si>
  <si>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</si>
  <si>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</si>
  <si>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</si>
  <si>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</si>
  <si>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</si>
  <si>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</si>
  <si>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</si>
  <si>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</si>
  <si>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</si>
  <si>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</si>
  <si>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</si>
  <si>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</si>
  <si>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</si>
  <si>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</si>
  <si>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</si>
  <si>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</si>
  <si>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</si>
  <si>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</si>
  <si>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</si>
  <si>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</si>
  <si>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</si>
  <si>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</si>
  <si>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</si>
  <si>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</si>
  <si>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</si>
  <si>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</si>
  <si>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</si>
  <si>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</si>
  <si>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</si>
  <si>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</si>
  <si>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</si>
  <si>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</si>
  <si>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</si>
  <si>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</si>
  <si>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</si>
  <si>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</si>
  <si>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</si>
  <si>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</si>
  <si>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</si>
  <si>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</si>
  <si>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</si>
  <si>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</si>
  <si>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</si>
  <si>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</si>
  <si>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</si>
  <si>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</si>
  <si>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</si>
  <si>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</si>
  <si>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</si>
  <si>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</si>
  <si>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</si>
  <si>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</si>
  <si>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</si>
  <si>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</si>
  <si>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</si>
  <si>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</si>
  <si>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</si>
  <si>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</si>
  <si>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</si>
  <si>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</si>
  <si>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</si>
  <si>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</si>
  <si>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</si>
  <si>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</si>
  <si>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</si>
  <si>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</si>
  <si>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</si>
  <si>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</si>
  <si>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</si>
  <si>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</si>
  <si>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</si>
  <si>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</si>
  <si>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</si>
  <si>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</si>
  <si>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</si>
  <si>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</si>
  <si>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</si>
  <si>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</si>
  <si>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</si>
  <si>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</si>
  <si>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</si>
  <si>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</si>
  <si>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</si>
  <si>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</si>
  <si>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</si>
  <si>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</si>
  <si>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</si>
  <si>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</si>
  <si>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</si>
  <si>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</si>
  <si>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</si>
  <si>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</si>
  <si>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</si>
  <si>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</si>
  <si>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</si>
  <si>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</si>
  <si>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</si>
  <si>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</si>
  <si>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</si>
  <si>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</si>
  <si>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</si>
  <si>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</si>
  <si>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</si>
  <si>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</si>
  <si>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</si>
  <si>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</si>
  <si>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</si>
  <si>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</si>
  <si>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</si>
  <si>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</si>
  <si>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</si>
  <si>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</si>
  <si>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</si>
  <si>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</si>
  <si>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</si>
  <si>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</si>
  <si>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</si>
  <si>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</si>
  <si>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</si>
  <si>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</si>
  <si>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</si>
  <si>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</si>
  <si>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</si>
  <si>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</si>
  <si>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</si>
  <si>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</si>
  <si>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</si>
  <si>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</si>
  <si>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</si>
  <si>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</si>
  <si>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</si>
  <si>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</si>
  <si>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</si>
  <si>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</si>
  <si>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</si>
  <si>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</si>
  <si>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</si>
  <si>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</si>
  <si>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</si>
  <si>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</si>
  <si>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</si>
  <si>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</si>
  <si>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</si>
  <si>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</si>
  <si>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</si>
  <si>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</si>
  <si>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</si>
  <si>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</si>
  <si>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</si>
  <si>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</si>
  <si>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</si>
  <si>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</si>
  <si>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</si>
  <si>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</si>
  <si>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</si>
  <si>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</si>
  <si>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</si>
  <si>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</si>
  <si>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</si>
  <si>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</si>
  <si>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</si>
  <si>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</si>
  <si>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</si>
  <si>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</si>
  <si>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</si>
  <si>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</si>
  <si>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</si>
  <si>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</si>
  <si>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</si>
  <si>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</si>
  <si>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</si>
  <si>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</si>
  <si>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</si>
  <si>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</si>
  <si>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</si>
  <si>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</si>
  <si>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</si>
  <si>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</si>
  <si>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</si>
  <si>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</si>
  <si>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</si>
  <si>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</si>
  <si>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</si>
  <si>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</si>
  <si>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</si>
  <si>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</si>
  <si>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</si>
  <si>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</si>
  <si>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</si>
  <si>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</si>
  <si>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</si>
  <si>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</si>
  <si>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</si>
  <si>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</si>
  <si>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</si>
  <si>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</si>
  <si>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</si>
  <si>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</si>
  <si>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</si>
  <si>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</si>
  <si>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</si>
  <si>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</si>
  <si>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</si>
  <si>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</si>
  <si>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</si>
  <si>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</si>
  <si>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</si>
  <si>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</si>
  <si>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</si>
  <si>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</si>
  <si>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</si>
  <si>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</si>
  <si>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</si>
  <si>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</si>
  <si>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</si>
  <si>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</si>
  <si>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</si>
  <si>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</si>
  <si>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</si>
  <si>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</si>
  <si>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</si>
  <si>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</si>
  <si>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</si>
  <si>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</si>
  <si>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</si>
  <si>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</si>
  <si>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</si>
  <si>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</si>
  <si>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</si>
  <si>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</si>
  <si>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</si>
  <si>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</si>
  <si>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</si>
  <si>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</si>
  <si>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</si>
  <si>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</si>
  <si>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</si>
  <si>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</si>
  <si>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</si>
  <si>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</si>
  <si>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</si>
  <si>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</si>
  <si>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</si>
  <si>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</si>
  <si>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</si>
  <si>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</si>
  <si>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</si>
  <si>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</si>
  <si>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</si>
  <si>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</si>
  <si>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</si>
  <si>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</si>
  <si>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</si>
  <si>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</si>
  <si>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</si>
  <si>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</si>
  <si>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</si>
  <si>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</si>
  <si>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</si>
  <si>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</si>
  <si>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</si>
  <si>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</si>
  <si>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</si>
  <si>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</si>
  <si>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</si>
  <si>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</si>
  <si>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</si>
  <si>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</si>
  <si>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</si>
  <si>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</si>
  <si>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</si>
  <si>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</si>
  <si>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</si>
  <si>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</si>
  <si>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</si>
  <si>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</si>
  <si>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</si>
  <si>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</si>
  <si>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</si>
  <si>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</si>
  <si>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</si>
  <si>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</si>
  <si>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</si>
  <si>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</si>
  <si>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</si>
  <si>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</si>
  <si>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</si>
  <si>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</si>
  <si>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</si>
  <si>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</si>
  <si>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</si>
  <si>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</si>
  <si>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</si>
  <si>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</si>
  <si>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</si>
  <si>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</si>
  <si>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</si>
  <si>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</si>
  <si>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</si>
  <si>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</si>
  <si>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</si>
  <si>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</si>
  <si>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</si>
  <si>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</si>
  <si>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</si>
  <si>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</si>
  <si>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</si>
  <si>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</si>
  <si>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</si>
  <si>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</si>
  <si>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</si>
  <si>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</si>
  <si>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</si>
  <si>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</si>
  <si>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</si>
  <si>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</si>
  <si>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</si>
  <si>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</si>
  <si>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</si>
  <si>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</si>
  <si>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</si>
  <si>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</si>
  <si>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</si>
  <si>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</si>
  <si>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</si>
  <si>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</si>
  <si>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</si>
  <si>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</si>
  <si>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</si>
  <si>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</si>
  <si>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</si>
  <si>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</si>
  <si>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</si>
  <si>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</si>
  <si>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</si>
  <si>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</si>
  <si>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</si>
  <si>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</si>
  <si>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</si>
  <si>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</si>
  <si>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</si>
  <si>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</si>
  <si>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</si>
  <si>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</si>
  <si>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</si>
  <si>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</si>
  <si>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</si>
  <si>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</si>
  <si>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</si>
  <si>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</si>
  <si>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</si>
  <si>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</si>
  <si>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</si>
  <si>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</si>
  <si>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</si>
  <si>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</si>
  <si>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</si>
  <si>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</si>
  <si>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</si>
  <si>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</si>
  <si>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</si>
  <si>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</si>
  <si>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</si>
  <si>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</si>
  <si>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</si>
  <si>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</si>
  <si>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</si>
  <si>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</si>
  <si>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</si>
  <si>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</si>
  <si>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</si>
  <si>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</si>
  <si>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</si>
  <si>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</si>
  <si>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</si>
  <si>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</si>
  <si>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</si>
  <si>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</si>
  <si>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</si>
  <si>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</si>
  <si>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</si>
  <si>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</si>
  <si>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</si>
  <si>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</si>
  <si>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</si>
  <si>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</si>
  <si>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</si>
  <si>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</si>
  <si>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</si>
  <si>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</si>
  <si>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</si>
  <si>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</si>
  <si>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</si>
  <si>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</si>
  <si>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</si>
  <si>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</si>
  <si>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</si>
  <si>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</si>
  <si>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</si>
  <si>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</si>
  <si>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</si>
  <si>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</si>
  <si>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</si>
  <si>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</si>
  <si>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</si>
  <si>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十一、城乡社区支出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</si>
  <si>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</si>
  <si>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</si>
  <si>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</si>
  <si>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</si>
  <si>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</si>
  <si>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</si>
  <si>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</si>
  <si>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</si>
  <si>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</si>
  <si>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</si>
  <si>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</si>
  <si>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</si>
  <si>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</si>
  <si>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</si>
  <si>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</si>
  <si>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</si>
  <si>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</si>
  <si>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</si>
  <si>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</si>
  <si>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</si>
  <si>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</si>
  <si>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</si>
  <si>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</si>
  <si>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</si>
  <si>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</si>
  <si>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</si>
  <si>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</si>
  <si>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</si>
  <si>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</si>
  <si>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</si>
  <si>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</si>
  <si>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</si>
  <si>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</si>
  <si>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</si>
  <si>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</si>
  <si>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</si>
  <si>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</si>
  <si>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</si>
  <si>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</si>
  <si>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</si>
  <si>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</si>
  <si>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</si>
  <si>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</si>
  <si>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</si>
  <si>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</si>
  <si>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</si>
  <si>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</si>
  <si>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</si>
  <si>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</si>
  <si>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</si>
  <si>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</si>
  <si>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</si>
  <si>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</si>
  <si>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</si>
  <si>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</si>
  <si>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</si>
  <si>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</si>
  <si>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</si>
  <si>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</si>
  <si>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</si>
  <si>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</si>
  <si>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</si>
  <si>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</si>
  <si>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</si>
  <si>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</si>
  <si>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</si>
  <si>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</si>
  <si>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</si>
  <si>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</si>
  <si>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</si>
  <si>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</si>
  <si>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</si>
  <si>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</si>
  <si>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</si>
  <si>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</si>
  <si>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</si>
  <si>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</si>
  <si>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</si>
  <si>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</si>
  <si>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</si>
  <si>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</si>
  <si>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</si>
  <si>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</si>
  <si>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</si>
  <si>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</si>
  <si>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</si>
  <si>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</si>
  <si>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</si>
  <si>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</si>
  <si>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</si>
  <si>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</si>
  <si>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</si>
  <si>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</si>
  <si>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</si>
  <si>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</si>
  <si>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</si>
  <si>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</si>
  <si>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</si>
  <si>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</si>
  <si>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</si>
  <si>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</si>
  <si>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</si>
  <si>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</si>
  <si>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</si>
  <si>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</si>
  <si>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</si>
  <si>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</si>
  <si>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</si>
  <si>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</si>
  <si>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</si>
  <si>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</si>
  <si>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</si>
  <si>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</si>
  <si>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</si>
  <si>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</si>
  <si>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</si>
  <si>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</si>
  <si>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</si>
  <si>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</si>
  <si>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</si>
  <si>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</si>
  <si>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</si>
  <si>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</si>
  <si>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</si>
  <si>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</si>
  <si>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</si>
  <si>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</si>
  <si>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</si>
  <si>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</si>
  <si>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</si>
  <si>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</si>
  <si>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</si>
  <si>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</si>
  <si>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</si>
  <si>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</si>
  <si>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</si>
  <si>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</si>
  <si>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</si>
  <si>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</si>
  <si>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</si>
  <si>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</si>
  <si>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</si>
  <si>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</si>
  <si>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</si>
  <si>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</si>
  <si>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</si>
  <si>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</si>
  <si>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</si>
  <si>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</si>
  <si>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</si>
  <si>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</si>
  <si>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</si>
  <si>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</si>
  <si>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</si>
  <si>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</si>
  <si>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</si>
  <si>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</si>
  <si>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</si>
  <si>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</si>
  <si>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</si>
  <si>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</si>
  <si>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</si>
  <si>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</si>
  <si>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</si>
  <si>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</si>
  <si>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</si>
  <si>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</si>
  <si>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</si>
  <si>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</si>
  <si>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</si>
  <si>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</si>
  <si>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</si>
  <si>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</si>
  <si>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</si>
  <si>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</si>
  <si>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</si>
  <si>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</si>
  <si>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</si>
  <si>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</si>
  <si>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</si>
  <si>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</si>
  <si>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</si>
  <si>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</si>
  <si>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</si>
  <si>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</si>
  <si>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</si>
  <si>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</si>
  <si>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</si>
  <si>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</si>
  <si>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</si>
  <si>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</si>
  <si>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</si>
  <si>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</si>
  <si>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</si>
  <si>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</si>
  <si>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</si>
  <si>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</si>
  <si>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</si>
  <si>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</si>
  <si>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</si>
  <si>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</si>
  <si>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</si>
  <si>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</si>
  <si>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</si>
  <si>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</si>
  <si>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</si>
  <si>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</si>
  <si>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</si>
  <si>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</si>
  <si>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</si>
  <si>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</si>
  <si>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</si>
  <si>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</si>
  <si>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</si>
  <si>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</si>
  <si>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</si>
  <si>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</si>
  <si>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</si>
  <si>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</si>
  <si>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</si>
  <si>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</si>
  <si>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</si>
  <si>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</si>
  <si>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</si>
  <si>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</si>
  <si>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</si>
  <si>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</si>
  <si>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</si>
  <si>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</si>
  <si>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</si>
  <si>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</si>
  <si>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</si>
  <si>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</si>
  <si>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</si>
  <si>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</si>
  <si>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 xml:space="preserve">     其他金融支出</t>
  </si>
  <si>
    <t>十七、援助其他地区支出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</si>
  <si>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</si>
  <si>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</si>
  <si>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</si>
  <si>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</si>
  <si>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</si>
  <si>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</si>
  <si>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</si>
  <si>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</si>
  <si>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</si>
  <si>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</si>
  <si>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</si>
  <si>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</si>
  <si>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</si>
  <si>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</si>
  <si>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</si>
  <si>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</si>
  <si>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</si>
  <si>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</si>
  <si>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</si>
  <si>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</si>
  <si>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</si>
  <si>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</si>
  <si>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</si>
  <si>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</si>
  <si>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</si>
  <si>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</si>
  <si>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</si>
  <si>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</si>
  <si>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</si>
  <si>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</si>
  <si>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</si>
  <si>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</si>
  <si>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</si>
  <si>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</si>
  <si>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</si>
  <si>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</si>
  <si>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</si>
  <si>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</si>
  <si>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</si>
  <si>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</si>
  <si>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</si>
  <si>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</si>
  <si>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</si>
  <si>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</si>
  <si>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</si>
  <si>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</si>
  <si>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</si>
  <si>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</si>
  <si>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</si>
  <si>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</si>
  <si>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</si>
  <si>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</si>
  <si>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</si>
  <si>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</si>
  <si>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</si>
  <si>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</si>
  <si>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</si>
  <si>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</si>
  <si>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</si>
  <si>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</si>
  <si>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</si>
  <si>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</si>
  <si>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</si>
  <si>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</si>
  <si>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</si>
  <si>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</si>
  <si>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</si>
  <si>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</si>
  <si>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</si>
  <si>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</si>
  <si>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</si>
  <si>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</si>
  <si>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</si>
  <si>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</si>
  <si>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</si>
  <si>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</si>
  <si>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</si>
  <si>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</si>
  <si>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</si>
  <si>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</si>
  <si>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</si>
  <si>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</si>
  <si>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</si>
  <si>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</si>
  <si>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</si>
  <si>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</si>
  <si>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</si>
  <si>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</si>
  <si>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</si>
  <si>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</si>
  <si>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</si>
  <si>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</si>
  <si>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</si>
  <si>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</si>
  <si>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</si>
  <si>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</si>
  <si>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</si>
  <si>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</si>
  <si>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</si>
  <si>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</si>
  <si>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</si>
  <si>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</si>
  <si>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</si>
  <si>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</si>
  <si>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</si>
  <si>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</si>
  <si>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</si>
  <si>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</si>
  <si>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</si>
  <si>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</si>
  <si>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</si>
  <si>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</si>
  <si>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</si>
  <si>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</si>
  <si>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</si>
  <si>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</si>
  <si>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</si>
  <si>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</si>
  <si>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</si>
  <si>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</si>
  <si>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</si>
  <si>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</si>
  <si>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</si>
  <si>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</si>
  <si>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</si>
  <si>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</si>
  <si>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</si>
  <si>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</si>
  <si>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</si>
  <si>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</si>
  <si>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</si>
  <si>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</si>
  <si>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</si>
  <si>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</si>
  <si>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</si>
  <si>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</si>
  <si>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</si>
  <si>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</si>
  <si>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</si>
  <si>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</si>
  <si>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</si>
  <si>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二十二、预备费</t>
  </si>
  <si>
    <t>是</t>
  </si>
  <si>
    <t>二十三、其他支出</t>
  </si>
  <si>
    <t xml:space="preserve">   年初预留</t>
  </si>
  <si>
    <t>二十四、债务付息支出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</si>
  <si>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</si>
  <si>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</si>
  <si>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</si>
  <si>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</si>
  <si>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</si>
  <si>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二十五、债务发行费用支出</t>
  </si>
  <si>
    <t xml:space="preserve">   地方政府一般债务发行费用支出</t>
  </si>
  <si>
    <t>二十六、转移性支出</t>
  </si>
  <si>
    <t xml:space="preserve">   上解支出</t>
  </si>
  <si>
    <t xml:space="preserve">     专项上解支出</t>
  </si>
  <si>
    <t>二十七、债务还本支出</t>
  </si>
  <si>
    <t xml:space="preserve">   地方政府一般债务还本支出</t>
  </si>
  <si>
    <t xml:space="preserve">     地方政府一般债券还本支出</t>
  </si>
  <si>
    <t>表三</t>
  </si>
  <si>
    <t>东川区2023年政府性基金预算收入情况表</t>
  </si>
  <si>
    <t>一、农网还贷资金收入</t>
  </si>
  <si>
    <t>二、海南省高等级公路车辆通行附加费收入</t>
  </si>
  <si>
    <t>三、国家电影事业发展专项资金收入</t>
  </si>
  <si>
    <t>四、国有土地收益基金收入</t>
  </si>
  <si>
    <t>五、农业土地开发资金收入</t>
  </si>
  <si>
    <t>六、国有土地使用权出让收入</t>
  </si>
  <si>
    <t xml:space="preserve">  土地出让价款收入</t>
  </si>
  <si>
    <t xml:space="preserve">  补缴的土地价款</t>
  </si>
  <si>
    <t xml:space="preserve">  划拨土地收入</t>
  </si>
  <si>
    <t xml:space="preserve">  云南水利建设专项资金</t>
  </si>
  <si>
    <t xml:space="preserve">  保障性住房建设资金</t>
  </si>
  <si>
    <t xml:space="preserve">  缴纳新增建设用地土地有偿使用费</t>
  </si>
  <si>
    <t xml:space="preserve">  其他土地出让收入</t>
  </si>
  <si>
    <t>七、大中型水库库区基金收入</t>
  </si>
  <si>
    <t>八、彩票公益金收入</t>
  </si>
  <si>
    <t xml:space="preserve">  福利彩票公益金收入</t>
  </si>
  <si>
    <t xml:space="preserve">  体育彩票公益金收入</t>
  </si>
  <si>
    <t>九、城市基础设施配套费收入</t>
  </si>
  <si>
    <t>十、小型水库移民扶助基金收入</t>
  </si>
  <si>
    <t>十一、国家重大水利工程建设基金收入</t>
  </si>
  <si>
    <t>十二、车辆通行费</t>
  </si>
  <si>
    <t>十三、污水处理费收入</t>
  </si>
  <si>
    <t>十四、彩票发行机构和彩票销售机构的业务费用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</si>
  <si>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</si>
  <si>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</si>
  <si>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</si>
  <si>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</si>
  <si>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</si>
  <si>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十五、其他政府性基金收入</t>
  </si>
  <si>
    <t>十六、专项债务对应项目专项收入</t>
  </si>
  <si>
    <t>地方政府专项债务收入</t>
  </si>
  <si>
    <t xml:space="preserve">   政府性基金转移支付收入</t>
  </si>
  <si>
    <t xml:space="preserve">   上年结余收入</t>
  </si>
  <si>
    <t xml:space="preserve">      地方政府专项债务收入</t>
  </si>
  <si>
    <t>表四</t>
  </si>
  <si>
    <t>东川区2023年政府性基金预算支出变动情况表</t>
  </si>
  <si>
    <t>上级补助新增</t>
  </si>
  <si>
    <t>上级专项</t>
  </si>
  <si>
    <t>调整预算数</t>
  </si>
  <si>
    <t>政府性基金预算支出小计</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</si>
  <si>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</si>
  <si>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</si>
  <si>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</si>
  <si>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</si>
  <si>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</si>
  <si>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</si>
  <si>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</si>
  <si>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</si>
  <si>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</si>
  <si>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</si>
  <si>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</si>
  <si>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</si>
  <si>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</si>
  <si>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</si>
  <si>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</si>
  <si>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</si>
  <si>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</si>
  <si>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</si>
  <si>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</si>
  <si>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</si>
  <si>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</si>
  <si>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</si>
  <si>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</si>
  <si>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</si>
  <si>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</si>
  <si>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</si>
  <si>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</si>
  <si>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</si>
  <si>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</si>
  <si>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</si>
  <si>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</si>
  <si>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</si>
  <si>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</si>
  <si>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</si>
  <si>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</si>
  <si>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</si>
  <si>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</si>
  <si>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</si>
  <si>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</si>
  <si>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</si>
  <si>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</si>
  <si>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</si>
  <si>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</si>
  <si>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</si>
  <si>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</si>
  <si>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</si>
  <si>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</si>
  <si>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</si>
  <si>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</si>
  <si>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</si>
  <si>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</si>
  <si>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</si>
  <si>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</si>
  <si>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</si>
  <si>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</si>
  <si>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</si>
  <si>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</si>
  <si>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</si>
  <si>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</si>
  <si>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</si>
  <si>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</si>
  <si>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</si>
  <si>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</si>
  <si>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</si>
  <si>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</si>
  <si>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</si>
  <si>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</si>
  <si>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</si>
  <si>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</si>
  <si>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</si>
  <si>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</si>
  <si>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</si>
  <si>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</si>
  <si>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</si>
  <si>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</si>
  <si>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</si>
  <si>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</si>
  <si>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</si>
  <si>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</si>
  <si>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</si>
  <si>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</si>
  <si>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</si>
  <si>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</si>
  <si>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</si>
  <si>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</si>
  <si>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</si>
  <si>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</si>
  <si>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</si>
  <si>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</si>
  <si>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</si>
  <si>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</si>
  <si>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</si>
  <si>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</si>
  <si>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</si>
  <si>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</si>
  <si>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</si>
  <si>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</si>
  <si>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</si>
  <si>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</si>
  <si>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</si>
  <si>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</si>
  <si>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</si>
  <si>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</si>
  <si>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</si>
  <si>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</si>
  <si>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</si>
  <si>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</si>
  <si>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</si>
  <si>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</si>
  <si>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</si>
  <si>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</si>
  <si>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</si>
  <si>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</si>
  <si>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</si>
  <si>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</si>
  <si>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</si>
  <si>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</si>
  <si>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</si>
  <si>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</si>
  <si>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</si>
  <si>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</si>
  <si>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</si>
  <si>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</si>
  <si>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</si>
  <si>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</si>
  <si>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</si>
  <si>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</si>
  <si>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</si>
  <si>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</si>
  <si>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</si>
  <si>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</si>
  <si>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</si>
  <si>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</si>
  <si>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</si>
  <si>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</si>
  <si>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</si>
  <si>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</si>
  <si>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</si>
  <si>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</si>
  <si>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</si>
  <si>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</si>
  <si>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</si>
  <si>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</si>
  <si>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</si>
  <si>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</si>
  <si>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</si>
  <si>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</si>
  <si>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</si>
  <si>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</si>
  <si>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</si>
  <si>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</si>
  <si>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</si>
  <si>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</si>
  <si>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</si>
  <si>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</si>
  <si>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</si>
  <si>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</si>
  <si>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</si>
  <si>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</si>
  <si>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</si>
  <si>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</si>
  <si>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</si>
  <si>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</si>
  <si>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</si>
  <si>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</si>
  <si>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</si>
  <si>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</si>
  <si>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</si>
  <si>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</si>
  <si>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</si>
  <si>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</si>
  <si>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</si>
  <si>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</si>
  <si>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</si>
  <si>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</si>
  <si>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</si>
  <si>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</si>
  <si>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</si>
  <si>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</si>
  <si>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</si>
  <si>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</si>
  <si>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</si>
  <si>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</si>
  <si>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</si>
  <si>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</si>
  <si>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</si>
  <si>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</si>
  <si>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</si>
  <si>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</si>
  <si>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</si>
  <si>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</si>
  <si>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</si>
  <si>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</si>
  <si>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</si>
  <si>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</si>
  <si>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</si>
  <si>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</si>
  <si>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</si>
  <si>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</si>
  <si>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</si>
  <si>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</si>
  <si>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</si>
  <si>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</si>
  <si>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</si>
  <si>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</si>
  <si>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</si>
  <si>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</si>
  <si>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</si>
  <si>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</si>
  <si>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</si>
  <si>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</si>
  <si>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</si>
  <si>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</si>
  <si>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</si>
  <si>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</si>
  <si>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</si>
  <si>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</si>
  <si>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</si>
  <si>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</si>
  <si>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</si>
  <si>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</si>
  <si>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</si>
  <si>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</si>
  <si>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</si>
  <si>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</si>
  <si>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转移性支出</t>
  </si>
  <si>
    <t xml:space="preserve">   政府性基金上解支出</t>
  </si>
  <si>
    <t xml:space="preserve">   调出资金</t>
  </si>
  <si>
    <t xml:space="preserve">   年终结余</t>
  </si>
  <si>
    <t>地方政府专项债务还本支出</t>
  </si>
  <si>
    <t>表五</t>
  </si>
  <si>
    <t>东川区2023年国有资本经营预算收入情况表</t>
  </si>
  <si>
    <r>
      <rPr>
        <sz val="10"/>
        <rFont val="MS Serif"/>
        <charset val="134"/>
      </rPr>
      <t xml:space="preserve">    </t>
    </r>
    <r>
      <rPr>
        <sz val="10"/>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</si>
  <si>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</si>
  <si>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</si>
  <si>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</si>
  <si>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</si>
  <si>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</si>
  <si>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</si>
  <si>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</si>
  <si>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</si>
  <si>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农林牧渔企业利润收入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</si>
  <si>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</si>
  <si>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</si>
  <si>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</si>
  <si>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</si>
  <si>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</si>
  <si>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</si>
  <si>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</si>
  <si>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</si>
  <si>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</si>
  <si>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</si>
  <si>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</si>
  <si>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</si>
  <si>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</si>
  <si>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</si>
  <si>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</si>
  <si>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</si>
  <si>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</si>
  <si>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</si>
  <si>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</si>
  <si>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</si>
  <si>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</si>
  <si>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</si>
  <si>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</si>
  <si>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国有资本经营预算转移性支付收入</t>
  </si>
  <si>
    <t>上年结余收入</t>
  </si>
  <si>
    <t>表六</t>
  </si>
  <si>
    <t>东川区2023年国有资本经营预算支出变动情况表</t>
  </si>
  <si>
    <t>国有资本经营预算支出小计</t>
  </si>
  <si>
    <t>一、国有资本经营预算支出</t>
  </si>
  <si>
    <t xml:space="preserve">   解决历史遗留问题及改革成本支出</t>
  </si>
  <si>
    <t xml:space="preserve">      国有企业退休人员社会化管理补助支出</t>
  </si>
  <si>
    <t xml:space="preserve">      其他解决历史遗留问题及改革成本支出</t>
  </si>
  <si>
    <t xml:space="preserve">   其他国有资本经营预算支出</t>
  </si>
  <si>
    <t xml:space="preserve">      其他国有资本经营预算支出</t>
  </si>
  <si>
    <t>230</t>
  </si>
  <si>
    <t>二、转移性支出</t>
  </si>
  <si>
    <t>23008</t>
  </si>
  <si>
    <t>2300803</t>
  </si>
  <si>
    <t xml:space="preserve">      国有资本经营预算调出资金</t>
  </si>
  <si>
    <t>表七</t>
  </si>
  <si>
    <t>东川区2023年政府债务限额和余额情况表</t>
  </si>
  <si>
    <t>调整后年末数</t>
  </si>
  <si>
    <t>一般债务</t>
  </si>
  <si>
    <t>一、上年末地方政府一般债务余额</t>
  </si>
  <si>
    <t>二、当年末地方政府一般债务限额</t>
  </si>
  <si>
    <t>三、当年地方政府一般债务发行额</t>
  </si>
  <si>
    <t xml:space="preserve">    1.发行新增一般债券</t>
  </si>
  <si>
    <t xml:space="preserve">    2.发行再融资一般债券</t>
  </si>
  <si>
    <t xml:space="preserve">    3.发行置换一般债券</t>
  </si>
  <si>
    <t>四、当年地方政府一般债务还本额</t>
  </si>
  <si>
    <t xml:space="preserve">    1.一般债务置换、再融资债券还本</t>
  </si>
  <si>
    <t xml:space="preserve">    2.一般债务其他资金还本</t>
  </si>
  <si>
    <t>五、当年末地方政府一般债务余额</t>
  </si>
  <si>
    <t>专项债务</t>
  </si>
  <si>
    <t>一、上年末地方政府专项债务余额</t>
  </si>
  <si>
    <t>二、当年末地方政府专项债务限额</t>
  </si>
  <si>
    <t>三、当年地方政府专项债务发行额</t>
  </si>
  <si>
    <t xml:space="preserve">    1.发行新增专项债券</t>
  </si>
  <si>
    <t xml:space="preserve">    2.发行再融资专项债券</t>
  </si>
  <si>
    <t xml:space="preserve">    3.发行置换专项债券</t>
  </si>
  <si>
    <t>四、当年地方政府专项债务还本额</t>
  </si>
  <si>
    <t xml:space="preserve">    1.专项债务置换、再融资债券还本</t>
  </si>
  <si>
    <t xml:space="preserve">    2.专项债务其他资金还本</t>
  </si>
  <si>
    <t>五、当年末地方政府专项债务余额</t>
  </si>
  <si>
    <t>合计</t>
  </si>
  <si>
    <t>一、上年末地方政府债务余额</t>
  </si>
  <si>
    <t>二、当年末地方政府债务限额</t>
  </si>
  <si>
    <t>三、当年地方政府债务发行额</t>
  </si>
  <si>
    <t xml:space="preserve">    1.发行新增政府债券</t>
  </si>
  <si>
    <t xml:space="preserve">    2.发行再融资债券</t>
  </si>
  <si>
    <t xml:space="preserve">    3.发行置换债券</t>
  </si>
  <si>
    <t>四、当年地方政府债务还本额</t>
  </si>
  <si>
    <t xml:space="preserve">    1.政府债务置换、再融资债券还本</t>
  </si>
  <si>
    <t xml:space="preserve">    2.政府债务其他资金还本</t>
  </si>
  <si>
    <t>五、当年末地方政府债务余额</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</si>
</sst>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 #,##0_ ;_ * \-#,##0_ ;_ * &quot;-&quot;??_ ;_ @_ "/>
    <numFmt numFmtId="178" formatCode="0.0_ "/>
    <numFmt numFmtId="179" formatCode="#,##0_ ;[Red]\-#,##0\ "/>
    <numFmt numFmtId="180" formatCode="#,##0_ "/>
    <numFmt numFmtId="181" formatCode="0.0"/>
    <numFmt numFmtId="182" formatCode="0.0%"/>
    <numFmt numFmtId="183" formatCode="#,##0.00_ "/>
  </numFmts>
  <fonts count="48">
    <font>
      <sz val="11"/>
      <color theme="1"/>
      <name val="宋体"/>
      <charset val="134"/>
      <scheme val="minor"/>
    </font>
    <font>
      <sz val="10"/>
      <name val="宋体"/>
      <charset val="134"/>
    </font>
    <font>
      <sz val="12"/>
      <name val="宋体"/>
      <charset val="134"/>
    </font>
    <font>
      <sz val="12"/>
      <color indexed="8"/>
      <name val="宋体"/>
      <charset val="134"/>
    </font>
    <font>
      <sz val="20"/>
      <color indexed="8"/>
      <name val="方正小标宋_GBK"/>
      <charset val="134"/>
    </font>
    <font>
      <sz val="12"/>
      <name val="方正小标宋_GBK"/>
      <charset val="134"/>
    </font>
    <font>
      <sz val="10"/>
      <color indexed="8"/>
      <name val="宋体"/>
      <charset val="134"/>
    </font>
    <font>
      <b/>
      <sz val="10"/>
      <color indexed="8"/>
      <name val="宋体"/>
      <charset val="134"/>
    </font>
    <font>
      <b/>
      <sz val="10"/>
      <name val="宋体"/>
      <charset val="134"/>
    </font>
    <font>
      <sz val="9"/>
      <color indexed="8"/>
      <name val="宋体"/>
      <charset val="134"/>
    </font>
    <font>
      <sz val="11"/>
      <name val="宋体"/>
      <charset val="134"/>
    </font>
    <font>
      <b/>
      <sz val="12"/>
      <name val="宋体"/>
      <charset val="134"/>
    </font>
    <font>
      <sz val="20"/>
      <name val="方正小标宋_GBK"/>
      <charset val="134"/>
    </font>
    <font>
      <sz val="10"/>
      <name val="MS Serif"/>
      <charset val="134"/>
    </font>
    <font>
      <sz val="10"/>
      <color theme="1"/>
      <name val="宋体"/>
      <charset val="134"/>
      <scheme val="minor"/>
    </font>
    <font>
      <sz val="10"/>
      <name val="方正小标宋_GBK"/>
      <charset val="134"/>
    </font>
    <font>
      <sz val="10"/>
      <name val="宋体"/>
      <charset val="134"/>
      <scheme val="minor"/>
    </font>
    <font>
      <b/>
      <sz val="10"/>
      <color theme="1"/>
      <name val="宋体"/>
      <charset val="134"/>
      <scheme val="minor"/>
    </font>
    <font>
      <sz val="10"/>
      <color indexed="9"/>
      <name val="宋体"/>
      <charset val="134"/>
    </font>
    <font>
      <sz val="10"/>
      <name val="仿宋_GB2312"/>
      <charset val="134"/>
    </font>
    <font>
      <b/>
      <sz val="10"/>
      <name val="黑体"/>
      <charset val="134"/>
    </font>
    <font>
      <sz val="20"/>
      <name val="方正小标宋简体"/>
      <charset val="134"/>
    </font>
    <font>
      <b/>
      <sz val="12"/>
      <color indexed="8"/>
      <name val="宋体"/>
      <charset val="134"/>
    </font>
    <font>
      <sz val="10"/>
      <name val="方正小标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indexed="8"/>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Arial"/>
      <charset val="134"/>
    </font>
    <font>
      <sz val="10"/>
      <color theme="1"/>
      <name val="宋体"/>
      <charset val="134"/>
    </font>
    <font>
      <b/>
      <sz val="9"/>
      <name val="宋体"/>
      <charset val="134"/>
    </font>
    <font>
      <sz val="9"/>
      <name val="宋体"/>
      <charset val="134"/>
    </font>
  </fonts>
  <fills count="41">
    <fill>
      <patternFill patternType="none"/>
    </fill>
    <fill>
      <patternFill patternType="gray125"/>
    </fill>
    <fill>
      <patternFill patternType="solid">
        <fgColor theme="0"/>
        <bgColor indexed="64"/>
      </patternFill>
    </fill>
    <fill>
      <patternFill patternType="solid">
        <fgColor theme="8" tint="0.799981688894314"/>
        <bgColor indexed="64"/>
      </patternFill>
    </fill>
    <fill>
      <patternFill patternType="solid">
        <fgColor rgb="FFFFC000"/>
        <bgColor indexed="64"/>
      </patternFill>
    </fill>
    <fill>
      <patternFill patternType="solid">
        <fgColor theme="7"/>
        <bgColor indexed="64"/>
      </patternFill>
    </fill>
    <fill>
      <patternFill patternType="solid">
        <fgColor rgb="FF00B0F0"/>
        <bgColor indexed="64"/>
      </patternFill>
    </fill>
    <fill>
      <patternFill patternType="solid">
        <fgColor theme="8" tint="0.8"/>
        <bgColor indexed="64"/>
      </patternFill>
    </fill>
    <fill>
      <patternFill patternType="solid">
        <fgColor theme="8" tint="0.6"/>
        <bgColor indexed="64"/>
      </patternFill>
    </fill>
    <fill>
      <patternFill patternType="solid">
        <fgColor rgb="FFFFFF00"/>
        <bgColor indexed="64"/>
      </patternFill>
    </fill>
    <fill>
      <patternFill patternType="solid">
        <fgColor rgb="FF92D05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indexed="8"/>
      </left>
      <right/>
      <top/>
      <bottom/>
      <diagonal/>
    </border>
    <border>
      <left style="thin">
        <color indexed="8"/>
      </left>
      <right/>
      <top/>
      <bottom style="thin">
        <color indexed="8"/>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24" fillId="12" borderId="0" applyNumberFormat="0" applyBorder="0" applyAlignment="0" applyProtection="0">
      <alignment vertical="center"/>
    </xf>
    <xf numFmtId="0" fontId="25" fillId="1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4" borderId="0" applyNumberFormat="0" applyBorder="0" applyAlignment="0" applyProtection="0">
      <alignment vertical="center"/>
    </xf>
    <xf numFmtId="0" fontId="26" fillId="15" borderId="0" applyNumberFormat="0" applyBorder="0" applyAlignment="0" applyProtection="0">
      <alignment vertical="center"/>
    </xf>
    <xf numFmtId="43" fontId="0" fillId="0" borderId="0" applyFont="0" applyFill="0" applyBorder="0" applyAlignment="0" applyProtection="0">
      <alignment vertical="center"/>
    </xf>
    <xf numFmtId="0" fontId="27" fillId="16"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7" borderId="16" applyNumberFormat="0" applyFont="0" applyAlignment="0" applyProtection="0">
      <alignment vertical="center"/>
    </xf>
    <xf numFmtId="0" fontId="2" fillId="0" borderId="0">
      <alignment vertical="center"/>
    </xf>
    <xf numFmtId="0" fontId="27" fillId="1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lignment vertical="center"/>
    </xf>
    <xf numFmtId="0" fontId="35" fillId="0" borderId="17" applyNumberFormat="0" applyFill="0" applyAlignment="0" applyProtection="0">
      <alignment vertical="center"/>
    </xf>
    <xf numFmtId="0" fontId="36" fillId="0" borderId="17" applyNumberFormat="0" applyFill="0" applyAlignment="0" applyProtection="0">
      <alignment vertical="center"/>
    </xf>
    <xf numFmtId="0" fontId="27" fillId="19" borderId="0" applyNumberFormat="0" applyBorder="0" applyAlignment="0" applyProtection="0">
      <alignment vertical="center"/>
    </xf>
    <xf numFmtId="0" fontId="30" fillId="0" borderId="18" applyNumberFormat="0" applyFill="0" applyAlignment="0" applyProtection="0">
      <alignment vertical="center"/>
    </xf>
    <xf numFmtId="0" fontId="27" fillId="20" borderId="0" applyNumberFormat="0" applyBorder="0" applyAlignment="0" applyProtection="0">
      <alignment vertical="center"/>
    </xf>
    <xf numFmtId="0" fontId="37" fillId="21" borderId="19" applyNumberFormat="0" applyAlignment="0" applyProtection="0">
      <alignment vertical="center"/>
    </xf>
    <xf numFmtId="0" fontId="38" fillId="21" borderId="15" applyNumberFormat="0" applyAlignment="0" applyProtection="0">
      <alignment vertical="center"/>
    </xf>
    <xf numFmtId="0" fontId="39" fillId="22" borderId="20" applyNumberFormat="0" applyAlignment="0" applyProtection="0">
      <alignment vertical="center"/>
    </xf>
    <xf numFmtId="0" fontId="24" fillId="23" borderId="0" applyNumberFormat="0" applyBorder="0" applyAlignment="0" applyProtection="0">
      <alignment vertical="center"/>
    </xf>
    <xf numFmtId="0" fontId="27" fillId="24" borderId="0" applyNumberFormat="0" applyBorder="0" applyAlignment="0" applyProtection="0">
      <alignment vertical="center"/>
    </xf>
    <xf numFmtId="0" fontId="40" fillId="0" borderId="21" applyNumberFormat="0" applyFill="0" applyAlignment="0" applyProtection="0">
      <alignment vertical="center"/>
    </xf>
    <xf numFmtId="0" fontId="2" fillId="0" borderId="0">
      <alignment vertical="center"/>
    </xf>
    <xf numFmtId="0" fontId="41" fillId="0" borderId="22" applyNumberFormat="0" applyFill="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24" fillId="3" borderId="0" applyNumberFormat="0" applyBorder="0" applyAlignment="0" applyProtection="0">
      <alignment vertical="center"/>
    </xf>
    <xf numFmtId="0" fontId="27"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 fillId="0" borderId="0">
      <alignment vertical="center"/>
    </xf>
    <xf numFmtId="0" fontId="24" fillId="31" borderId="0" applyNumberFormat="0" applyBorder="0" applyAlignment="0" applyProtection="0">
      <alignment vertical="center"/>
    </xf>
    <xf numFmtId="0" fontId="27" fillId="32" borderId="0" applyNumberFormat="0" applyBorder="0" applyAlignment="0" applyProtection="0">
      <alignment vertical="center"/>
    </xf>
    <xf numFmtId="0" fontId="27" fillId="5"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7" fillId="35" borderId="0" applyNumberFormat="0" applyBorder="0" applyAlignment="0" applyProtection="0">
      <alignment vertical="center"/>
    </xf>
    <xf numFmtId="0" fontId="24" fillId="36" borderId="0" applyNumberFormat="0" applyBorder="0" applyAlignment="0" applyProtection="0">
      <alignment vertical="center"/>
    </xf>
    <xf numFmtId="0" fontId="27" fillId="37" borderId="0" applyNumberFormat="0" applyBorder="0" applyAlignment="0" applyProtection="0">
      <alignment vertical="center"/>
    </xf>
    <xf numFmtId="0" fontId="27" fillId="38" borderId="0" applyNumberFormat="0" applyBorder="0" applyAlignment="0" applyProtection="0">
      <alignment vertical="center"/>
    </xf>
    <xf numFmtId="0" fontId="2" fillId="0" borderId="0">
      <alignment vertical="center"/>
    </xf>
    <xf numFmtId="0" fontId="24" fillId="39" borderId="0" applyNumberFormat="0" applyBorder="0" applyAlignment="0" applyProtection="0">
      <alignment vertical="center"/>
    </xf>
    <xf numFmtId="0" fontId="27" fillId="40" borderId="0" applyNumberFormat="0" applyBorder="0" applyAlignment="0" applyProtection="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44" fillId="0" borderId="0"/>
    <xf numFmtId="0" fontId="10" fillId="0" borderId="0"/>
    <xf numFmtId="0" fontId="2" fillId="0" borderId="0">
      <alignment vertical="center"/>
    </xf>
    <xf numFmtId="0" fontId="2" fillId="0" borderId="0">
      <alignment vertical="center"/>
    </xf>
    <xf numFmtId="176" fontId="34" fillId="0" borderId="0" applyFont="0" applyFill="0" applyBorder="0" applyAlignment="0" applyProtection="0">
      <alignment vertical="center"/>
    </xf>
  </cellStyleXfs>
  <cellXfs count="275">
    <xf numFmtId="0" fontId="0" fillId="0" borderId="0" xfId="0">
      <alignment vertical="center"/>
    </xf>
    <xf numFmtId="0" fontId="1" fillId="0" borderId="0" xfId="51" applyFont="1" applyFill="1" applyBorder="1" applyAlignment="1">
      <alignment vertical="center"/>
    </xf>
    <xf numFmtId="0" fontId="2" fillId="0" borderId="0" xfId="51" applyFill="1" applyBorder="1" applyAlignment="1">
      <alignment vertical="center"/>
    </xf>
    <xf numFmtId="0" fontId="2" fillId="0" borderId="0" xfId="51" applyFill="1" applyBorder="1" applyAlignment="1">
      <alignment vertical="center" wrapText="1"/>
    </xf>
    <xf numFmtId="0" fontId="3" fillId="0" borderId="0" xfId="55" applyFont="1" applyFill="1" applyBorder="1" applyAlignment="1">
      <alignment vertical="center"/>
    </xf>
    <xf numFmtId="0" fontId="4" fillId="0" borderId="0" xfId="51" applyFont="1" applyFill="1" applyAlignment="1">
      <alignment horizontal="center" vertical="center"/>
    </xf>
    <xf numFmtId="0" fontId="4" fillId="0" borderId="0" xfId="51" applyFont="1" applyFill="1" applyAlignment="1">
      <alignment horizontal="center" vertical="center" wrapText="1"/>
    </xf>
    <xf numFmtId="0" fontId="5" fillId="0" borderId="0" xfId="51" applyFont="1" applyFill="1" applyBorder="1" applyAlignment="1">
      <alignment vertical="center"/>
    </xf>
    <xf numFmtId="0" fontId="6" fillId="0" borderId="0" xfId="55" applyFont="1" applyFill="1" applyBorder="1" applyAlignment="1">
      <alignment vertical="center"/>
    </xf>
    <xf numFmtId="31" fontId="6" fillId="0" borderId="0" xfId="51" applyNumberFormat="1" applyFont="1" applyFill="1" applyAlignment="1">
      <alignment vertical="center"/>
    </xf>
    <xf numFmtId="31" fontId="6" fillId="0" borderId="0" xfId="51" applyNumberFormat="1" applyFont="1" applyFill="1" applyAlignment="1">
      <alignment vertical="center" wrapText="1"/>
    </xf>
    <xf numFmtId="0" fontId="1" fillId="0" borderId="0" xfId="51" applyFont="1" applyFill="1" applyBorder="1" applyAlignment="1">
      <alignment vertical="center" wrapText="1"/>
    </xf>
    <xf numFmtId="0" fontId="6" fillId="0" borderId="0" xfId="51" applyFont="1" applyFill="1" applyBorder="1" applyAlignment="1">
      <alignment horizontal="right" vertical="center" wrapText="1"/>
    </xf>
    <xf numFmtId="0" fontId="7" fillId="2" borderId="1" xfId="51" applyFont="1" applyFill="1" applyBorder="1" applyAlignment="1">
      <alignment horizontal="center" vertical="center"/>
    </xf>
    <xf numFmtId="0" fontId="7" fillId="2" borderId="1" xfId="51"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2" borderId="2" xfId="51" applyFont="1" applyFill="1" applyBorder="1" applyAlignment="1">
      <alignment horizontal="center" vertical="center"/>
    </xf>
    <xf numFmtId="0" fontId="7" fillId="2" borderId="1" xfId="51" applyFont="1" applyFill="1" applyBorder="1" applyAlignment="1">
      <alignment vertical="center"/>
    </xf>
    <xf numFmtId="3" fontId="7" fillId="2" borderId="1" xfId="0" applyNumberFormat="1" applyFont="1" applyFill="1" applyBorder="1" applyAlignment="1" applyProtection="1">
      <alignment horizontal="right" vertical="center" wrapText="1"/>
      <protection locked="0"/>
    </xf>
    <xf numFmtId="177" fontId="7" fillId="2" borderId="1" xfId="8" applyNumberFormat="1" applyFont="1" applyFill="1" applyBorder="1" applyAlignment="1">
      <alignment vertical="center" wrapText="1"/>
    </xf>
    <xf numFmtId="0" fontId="7" fillId="2" borderId="3" xfId="51" applyFont="1" applyFill="1" applyBorder="1" applyAlignment="1">
      <alignment horizontal="center" vertical="center"/>
    </xf>
    <xf numFmtId="0" fontId="6" fillId="2" borderId="1" xfId="51" applyFont="1" applyFill="1" applyBorder="1" applyAlignment="1">
      <alignment vertical="center"/>
    </xf>
    <xf numFmtId="41" fontId="6" fillId="2" borderId="1" xfId="0" applyNumberFormat="1" applyFont="1" applyFill="1" applyBorder="1" applyAlignment="1" applyProtection="1">
      <alignment horizontal="right" vertical="center" wrapText="1"/>
      <protection locked="0"/>
    </xf>
    <xf numFmtId="177" fontId="6" fillId="2" borderId="1" xfId="8" applyNumberFormat="1" applyFont="1" applyFill="1" applyBorder="1" applyAlignment="1">
      <alignment vertical="center" wrapText="1"/>
    </xf>
    <xf numFmtId="3" fontId="6" fillId="2" borderId="1" xfId="0" applyNumberFormat="1" applyFont="1" applyFill="1" applyBorder="1" applyAlignment="1" applyProtection="1">
      <alignment horizontal="right" vertical="center" wrapText="1"/>
      <protection locked="0"/>
    </xf>
    <xf numFmtId="0" fontId="7" fillId="2" borderId="4" xfId="51" applyFont="1" applyFill="1" applyBorder="1" applyAlignment="1">
      <alignment horizontal="center" vertical="center"/>
    </xf>
    <xf numFmtId="3" fontId="8" fillId="2" borderId="1" xfId="0" applyNumberFormat="1" applyFont="1" applyFill="1" applyBorder="1" applyAlignment="1" applyProtection="1">
      <alignment horizontal="right" vertical="center" wrapText="1"/>
      <protection locked="0"/>
    </xf>
    <xf numFmtId="178" fontId="2" fillId="0" borderId="0" xfId="51" applyNumberFormat="1" applyFill="1" applyBorder="1" applyAlignment="1">
      <alignment vertical="center"/>
    </xf>
    <xf numFmtId="41" fontId="6" fillId="2" borderId="1" xfId="0" applyNumberFormat="1" applyFont="1" applyFill="1" applyBorder="1" applyAlignment="1" applyProtection="1">
      <alignment horizontal="right" vertical="center" wrapText="1"/>
    </xf>
    <xf numFmtId="0" fontId="9" fillId="0" borderId="0" xfId="51" applyFont="1" applyFill="1" applyBorder="1" applyAlignment="1">
      <alignment vertical="center"/>
    </xf>
    <xf numFmtId="0" fontId="9" fillId="0" borderId="0" xfId="51" applyFont="1" applyFill="1" applyBorder="1" applyAlignment="1">
      <alignment vertical="center" wrapText="1"/>
    </xf>
    <xf numFmtId="0" fontId="0" fillId="0" borderId="0" xfId="0" applyFill="1">
      <alignment vertical="center"/>
    </xf>
    <xf numFmtId="0" fontId="2" fillId="0" borderId="0" xfId="14" applyFill="1" applyProtection="1">
      <alignment vertical="center"/>
    </xf>
    <xf numFmtId="0" fontId="10" fillId="0" borderId="0" xfId="14" applyFont="1" applyFill="1" applyAlignment="1" applyProtection="1">
      <alignment horizontal="center" vertical="center"/>
    </xf>
    <xf numFmtId="0" fontId="11" fillId="0" borderId="0" xfId="14" applyFont="1" applyFill="1" applyAlignment="1" applyProtection="1">
      <alignment horizontal="center" vertical="center"/>
    </xf>
    <xf numFmtId="0" fontId="2" fillId="0" borderId="0" xfId="14" applyFont="1" applyFill="1" applyProtection="1">
      <alignment vertical="center"/>
    </xf>
    <xf numFmtId="0" fontId="1" fillId="0" borderId="0" xfId="14" applyFont="1" applyFill="1" applyProtection="1">
      <alignment vertical="center"/>
    </xf>
    <xf numFmtId="0" fontId="12" fillId="0" borderId="0" xfId="14" applyFont="1" applyFill="1" applyAlignment="1" applyProtection="1">
      <alignment horizontal="center" vertical="center"/>
    </xf>
    <xf numFmtId="0" fontId="5" fillId="0" borderId="0" xfId="14" applyFont="1" applyFill="1" applyProtection="1">
      <alignment vertical="center"/>
    </xf>
    <xf numFmtId="0" fontId="2" fillId="0" borderId="0" xfId="14" applyFill="1" applyAlignment="1" applyProtection="1">
      <alignment horizontal="center" vertical="center"/>
    </xf>
    <xf numFmtId="0" fontId="1" fillId="0" borderId="0" xfId="14" applyFont="1" applyFill="1" applyAlignment="1" applyProtection="1">
      <alignment horizontal="center" vertical="center"/>
    </xf>
    <xf numFmtId="179" fontId="1" fillId="0" borderId="0" xfId="14" applyNumberFormat="1" applyFont="1" applyFill="1" applyBorder="1" applyAlignment="1" applyProtection="1">
      <alignment horizontal="right" vertical="center"/>
    </xf>
    <xf numFmtId="0" fontId="0" fillId="0" borderId="0" xfId="0" applyFill="1" applyAlignment="1">
      <alignment horizontal="center" vertical="center"/>
    </xf>
    <xf numFmtId="180" fontId="8" fillId="0" borderId="5" xfId="51" applyNumberFormat="1" applyFont="1" applyFill="1" applyBorder="1" applyAlignment="1">
      <alignment horizontal="center" vertical="center" wrapText="1"/>
    </xf>
    <xf numFmtId="0" fontId="8" fillId="3" borderId="1" xfId="14" applyFont="1" applyFill="1" applyBorder="1" applyAlignment="1">
      <alignment horizontal="center" vertical="center" wrapText="1"/>
    </xf>
    <xf numFmtId="179" fontId="8" fillId="3" borderId="5" xfId="14" applyNumberFormat="1" applyFont="1" applyFill="1" applyBorder="1" applyAlignment="1" applyProtection="1">
      <alignment horizontal="center" vertical="center" wrapText="1"/>
    </xf>
    <xf numFmtId="179" fontId="8" fillId="3" borderId="6" xfId="14" applyNumberFormat="1" applyFont="1" applyFill="1" applyBorder="1" applyAlignment="1" applyProtection="1">
      <alignment horizontal="center" vertical="center" wrapText="1"/>
    </xf>
    <xf numFmtId="0" fontId="11" fillId="0" borderId="6" xfId="14" applyFont="1" applyFill="1" applyBorder="1" applyAlignment="1" applyProtection="1">
      <alignment horizontal="center" vertical="center"/>
    </xf>
    <xf numFmtId="179" fontId="8" fillId="3" borderId="1" xfId="14" applyNumberFormat="1" applyFont="1" applyFill="1" applyBorder="1" applyAlignment="1" applyProtection="1">
      <alignment horizontal="center" vertical="center" wrapText="1"/>
    </xf>
    <xf numFmtId="180" fontId="8" fillId="0" borderId="7" xfId="51" applyNumberFormat="1" applyFont="1" applyFill="1" applyBorder="1" applyAlignment="1">
      <alignment horizontal="center" vertical="center" wrapText="1"/>
    </xf>
    <xf numFmtId="179" fontId="8" fillId="3" borderId="7" xfId="14" applyNumberFormat="1" applyFont="1" applyFill="1" applyBorder="1" applyAlignment="1" applyProtection="1">
      <alignment horizontal="center" vertical="center" wrapText="1"/>
    </xf>
    <xf numFmtId="179" fontId="8" fillId="3" borderId="8" xfId="14" applyNumberFormat="1" applyFont="1" applyFill="1" applyBorder="1" applyAlignment="1" applyProtection="1">
      <alignment horizontal="center" vertical="center" wrapText="1"/>
    </xf>
    <xf numFmtId="179" fontId="8" fillId="3" borderId="9" xfId="14" applyNumberFormat="1" applyFont="1" applyFill="1" applyBorder="1" applyAlignment="1" applyProtection="1">
      <alignment horizontal="center" vertical="center" wrapText="1"/>
    </xf>
    <xf numFmtId="179" fontId="8" fillId="0" borderId="8" xfId="14" applyNumberFormat="1" applyFont="1" applyFill="1" applyBorder="1" applyAlignment="1" applyProtection="1">
      <alignment horizontal="center" vertical="center" wrapText="1"/>
    </xf>
    <xf numFmtId="180" fontId="8" fillId="0" borderId="1" xfId="51" applyNumberFormat="1" applyFont="1" applyFill="1" applyBorder="1" applyAlignment="1">
      <alignment horizontal="center" vertical="center" wrapText="1"/>
    </xf>
    <xf numFmtId="3" fontId="7" fillId="3" borderId="1" xfId="0" applyNumberFormat="1" applyFont="1" applyFill="1" applyBorder="1" applyAlignment="1" applyProtection="1">
      <alignment horizontal="right" vertical="center"/>
      <protection locked="0"/>
    </xf>
    <xf numFmtId="0" fontId="8" fillId="0" borderId="1" xfId="14" applyFont="1" applyFill="1" applyBorder="1" applyAlignment="1" applyProtection="1">
      <alignment horizontal="center" vertical="center" wrapText="1"/>
    </xf>
    <xf numFmtId="0" fontId="7" fillId="0" borderId="8" xfId="0" applyFont="1" applyFill="1" applyBorder="1" applyAlignment="1" applyProtection="1">
      <alignment horizontal="left" vertical="center"/>
    </xf>
    <xf numFmtId="49" fontId="7" fillId="0" borderId="1" xfId="0" applyNumberFormat="1" applyFont="1" applyFill="1" applyBorder="1" applyAlignment="1" applyProtection="1">
      <alignment horizontal="left" vertical="center" wrapText="1"/>
    </xf>
    <xf numFmtId="0" fontId="6" fillId="0" borderId="8" xfId="0" applyFont="1" applyFill="1" applyBorder="1" applyAlignment="1" applyProtection="1">
      <alignment horizontal="left" vertical="center"/>
    </xf>
    <xf numFmtId="49" fontId="6" fillId="0" borderId="1" xfId="0" applyNumberFormat="1" applyFont="1" applyFill="1" applyBorder="1" applyAlignment="1" applyProtection="1">
      <alignment horizontal="left" vertical="center" wrapText="1"/>
    </xf>
    <xf numFmtId="180" fontId="8" fillId="3" borderId="1" xfId="0" applyNumberFormat="1" applyFont="1" applyFill="1" applyBorder="1" applyAlignment="1">
      <alignment vertical="center" wrapText="1"/>
    </xf>
    <xf numFmtId="0" fontId="6" fillId="0" borderId="10" xfId="0" applyFont="1" applyFill="1" applyBorder="1" applyAlignment="1" applyProtection="1">
      <alignment horizontal="left" vertical="center"/>
    </xf>
    <xf numFmtId="3" fontId="6" fillId="0" borderId="1" xfId="0" applyNumberFormat="1" applyFont="1" applyFill="1" applyBorder="1" applyAlignment="1" applyProtection="1">
      <alignment horizontal="right" vertical="center"/>
      <protection locked="0"/>
    </xf>
    <xf numFmtId="0" fontId="6" fillId="0" borderId="11" xfId="0" applyFont="1" applyFill="1" applyBorder="1" applyAlignment="1" applyProtection="1">
      <alignment horizontal="left" vertical="center"/>
    </xf>
    <xf numFmtId="49" fontId="7" fillId="0" borderId="8" xfId="0" applyNumberFormat="1" applyFont="1" applyFill="1" applyBorder="1" applyAlignment="1" applyProtection="1">
      <alignment horizontal="left" vertical="center" wrapText="1"/>
    </xf>
    <xf numFmtId="3" fontId="6" fillId="3" borderId="1" xfId="0" applyNumberFormat="1" applyFont="1" applyFill="1" applyBorder="1" applyAlignment="1" applyProtection="1">
      <alignment horizontal="right" vertical="center"/>
      <protection locked="0"/>
    </xf>
    <xf numFmtId="0" fontId="1" fillId="0" borderId="0" xfId="51" applyFont="1" applyFill="1" applyAlignment="1"/>
    <xf numFmtId="0" fontId="1" fillId="0" borderId="0" xfId="51" applyFont="1" applyFill="1" applyAlignment="1">
      <alignment horizontal="left" vertical="center"/>
    </xf>
    <xf numFmtId="0" fontId="1" fillId="0" borderId="0" xfId="51" applyFont="1" applyFill="1" applyBorder="1" applyAlignment="1"/>
    <xf numFmtId="0" fontId="4" fillId="0" borderId="0" xfId="60" applyFont="1" applyFill="1" applyBorder="1" applyAlignment="1">
      <alignment horizontal="center" vertical="center" shrinkToFit="1"/>
    </xf>
    <xf numFmtId="181" fontId="1" fillId="0" borderId="0" xfId="61" applyNumberFormat="1" applyFont="1" applyFill="1" applyBorder="1" applyAlignment="1" applyProtection="1">
      <alignment horizontal="left" vertical="center"/>
    </xf>
    <xf numFmtId="181" fontId="13" fillId="0" borderId="0" xfId="61" applyNumberFormat="1" applyFont="1" applyFill="1" applyBorder="1" applyAlignment="1" applyProtection="1">
      <alignment horizontal="right" vertical="center"/>
    </xf>
    <xf numFmtId="0" fontId="8" fillId="0" borderId="8" xfId="51" applyFont="1" applyFill="1" applyBorder="1" applyAlignment="1">
      <alignment horizontal="center" vertical="center" wrapText="1"/>
    </xf>
    <xf numFmtId="0" fontId="8" fillId="0" borderId="1" xfId="51" applyFont="1" applyFill="1" applyBorder="1" applyAlignment="1">
      <alignment horizontal="center" vertical="center" wrapText="1"/>
    </xf>
    <xf numFmtId="179" fontId="8" fillId="0" borderId="1" xfId="14" applyNumberFormat="1" applyFont="1" applyFill="1" applyBorder="1" applyAlignment="1" applyProtection="1">
      <alignment horizontal="center" vertical="center" wrapText="1"/>
    </xf>
    <xf numFmtId="0" fontId="8" fillId="0" borderId="8" xfId="51" applyFont="1" applyFill="1" applyBorder="1" applyAlignment="1">
      <alignment horizontal="left" vertical="center"/>
    </xf>
    <xf numFmtId="49" fontId="8" fillId="0" borderId="1" xfId="0" applyNumberFormat="1" applyFont="1" applyFill="1" applyBorder="1" applyAlignment="1" applyProtection="1">
      <alignment vertical="center" wrapText="1"/>
    </xf>
    <xf numFmtId="41" fontId="8" fillId="3" borderId="1" xfId="60" applyNumberFormat="1" applyFont="1" applyFill="1" applyBorder="1" applyAlignment="1">
      <alignment horizontal="right" vertical="center" wrapText="1"/>
    </xf>
    <xf numFmtId="41" fontId="8" fillId="3" borderId="1" xfId="62" applyNumberFormat="1" applyFont="1" applyFill="1" applyBorder="1" applyAlignment="1">
      <alignment horizontal="right" vertical="center" wrapText="1"/>
    </xf>
    <xf numFmtId="182" fontId="8" fillId="3" borderId="1" xfId="11" applyNumberFormat="1" applyFont="1" applyFill="1" applyBorder="1" applyAlignment="1">
      <alignment horizontal="right" vertical="center" wrapText="1"/>
    </xf>
    <xf numFmtId="0" fontId="8" fillId="0" borderId="0" xfId="57" applyFont="1" applyFill="1">
      <alignment vertical="center"/>
    </xf>
    <xf numFmtId="0" fontId="1" fillId="0" borderId="8" xfId="51" applyFont="1" applyFill="1" applyBorder="1" applyAlignment="1">
      <alignment horizontal="left" vertical="center"/>
    </xf>
    <xf numFmtId="0" fontId="1" fillId="0" borderId="1" xfId="41" applyNumberFormat="1" applyFont="1" applyFill="1" applyBorder="1" applyAlignment="1">
      <alignment horizontal="left" vertical="center" wrapText="1"/>
    </xf>
    <xf numFmtId="41" fontId="1" fillId="0" borderId="1" xfId="60" applyNumberFormat="1" applyFont="1" applyFill="1" applyBorder="1" applyAlignment="1">
      <alignment horizontal="right" vertical="center" wrapText="1"/>
    </xf>
    <xf numFmtId="41" fontId="14" fillId="0" borderId="1" xfId="0" applyNumberFormat="1" applyFont="1" applyFill="1" applyBorder="1" applyAlignment="1">
      <alignment horizontal="right" vertical="center" wrapText="1"/>
    </xf>
    <xf numFmtId="182" fontId="1" fillId="3" borderId="1" xfId="11" applyNumberFormat="1" applyFont="1" applyFill="1" applyBorder="1" applyAlignment="1">
      <alignment horizontal="right" vertical="center" wrapText="1"/>
    </xf>
    <xf numFmtId="41" fontId="1" fillId="0" borderId="1" xfId="62" applyNumberFormat="1" applyFont="1" applyFill="1" applyBorder="1" applyAlignment="1">
      <alignment horizontal="right" vertical="center" wrapText="1"/>
    </xf>
    <xf numFmtId="41" fontId="6" fillId="0" borderId="1" xfId="0" applyNumberFormat="1" applyFont="1" applyFill="1" applyBorder="1" applyAlignment="1">
      <alignment horizontal="right" vertical="center" wrapText="1"/>
    </xf>
    <xf numFmtId="49" fontId="1" fillId="0" borderId="1" xfId="0" applyNumberFormat="1" applyFont="1" applyFill="1" applyBorder="1" applyAlignment="1" applyProtection="1">
      <alignment vertical="center" wrapText="1"/>
    </xf>
    <xf numFmtId="41" fontId="8" fillId="0" borderId="1" xfId="60" applyNumberFormat="1" applyFont="1" applyFill="1" applyBorder="1" applyAlignment="1">
      <alignment horizontal="right" vertical="center" wrapText="1"/>
    </xf>
    <xf numFmtId="0" fontId="8" fillId="0" borderId="1" xfId="14" applyFont="1" applyFill="1" applyBorder="1" applyAlignment="1" applyProtection="1">
      <alignment horizontal="center" vertical="center"/>
    </xf>
    <xf numFmtId="49" fontId="8" fillId="0" borderId="1" xfId="0" applyNumberFormat="1" applyFont="1" applyFill="1" applyBorder="1" applyAlignment="1" applyProtection="1">
      <alignment horizontal="left" vertical="center" wrapText="1"/>
    </xf>
    <xf numFmtId="182" fontId="1" fillId="0" borderId="1" xfId="11" applyNumberFormat="1" applyFont="1" applyFill="1" applyBorder="1" applyAlignment="1">
      <alignment horizontal="right" vertical="center" wrapText="1"/>
    </xf>
    <xf numFmtId="182" fontId="8" fillId="0" borderId="1" xfId="11" applyNumberFormat="1" applyFont="1" applyFill="1" applyBorder="1" applyAlignment="1">
      <alignment horizontal="right" vertical="center" wrapText="1"/>
    </xf>
    <xf numFmtId="0" fontId="7" fillId="0" borderId="1" xfId="0" applyFont="1" applyFill="1" applyBorder="1" applyAlignment="1">
      <alignment horizontal="center" vertical="center" wrapText="1"/>
    </xf>
    <xf numFmtId="41" fontId="1" fillId="0" borderId="0" xfId="51" applyNumberFormat="1" applyFont="1" applyFill="1" applyAlignment="1"/>
    <xf numFmtId="0" fontId="10" fillId="0" borderId="0" xfId="14" applyFont="1" applyFill="1" applyProtection="1">
      <alignment vertical="center"/>
    </xf>
    <xf numFmtId="0" fontId="2" fillId="0" borderId="0" xfId="14" applyProtection="1">
      <alignment vertical="center"/>
    </xf>
    <xf numFmtId="0" fontId="11" fillId="0" borderId="0" xfId="14" applyFont="1" applyProtection="1">
      <alignment vertical="center"/>
    </xf>
    <xf numFmtId="0" fontId="11" fillId="0" borderId="0" xfId="14" applyFont="1" applyFill="1" applyProtection="1">
      <alignment vertical="center"/>
    </xf>
    <xf numFmtId="180" fontId="1" fillId="0" borderId="0" xfId="51" applyNumberFormat="1" applyFont="1" applyFill="1" applyAlignment="1" applyProtection="1"/>
    <xf numFmtId="180" fontId="15" fillId="0" borderId="0" xfId="51" applyNumberFormat="1" applyFont="1" applyFill="1" applyAlignment="1" applyProtection="1"/>
    <xf numFmtId="179" fontId="8" fillId="3" borderId="12" xfId="14" applyNumberFormat="1" applyFont="1" applyFill="1" applyBorder="1" applyAlignment="1" applyProtection="1">
      <alignment vertical="center" wrapText="1"/>
    </xf>
    <xf numFmtId="0" fontId="8" fillId="0" borderId="0" xfId="14" applyFont="1" applyFill="1" applyAlignment="1" applyProtection="1">
      <alignment horizontal="center" vertical="center" wrapText="1"/>
    </xf>
    <xf numFmtId="3" fontId="7" fillId="3" borderId="4" xfId="0" applyNumberFormat="1" applyFont="1" applyFill="1" applyBorder="1" applyAlignment="1" applyProtection="1">
      <alignment horizontal="right" vertical="center"/>
      <protection locked="0"/>
    </xf>
    <xf numFmtId="182" fontId="1" fillId="0" borderId="0" xfId="11" applyNumberFormat="1" applyFont="1" applyFill="1" applyAlignment="1" applyProtection="1">
      <alignment horizontal="center" vertical="center" wrapText="1"/>
    </xf>
    <xf numFmtId="49" fontId="6" fillId="0" borderId="2" xfId="0" applyNumberFormat="1" applyFont="1" applyFill="1" applyBorder="1" applyAlignment="1" applyProtection="1">
      <alignment horizontal="left" vertical="center" wrapText="1"/>
    </xf>
    <xf numFmtId="0" fontId="6" fillId="0" borderId="1" xfId="0" applyFont="1" applyFill="1" applyBorder="1" applyAlignment="1" applyProtection="1">
      <alignment horizontal="left" vertical="center"/>
    </xf>
    <xf numFmtId="0" fontId="16" fillId="0" borderId="1" xfId="0" applyNumberFormat="1" applyFont="1" applyFill="1" applyBorder="1" applyAlignment="1" applyProtection="1">
      <alignment horizontal="left" vertical="center" indent="1" shrinkToFit="1"/>
      <protection locked="0"/>
    </xf>
    <xf numFmtId="0" fontId="2" fillId="4" borderId="8" xfId="14" applyFill="1" applyBorder="1" applyAlignment="1" applyProtection="1">
      <alignment horizontal="center" vertical="center"/>
    </xf>
    <xf numFmtId="0" fontId="2" fillId="4" borderId="13" xfId="14" applyFill="1" applyBorder="1" applyAlignment="1" applyProtection="1">
      <alignment horizontal="center" vertical="center"/>
    </xf>
    <xf numFmtId="0" fontId="10" fillId="4" borderId="1" xfId="14" applyFont="1" applyFill="1" applyBorder="1" applyAlignment="1" applyProtection="1">
      <alignment horizontal="center" vertical="center"/>
    </xf>
    <xf numFmtId="0" fontId="11" fillId="4" borderId="1" xfId="14" applyFont="1" applyFill="1" applyBorder="1" applyAlignment="1" applyProtection="1">
      <alignment horizontal="center" vertical="center"/>
    </xf>
    <xf numFmtId="0" fontId="8" fillId="0" borderId="0" xfId="14" applyFont="1" applyFill="1" applyAlignment="1" applyProtection="1">
      <alignment horizontal="center" vertical="center"/>
    </xf>
    <xf numFmtId="0" fontId="1" fillId="5" borderId="1" xfId="14" applyFont="1" applyFill="1" applyBorder="1" applyProtection="1">
      <alignment vertical="center"/>
    </xf>
    <xf numFmtId="0" fontId="1" fillId="0" borderId="0" xfId="14" applyFont="1" applyProtection="1">
      <alignment vertical="center"/>
    </xf>
    <xf numFmtId="0" fontId="8" fillId="0" borderId="0" xfId="14" applyFont="1" applyProtection="1">
      <alignment vertical="center"/>
    </xf>
    <xf numFmtId="0" fontId="11" fillId="0" borderId="0" xfId="14" applyNumberFormat="1" applyFont="1" applyFill="1" applyProtection="1">
      <alignment vertical="center"/>
    </xf>
    <xf numFmtId="0" fontId="2" fillId="4" borderId="12" xfId="14" applyFill="1" applyBorder="1" applyAlignment="1" applyProtection="1">
      <alignment horizontal="center" vertical="center"/>
    </xf>
    <xf numFmtId="0" fontId="2" fillId="6" borderId="0" xfId="14" applyFill="1" applyAlignment="1" applyProtection="1">
      <alignment horizontal="center" vertical="center"/>
    </xf>
    <xf numFmtId="0" fontId="2" fillId="6" borderId="14" xfId="14" applyFill="1" applyBorder="1" applyAlignment="1" applyProtection="1">
      <alignment horizontal="center" vertical="center"/>
    </xf>
    <xf numFmtId="0" fontId="11" fillId="6" borderId="0" xfId="14" applyFont="1" applyFill="1" applyAlignment="1" applyProtection="1">
      <alignment horizontal="center" vertical="center"/>
    </xf>
    <xf numFmtId="0" fontId="11" fillId="6" borderId="14" xfId="14" applyFont="1" applyFill="1" applyBorder="1" applyAlignment="1" applyProtection="1">
      <alignment horizontal="center" vertical="center"/>
    </xf>
    <xf numFmtId="0" fontId="2" fillId="0" borderId="1" xfId="14" applyFill="1" applyBorder="1" applyAlignment="1" applyProtection="1">
      <alignment vertical="center"/>
    </xf>
    <xf numFmtId="0" fontId="1" fillId="6" borderId="4" xfId="14" applyFont="1" applyFill="1" applyBorder="1" applyProtection="1">
      <alignment vertical="center"/>
    </xf>
    <xf numFmtId="0" fontId="1" fillId="0" borderId="1" xfId="14" applyFont="1" applyFill="1" applyBorder="1" applyProtection="1">
      <alignment vertical="center"/>
    </xf>
    <xf numFmtId="0" fontId="11" fillId="0" borderId="1" xfId="14" applyFont="1" applyFill="1" applyBorder="1" applyAlignment="1" applyProtection="1">
      <alignment horizontal="center" vertical="center"/>
    </xf>
    <xf numFmtId="41" fontId="14" fillId="0" borderId="1" xfId="0" applyNumberFormat="1" applyFont="1" applyFill="1" applyBorder="1" applyAlignment="1">
      <alignment horizontal="right" vertical="center"/>
    </xf>
    <xf numFmtId="0" fontId="14" fillId="0" borderId="1" xfId="0" applyFont="1" applyFill="1" applyBorder="1" applyAlignment="1">
      <alignment vertical="center"/>
    </xf>
    <xf numFmtId="49" fontId="6" fillId="0" borderId="11" xfId="0" applyNumberFormat="1" applyFont="1" applyFill="1" applyBorder="1" applyAlignment="1" applyProtection="1">
      <alignment horizontal="left" vertical="center" wrapText="1"/>
    </xf>
    <xf numFmtId="49" fontId="6" fillId="0" borderId="10" xfId="0" applyNumberFormat="1" applyFont="1" applyFill="1" applyBorder="1" applyAlignment="1" applyProtection="1">
      <alignment horizontal="left" vertical="center" wrapText="1"/>
    </xf>
    <xf numFmtId="49" fontId="6" fillId="0" borderId="8" xfId="0" applyNumberFormat="1" applyFont="1" applyFill="1" applyBorder="1" applyAlignment="1" applyProtection="1">
      <alignment horizontal="left" vertical="center" wrapText="1"/>
    </xf>
    <xf numFmtId="49" fontId="7" fillId="0" borderId="8" xfId="20" applyNumberFormat="1" applyFont="1" applyFill="1" applyBorder="1" applyAlignment="1" applyProtection="1">
      <alignment horizontal="left" vertical="center"/>
    </xf>
    <xf numFmtId="0" fontId="8" fillId="0" borderId="1" xfId="14" applyFont="1" applyFill="1" applyBorder="1" applyAlignment="1" applyProtection="1">
      <alignment horizontal="left" vertical="center" wrapText="1"/>
    </xf>
    <xf numFmtId="3" fontId="8" fillId="3" borderId="1" xfId="0" applyNumberFormat="1" applyFont="1" applyFill="1" applyBorder="1" applyAlignment="1" applyProtection="1">
      <alignment horizontal="right" vertical="center"/>
      <protection locked="0"/>
    </xf>
    <xf numFmtId="49" fontId="6" fillId="0" borderId="5" xfId="20" applyNumberFormat="1" applyFont="1" applyFill="1" applyBorder="1" applyAlignment="1" applyProtection="1">
      <alignment horizontal="left" vertical="center"/>
    </xf>
    <xf numFmtId="0" fontId="1" fillId="0" borderId="1" xfId="14" applyFont="1" applyFill="1" applyBorder="1" applyAlignment="1" applyProtection="1">
      <alignment horizontal="left" vertical="center" wrapText="1"/>
    </xf>
    <xf numFmtId="49" fontId="6" fillId="0" borderId="8" xfId="20" applyNumberFormat="1" applyFont="1" applyFill="1" applyBorder="1" applyAlignment="1" applyProtection="1">
      <alignment horizontal="left" vertical="center"/>
    </xf>
    <xf numFmtId="41" fontId="17" fillId="0" borderId="1" xfId="0" applyNumberFormat="1" applyFont="1" applyFill="1" applyBorder="1" applyAlignment="1">
      <alignment vertical="center" wrapText="1"/>
    </xf>
    <xf numFmtId="3" fontId="1" fillId="0" borderId="1" xfId="0" applyNumberFormat="1" applyFont="1" applyFill="1" applyBorder="1" applyAlignment="1" applyProtection="1">
      <alignment horizontal="right" vertical="center"/>
      <protection locked="0"/>
    </xf>
    <xf numFmtId="0" fontId="8" fillId="0" borderId="1" xfId="57" applyFont="1" applyFill="1" applyBorder="1" applyAlignment="1" applyProtection="1">
      <alignment horizontal="left" vertical="center" wrapText="1"/>
    </xf>
    <xf numFmtId="3" fontId="8" fillId="0" borderId="1" xfId="0" applyNumberFormat="1" applyFont="1" applyFill="1" applyBorder="1" applyAlignment="1" applyProtection="1">
      <alignment horizontal="right" vertical="center"/>
      <protection locked="0"/>
    </xf>
    <xf numFmtId="0" fontId="1" fillId="0" borderId="0" xfId="14" applyFont="1">
      <alignment vertical="center"/>
    </xf>
    <xf numFmtId="0" fontId="8" fillId="0" borderId="0" xfId="14" applyFont="1" applyAlignment="1">
      <alignment horizontal="center" vertical="center"/>
    </xf>
    <xf numFmtId="0" fontId="1" fillId="0" borderId="0" xfId="14" applyFont="1" applyFill="1" applyAlignment="1">
      <alignment horizontal="left" vertical="center"/>
    </xf>
    <xf numFmtId="0" fontId="1" fillId="0" borderId="0" xfId="14" applyFont="1" applyFill="1">
      <alignment vertical="center"/>
    </xf>
    <xf numFmtId="179" fontId="1" fillId="0" borderId="0" xfId="14" applyNumberFormat="1" applyFont="1">
      <alignment vertical="center"/>
    </xf>
    <xf numFmtId="0" fontId="12" fillId="0" borderId="0" xfId="14" applyFont="1" applyFill="1" applyAlignment="1">
      <alignment horizontal="center" vertical="center"/>
    </xf>
    <xf numFmtId="0" fontId="18" fillId="0" borderId="0" xfId="14" applyFont="1" applyFill="1">
      <alignment vertical="center"/>
    </xf>
    <xf numFmtId="179" fontId="1" fillId="0" borderId="0" xfId="14" applyNumberFormat="1" applyFont="1" applyFill="1" applyAlignment="1">
      <alignment horizontal="right" vertical="center"/>
    </xf>
    <xf numFmtId="179" fontId="8" fillId="0" borderId="1" xfId="14" applyNumberFormat="1" applyFont="1" applyFill="1" applyBorder="1" applyAlignment="1">
      <alignment horizontal="center" vertical="center" wrapText="1"/>
    </xf>
    <xf numFmtId="0" fontId="8" fillId="0" borderId="1" xfId="14" applyFont="1" applyFill="1" applyBorder="1" applyAlignment="1">
      <alignment horizontal="distributed" vertical="center" wrapText="1" indent="3"/>
    </xf>
    <xf numFmtId="0" fontId="19" fillId="0" borderId="0" xfId="56" applyFont="1" applyFill="1" applyAlignment="1">
      <alignment vertical="center" wrapText="1"/>
    </xf>
    <xf numFmtId="3" fontId="7" fillId="7" borderId="1" xfId="0" applyNumberFormat="1" applyFont="1" applyFill="1" applyBorder="1" applyAlignment="1" applyProtection="1">
      <alignment horizontal="right" vertical="center"/>
      <protection locked="0"/>
    </xf>
    <xf numFmtId="182" fontId="1" fillId="7" borderId="1" xfId="11" applyNumberFormat="1" applyFont="1" applyFill="1" applyBorder="1" applyAlignment="1" applyProtection="1">
      <alignment horizontal="right" vertical="center" wrapText="1"/>
      <protection locked="0"/>
    </xf>
    <xf numFmtId="0" fontId="1" fillId="0" borderId="0" xfId="57" applyFont="1" applyFill="1">
      <alignment vertical="center"/>
    </xf>
    <xf numFmtId="182" fontId="8" fillId="7" borderId="1" xfId="11" applyNumberFormat="1" applyFont="1" applyFill="1" applyBorder="1" applyAlignment="1" applyProtection="1">
      <alignment horizontal="right" vertical="center" wrapText="1"/>
      <protection locked="0"/>
    </xf>
    <xf numFmtId="180" fontId="1" fillId="0" borderId="1" xfId="0" applyNumberFormat="1" applyFont="1" applyFill="1" applyBorder="1" applyAlignment="1" applyProtection="1">
      <alignment horizontal="right" vertical="center" wrapText="1"/>
      <protection locked="0"/>
    </xf>
    <xf numFmtId="0" fontId="1" fillId="0" borderId="1" xfId="0" applyFont="1" applyFill="1" applyBorder="1" applyAlignment="1" applyProtection="1">
      <alignment horizontal="left" vertical="center"/>
    </xf>
    <xf numFmtId="3" fontId="7" fillId="0" borderId="1" xfId="0" applyNumberFormat="1" applyFont="1" applyFill="1" applyBorder="1" applyAlignment="1" applyProtection="1">
      <alignment horizontal="right" vertical="center"/>
      <protection locked="0"/>
    </xf>
    <xf numFmtId="49" fontId="20" fillId="0" borderId="1" xfId="0" applyNumberFormat="1" applyFont="1" applyFill="1" applyBorder="1" applyAlignment="1" applyProtection="1">
      <alignment horizontal="left" vertical="center"/>
    </xf>
    <xf numFmtId="0" fontId="8" fillId="0" borderId="1" xfId="14" applyFont="1" applyFill="1" applyBorder="1" applyAlignment="1">
      <alignment horizontal="left" vertical="center"/>
    </xf>
    <xf numFmtId="0" fontId="8" fillId="0" borderId="1" xfId="57" applyFont="1" applyFill="1" applyBorder="1" applyAlignment="1">
      <alignment horizontal="left" vertical="center"/>
    </xf>
    <xf numFmtId="0" fontId="8" fillId="0" borderId="1" xfId="14" applyFont="1" applyFill="1" applyBorder="1" applyAlignment="1" applyProtection="1">
      <alignment horizontal="left" vertical="center"/>
    </xf>
    <xf numFmtId="0" fontId="8" fillId="0" borderId="1" xfId="57" applyFont="1" applyFill="1" applyBorder="1" applyAlignment="1" applyProtection="1">
      <alignment horizontal="left" vertical="center"/>
    </xf>
    <xf numFmtId="3" fontId="8" fillId="7" borderId="1" xfId="0" applyNumberFormat="1" applyFont="1" applyFill="1" applyBorder="1" applyAlignment="1" applyProtection="1">
      <alignment horizontal="right" vertical="center"/>
    </xf>
    <xf numFmtId="3" fontId="8" fillId="7" borderId="1" xfId="0" applyNumberFormat="1" applyFont="1" applyFill="1" applyBorder="1" applyAlignment="1" applyProtection="1">
      <alignment horizontal="right" vertical="center"/>
      <protection locked="0"/>
    </xf>
    <xf numFmtId="0" fontId="1" fillId="0" borderId="1" xfId="14" applyFont="1" applyFill="1" applyBorder="1" applyAlignment="1" applyProtection="1">
      <alignment horizontal="left" vertical="center"/>
    </xf>
    <xf numFmtId="3" fontId="1" fillId="0" borderId="1" xfId="0" applyNumberFormat="1" applyFont="1" applyFill="1" applyBorder="1" applyAlignment="1" applyProtection="1">
      <alignment horizontal="right" vertical="center"/>
    </xf>
    <xf numFmtId="0" fontId="1" fillId="0" borderId="1" xfId="14" applyFont="1" applyFill="1" applyBorder="1" applyAlignment="1">
      <alignment horizontal="left" vertical="center"/>
    </xf>
    <xf numFmtId="0" fontId="8" fillId="0" borderId="1" xfId="14" applyFont="1" applyFill="1" applyBorder="1" applyAlignment="1">
      <alignment horizontal="center" vertical="center"/>
    </xf>
    <xf numFmtId="3" fontId="1" fillId="0" borderId="0" xfId="14" applyNumberFormat="1" applyFont="1">
      <alignment vertical="center"/>
    </xf>
    <xf numFmtId="0" fontId="2" fillId="0" borderId="0" xfId="51" applyFill="1" applyAlignment="1"/>
    <xf numFmtId="0" fontId="2" fillId="0" borderId="0" xfId="51" applyFill="1" applyAlignment="1">
      <alignment vertical="center"/>
    </xf>
    <xf numFmtId="0" fontId="8" fillId="0" borderId="0" xfId="14" applyFont="1" applyFill="1" applyAlignment="1">
      <alignment horizontal="center" vertical="center" wrapText="1"/>
    </xf>
    <xf numFmtId="0" fontId="8" fillId="0" borderId="0" xfId="14" applyFont="1" applyAlignment="1">
      <alignment horizontal="center" vertical="center" wrapText="1"/>
    </xf>
    <xf numFmtId="0" fontId="2" fillId="0" borderId="0" xfId="14">
      <alignment vertical="center"/>
    </xf>
    <xf numFmtId="0" fontId="3" fillId="0" borderId="0" xfId="14" applyFont="1">
      <alignment vertical="center"/>
    </xf>
    <xf numFmtId="0" fontId="3" fillId="0" borderId="0" xfId="14" applyFont="1" applyFill="1">
      <alignment vertical="center"/>
    </xf>
    <xf numFmtId="0" fontId="2" fillId="0" borderId="0" xfId="14" applyFont="1" applyFill="1">
      <alignment vertical="center"/>
    </xf>
    <xf numFmtId="0" fontId="2" fillId="0" borderId="0" xfId="14" applyFont="1">
      <alignment vertical="center"/>
    </xf>
    <xf numFmtId="0" fontId="2" fillId="0" borderId="0" xfId="14" applyFill="1">
      <alignment vertical="center"/>
    </xf>
    <xf numFmtId="179" fontId="2" fillId="0" borderId="0" xfId="14" applyNumberFormat="1" applyFill="1">
      <alignment vertical="center"/>
    </xf>
    <xf numFmtId="0" fontId="2" fillId="0" borderId="0" xfId="51" applyFont="1" applyFill="1" applyAlignment="1"/>
    <xf numFmtId="0" fontId="21" fillId="0" borderId="0" xfId="14" applyFont="1" applyFill="1" applyAlignment="1">
      <alignment horizontal="center" vertical="center"/>
    </xf>
    <xf numFmtId="0" fontId="2" fillId="0" borderId="0" xfId="14" applyFont="1" applyFill="1" applyAlignment="1">
      <alignment vertical="center"/>
    </xf>
    <xf numFmtId="0" fontId="6" fillId="0" borderId="0" xfId="14" applyFont="1" applyFill="1" applyAlignment="1">
      <alignment horizontal="left" vertical="center"/>
    </xf>
    <xf numFmtId="179" fontId="1" fillId="0" borderId="0" xfId="14" applyNumberFormat="1" applyFont="1" applyFill="1" applyBorder="1" applyAlignment="1">
      <alignment horizontal="right" vertical="center"/>
    </xf>
    <xf numFmtId="180" fontId="11" fillId="3" borderId="5" xfId="51" applyNumberFormat="1" applyFont="1" applyFill="1" applyBorder="1" applyAlignment="1">
      <alignment horizontal="center" vertical="center" wrapText="1"/>
    </xf>
    <xf numFmtId="0" fontId="8" fillId="7" borderId="1" xfId="14" applyFont="1" applyFill="1" applyBorder="1" applyAlignment="1">
      <alignment horizontal="center" vertical="center" wrapText="1"/>
    </xf>
    <xf numFmtId="179" fontId="8" fillId="7" borderId="5" xfId="14" applyNumberFormat="1" applyFont="1" applyFill="1" applyBorder="1" applyAlignment="1" applyProtection="1">
      <alignment horizontal="center" vertical="center" wrapText="1"/>
    </xf>
    <xf numFmtId="179" fontId="8" fillId="7" borderId="6" xfId="14" applyNumberFormat="1" applyFont="1" applyFill="1" applyBorder="1" applyAlignment="1" applyProtection="1">
      <alignment horizontal="center" vertical="center" wrapText="1"/>
    </xf>
    <xf numFmtId="179" fontId="8" fillId="7" borderId="6" xfId="14" applyNumberFormat="1" applyFont="1" applyFill="1" applyBorder="1" applyAlignment="1" applyProtection="1">
      <alignment vertical="center" wrapText="1"/>
    </xf>
    <xf numFmtId="179" fontId="8" fillId="7" borderId="1" xfId="14" applyNumberFormat="1" applyFont="1" applyFill="1" applyBorder="1" applyAlignment="1" applyProtection="1">
      <alignment horizontal="center" vertical="center" wrapText="1"/>
    </xf>
    <xf numFmtId="180" fontId="11" fillId="3" borderId="7" xfId="51" applyNumberFormat="1" applyFont="1" applyFill="1" applyBorder="1" applyAlignment="1">
      <alignment horizontal="center" vertical="center" wrapText="1"/>
    </xf>
    <xf numFmtId="179" fontId="8" fillId="7" borderId="7" xfId="14" applyNumberFormat="1" applyFont="1" applyFill="1" applyBorder="1" applyAlignment="1" applyProtection="1">
      <alignment horizontal="center" vertical="center" wrapText="1"/>
    </xf>
    <xf numFmtId="179" fontId="8" fillId="7" borderId="8" xfId="14" applyNumberFormat="1" applyFont="1" applyFill="1" applyBorder="1" applyAlignment="1" applyProtection="1">
      <alignment horizontal="center" vertical="center" wrapText="1"/>
    </xf>
    <xf numFmtId="179" fontId="8" fillId="7" borderId="4" xfId="14" applyNumberFormat="1" applyFont="1" applyFill="1" applyBorder="1" applyAlignment="1" applyProtection="1">
      <alignment horizontal="center" vertical="center" wrapText="1"/>
    </xf>
    <xf numFmtId="180" fontId="11" fillId="3" borderId="8" xfId="51" applyNumberFormat="1" applyFont="1" applyFill="1" applyBorder="1" applyAlignment="1">
      <alignment vertical="center" wrapText="1"/>
    </xf>
    <xf numFmtId="180" fontId="8" fillId="7" borderId="1" xfId="51" applyNumberFormat="1" applyFont="1" applyFill="1" applyBorder="1" applyAlignment="1">
      <alignment horizontal="center" vertical="center" wrapText="1"/>
    </xf>
    <xf numFmtId="3" fontId="7" fillId="7" borderId="4" xfId="0" applyNumberFormat="1" applyFont="1" applyFill="1" applyBorder="1" applyAlignment="1" applyProtection="1">
      <alignment horizontal="right" vertical="center"/>
    </xf>
    <xf numFmtId="3" fontId="7" fillId="7" borderId="1" xfId="0" applyNumberFormat="1" applyFont="1" applyFill="1" applyBorder="1" applyAlignment="1" applyProtection="1">
      <alignment horizontal="right" vertical="center"/>
    </xf>
    <xf numFmtId="3" fontId="7" fillId="0" borderId="1" xfId="0" applyNumberFormat="1" applyFont="1" applyFill="1" applyBorder="1" applyAlignment="1" applyProtection="1">
      <alignment horizontal="right" vertical="center"/>
    </xf>
    <xf numFmtId="0" fontId="22" fillId="3" borderId="8" xfId="0" applyFont="1" applyFill="1" applyBorder="1" applyAlignment="1" applyProtection="1">
      <alignment horizontal="left" vertical="center"/>
    </xf>
    <xf numFmtId="49" fontId="7" fillId="7" borderId="1" xfId="0" applyNumberFormat="1" applyFont="1" applyFill="1" applyBorder="1" applyAlignment="1" applyProtection="1">
      <alignment horizontal="left" vertical="center" wrapText="1"/>
    </xf>
    <xf numFmtId="0" fontId="3" fillId="3" borderId="8" xfId="0" applyFont="1" applyFill="1" applyBorder="1" applyAlignment="1" applyProtection="1">
      <alignment horizontal="left" vertical="center"/>
    </xf>
    <xf numFmtId="49" fontId="6" fillId="7" borderId="1" xfId="0" applyNumberFormat="1" applyFont="1" applyFill="1" applyBorder="1" applyAlignment="1" applyProtection="1">
      <alignment horizontal="left" vertical="center" wrapText="1"/>
    </xf>
    <xf numFmtId="0" fontId="3" fillId="0" borderId="1"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2" fillId="0" borderId="1" xfId="0" applyFont="1" applyFill="1" applyBorder="1" applyAlignment="1" applyProtection="1">
      <alignment horizontal="left" vertical="center"/>
      <protection locked="0"/>
    </xf>
    <xf numFmtId="0" fontId="2" fillId="0" borderId="0" xfId="51" applyFill="1" applyAlignment="1">
      <alignment horizontal="center"/>
    </xf>
    <xf numFmtId="0" fontId="1" fillId="0" borderId="0" xfId="51" applyFont="1" applyFill="1" applyAlignment="1">
      <alignment vertical="center"/>
    </xf>
    <xf numFmtId="182" fontId="1" fillId="0" borderId="12" xfId="11" applyNumberFormat="1" applyFont="1" applyFill="1" applyBorder="1" applyAlignment="1" applyProtection="1">
      <alignment horizontal="right" vertical="center" wrapText="1"/>
    </xf>
    <xf numFmtId="0" fontId="8" fillId="4" borderId="0" xfId="14" applyFont="1" applyFill="1" applyAlignment="1">
      <alignment horizontal="center" vertical="center" wrapText="1"/>
    </xf>
    <xf numFmtId="0" fontId="8" fillId="4" borderId="14" xfId="14" applyFont="1" applyFill="1" applyBorder="1" applyAlignment="1">
      <alignment horizontal="center" vertical="center" wrapText="1"/>
    </xf>
    <xf numFmtId="182" fontId="1" fillId="0" borderId="0" xfId="11" applyNumberFormat="1" applyFont="1" applyFill="1" applyAlignment="1" applyProtection="1">
      <alignment horizontal="right" vertical="center" wrapText="1"/>
    </xf>
    <xf numFmtId="0" fontId="8" fillId="4" borderId="4" xfId="14" applyFont="1" applyFill="1" applyBorder="1" applyAlignment="1">
      <alignment horizontal="center" vertical="center" wrapText="1"/>
    </xf>
    <xf numFmtId="0" fontId="1" fillId="0" borderId="0" xfId="14" applyNumberFormat="1" applyFont="1" applyFill="1">
      <alignment vertical="center"/>
    </xf>
    <xf numFmtId="0" fontId="1" fillId="3" borderId="0" xfId="14" applyFont="1" applyFill="1">
      <alignment vertical="center"/>
    </xf>
    <xf numFmtId="0" fontId="8" fillId="4" borderId="8" xfId="14" applyFont="1" applyFill="1" applyBorder="1" applyAlignment="1">
      <alignment horizontal="center" vertical="center" wrapText="1"/>
    </xf>
    <xf numFmtId="0" fontId="8" fillId="4" borderId="13" xfId="14" applyFont="1" applyFill="1" applyBorder="1" applyAlignment="1">
      <alignment horizontal="center" vertical="center" wrapText="1"/>
    </xf>
    <xf numFmtId="0" fontId="8" fillId="4" borderId="12" xfId="14" applyFont="1" applyFill="1" applyBorder="1" applyAlignment="1">
      <alignment horizontal="center" vertical="center" wrapText="1"/>
    </xf>
    <xf numFmtId="0" fontId="8" fillId="4" borderId="1" xfId="14" applyFont="1" applyFill="1" applyBorder="1" applyAlignment="1">
      <alignment horizontal="center" vertical="center" wrapText="1"/>
    </xf>
    <xf numFmtId="0" fontId="8" fillId="6" borderId="1" xfId="14" applyFont="1" applyFill="1" applyBorder="1" applyAlignment="1">
      <alignment horizontal="center" vertical="center" wrapText="1"/>
    </xf>
    <xf numFmtId="0" fontId="8" fillId="8" borderId="1" xfId="14" applyFont="1" applyFill="1" applyBorder="1" applyAlignment="1">
      <alignment horizontal="center" vertical="center" wrapText="1"/>
    </xf>
    <xf numFmtId="0" fontId="2" fillId="9" borderId="0" xfId="14" applyFill="1">
      <alignment vertical="center"/>
    </xf>
    <xf numFmtId="183" fontId="2" fillId="0" borderId="0" xfId="14" applyNumberFormat="1" applyFill="1">
      <alignment vertical="center"/>
    </xf>
    <xf numFmtId="183" fontId="2" fillId="0" borderId="0" xfId="14" applyNumberFormat="1">
      <alignment vertical="center"/>
    </xf>
    <xf numFmtId="0" fontId="8" fillId="10" borderId="1" xfId="14" applyFont="1" applyFill="1" applyBorder="1" applyAlignment="1">
      <alignment horizontal="center" vertical="center" wrapText="1"/>
    </xf>
    <xf numFmtId="0" fontId="8" fillId="9" borderId="0" xfId="14" applyFont="1" applyFill="1" applyAlignment="1">
      <alignment horizontal="center" vertical="center" wrapText="1"/>
    </xf>
    <xf numFmtId="0" fontId="2" fillId="0" borderId="0" xfId="14" applyNumberFormat="1" applyFill="1">
      <alignment vertical="center"/>
    </xf>
    <xf numFmtId="0" fontId="2" fillId="9" borderId="0" xfId="14" applyNumberFormat="1" applyFill="1">
      <alignment vertical="center"/>
    </xf>
    <xf numFmtId="0" fontId="3" fillId="0" borderId="1" xfId="0" applyFont="1" applyFill="1" applyBorder="1" applyAlignment="1" applyProtection="1">
      <alignment horizontal="left" vertical="center"/>
      <protection locked="0"/>
    </xf>
    <xf numFmtId="0" fontId="22" fillId="3" borderId="1" xfId="0" applyFont="1" applyFill="1" applyBorder="1" applyAlignment="1" applyProtection="1">
      <alignment horizontal="left" vertical="center"/>
    </xf>
    <xf numFmtId="49" fontId="3" fillId="3" borderId="1" xfId="0" applyNumberFormat="1" applyFont="1" applyFill="1" applyBorder="1" applyAlignment="1" applyProtection="1">
      <alignment horizontal="left" vertical="center" wrapText="1"/>
    </xf>
    <xf numFmtId="49" fontId="3" fillId="0" borderId="1" xfId="0" applyNumberFormat="1" applyFont="1" applyFill="1" applyBorder="1" applyAlignment="1" applyProtection="1">
      <alignment horizontal="left" vertical="center" wrapText="1"/>
    </xf>
    <xf numFmtId="0" fontId="1" fillId="9" borderId="0" xfId="14" applyFont="1" applyFill="1">
      <alignment vertical="center"/>
    </xf>
    <xf numFmtId="0" fontId="2" fillId="0" borderId="1" xfId="0" applyFont="1" applyFill="1" applyBorder="1" applyAlignment="1" applyProtection="1">
      <alignment horizontal="left" vertical="center"/>
    </xf>
    <xf numFmtId="49" fontId="3" fillId="0" borderId="1" xfId="0" applyNumberFormat="1" applyFont="1" applyFill="1" applyBorder="1" applyAlignment="1" applyProtection="1">
      <alignment vertical="center" wrapText="1"/>
    </xf>
    <xf numFmtId="0" fontId="3" fillId="0" borderId="0" xfId="14" applyNumberFormat="1" applyFont="1" applyFill="1">
      <alignment vertical="center"/>
    </xf>
    <xf numFmtId="49" fontId="6" fillId="0" borderId="1" xfId="0" applyNumberFormat="1" applyFont="1" applyFill="1" applyBorder="1" applyAlignment="1" applyProtection="1">
      <alignment horizontal="left" vertical="center"/>
    </xf>
    <xf numFmtId="49" fontId="3" fillId="0" borderId="1" xfId="0" applyNumberFormat="1" applyFont="1" applyFill="1" applyBorder="1" applyAlignment="1" applyProtection="1">
      <alignment horizontal="left" vertical="center" wrapText="1"/>
      <protection locked="0"/>
    </xf>
    <xf numFmtId="183" fontId="2" fillId="9" borderId="0" xfId="14" applyNumberFormat="1" applyFill="1">
      <alignment vertical="center"/>
    </xf>
    <xf numFmtId="0" fontId="2" fillId="0" borderId="0" xfId="14" applyNumberFormat="1" applyFont="1" applyFill="1">
      <alignment vertical="center"/>
    </xf>
    <xf numFmtId="49" fontId="6" fillId="0" borderId="1" xfId="0" applyNumberFormat="1" applyFont="1" applyFill="1" applyBorder="1" applyAlignment="1" applyProtection="1">
      <alignment vertical="center" wrapText="1"/>
    </xf>
    <xf numFmtId="49" fontId="6" fillId="0" borderId="1" xfId="0" applyNumberFormat="1" applyFont="1" applyFill="1" applyBorder="1" applyAlignment="1" applyProtection="1">
      <alignment horizontal="left" vertical="center"/>
      <protection locked="0"/>
    </xf>
    <xf numFmtId="49" fontId="6" fillId="7" borderId="1" xfId="0" applyNumberFormat="1"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left" vertical="center" wrapText="1"/>
      <protection locked="0"/>
    </xf>
    <xf numFmtId="49" fontId="6" fillId="0" borderId="1" xfId="0" applyNumberFormat="1"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xf>
    <xf numFmtId="0" fontId="6" fillId="0" borderId="0" xfId="0" applyFont="1" applyFill="1" applyAlignment="1" applyProtection="1"/>
    <xf numFmtId="0" fontId="8" fillId="11" borderId="0" xfId="14" applyFont="1" applyFill="1" applyAlignment="1" applyProtection="1">
      <alignment horizontal="center" vertical="center" wrapText="1"/>
    </xf>
    <xf numFmtId="0" fontId="1" fillId="11" borderId="0" xfId="14" applyFont="1" applyFill="1" applyProtection="1">
      <alignment vertical="center"/>
    </xf>
    <xf numFmtId="0" fontId="6" fillId="0" borderId="0" xfId="0" applyFont="1" applyFill="1" applyAlignment="1"/>
    <xf numFmtId="0" fontId="1" fillId="11" borderId="0" xfId="57" applyFont="1" applyFill="1" applyProtection="1">
      <alignment vertical="center"/>
    </xf>
    <xf numFmtId="179" fontId="1" fillId="11" borderId="0" xfId="14" applyNumberFormat="1" applyFont="1" applyFill="1" applyProtection="1">
      <alignment vertical="center"/>
    </xf>
    <xf numFmtId="0" fontId="23" fillId="0" borderId="0" xfId="14" applyFont="1" applyFill="1" applyAlignment="1" applyProtection="1">
      <alignment horizontal="center" vertical="center"/>
    </xf>
    <xf numFmtId="0" fontId="1" fillId="0" borderId="0" xfId="14" applyFont="1" applyFill="1" applyAlignment="1" applyProtection="1">
      <alignment horizontal="left" vertical="center"/>
    </xf>
    <xf numFmtId="0" fontId="18" fillId="0" borderId="0" xfId="14" applyFont="1" applyFill="1" applyProtection="1">
      <alignment vertical="center"/>
    </xf>
    <xf numFmtId="179" fontId="8" fillId="0" borderId="0" xfId="14" applyNumberFormat="1" applyFont="1" applyFill="1" applyAlignment="1" applyProtection="1">
      <alignment horizontal="center" vertical="center" wrapText="1"/>
    </xf>
    <xf numFmtId="0" fontId="8" fillId="0" borderId="8" xfId="14" applyNumberFormat="1" applyFont="1" applyFill="1" applyBorder="1" applyAlignment="1" applyProtection="1">
      <alignment horizontal="left" vertical="center"/>
    </xf>
    <xf numFmtId="0" fontId="8" fillId="0" borderId="1" xfId="14" applyNumberFormat="1" applyFont="1" applyFill="1" applyBorder="1" applyAlignment="1" applyProtection="1">
      <alignment vertical="center" wrapText="1"/>
    </xf>
    <xf numFmtId="0" fontId="1" fillId="0" borderId="0" xfId="57" applyFont="1" applyFill="1" applyAlignment="1" applyProtection="1">
      <alignment horizontal="center" vertical="center"/>
    </xf>
    <xf numFmtId="0" fontId="1" fillId="0" borderId="8" xfId="14" applyFont="1" applyFill="1" applyBorder="1" applyAlignment="1" applyProtection="1">
      <alignment horizontal="left" vertical="center"/>
    </xf>
    <xf numFmtId="0" fontId="8" fillId="0" borderId="8" xfId="14" applyFont="1" applyFill="1" applyBorder="1" applyAlignment="1" applyProtection="1">
      <alignment horizontal="left" vertical="center"/>
    </xf>
    <xf numFmtId="0" fontId="1" fillId="0" borderId="8" xfId="14" applyFont="1" applyFill="1" applyBorder="1" applyAlignment="1" applyProtection="1">
      <alignment horizontal="left" vertical="top" wrapText="1"/>
    </xf>
    <xf numFmtId="0" fontId="1" fillId="0" borderId="1" xfId="14" applyNumberFormat="1" applyFont="1" applyFill="1" applyBorder="1" applyAlignment="1" applyProtection="1">
      <alignment vertical="center" wrapText="1"/>
    </xf>
    <xf numFmtId="182" fontId="8" fillId="0" borderId="1" xfId="11" applyNumberFormat="1" applyFont="1" applyFill="1" applyBorder="1" applyAlignment="1" applyProtection="1">
      <alignment horizontal="right" vertical="center" wrapText="1"/>
      <protection locked="0"/>
    </xf>
    <xf numFmtId="0" fontId="8" fillId="0" borderId="8" xfId="14" applyFont="1" applyFill="1" applyBorder="1" applyAlignment="1" applyProtection="1">
      <alignment horizontal="distributed" vertical="center"/>
    </xf>
    <xf numFmtId="49" fontId="8" fillId="0" borderId="1" xfId="0" applyNumberFormat="1" applyFont="1" applyFill="1" applyBorder="1" applyAlignment="1" applyProtection="1">
      <alignment horizontal="center" vertical="center" wrapText="1"/>
    </xf>
    <xf numFmtId="0" fontId="1" fillId="0" borderId="8" xfId="57" applyFont="1" applyFill="1" applyBorder="1" applyAlignment="1" applyProtection="1">
      <alignment horizontal="left" vertical="center"/>
    </xf>
    <xf numFmtId="0" fontId="1" fillId="0" borderId="1" xfId="57" applyFont="1" applyFill="1" applyBorder="1" applyAlignment="1" applyProtection="1">
      <alignment horizontal="left" vertical="center" wrapText="1"/>
    </xf>
    <xf numFmtId="0" fontId="8" fillId="0" borderId="1" xfId="14" applyNumberFormat="1" applyFont="1" applyFill="1" applyBorder="1" applyAlignment="1" applyProtection="1">
      <alignment horizontal="center" vertical="center"/>
    </xf>
    <xf numFmtId="3" fontId="1" fillId="11" borderId="0" xfId="14" applyNumberFormat="1" applyFont="1" applyFill="1" applyProtection="1">
      <alignment vertical="center"/>
    </xf>
    <xf numFmtId="0" fontId="1" fillId="0" borderId="8" xfId="14" applyFont="1" applyFill="1" applyBorder="1" applyAlignment="1" applyProtection="1" quotePrefix="1">
      <alignment horizontal="left" vertical="center"/>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2007年云南省向人大报送政府收支预算表格式编制过程表 2" xfId="14"/>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_Sheet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 10 2_报预算局：2016年云南省及省本级1-7月社保基金预算执行情况表（0823）"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2 4 2" xfId="54"/>
    <cellStyle name="常规 3" xfId="55"/>
    <cellStyle name="常规_2004年基金预算(二稿)" xfId="56"/>
    <cellStyle name="常规_2007年云南省向人大报送政府收支预算表格式编制过程表" xfId="57"/>
    <cellStyle name="Normal" xfId="58"/>
    <cellStyle name="常规_exceltmp1" xfId="59"/>
    <cellStyle name="常规 2 4" xfId="60"/>
    <cellStyle name="常规 11 3" xfId="61"/>
    <cellStyle name="千位分隔 2" xfId="62"/>
  </cellStyles>
  <dxfs count="4">
    <dxf>
      <font>
        <color indexed="9"/>
      </font>
    </dxf>
    <dxf>
      <font>
        <b val="1"/>
        <i val="0"/>
      </font>
    </dxf>
    <dxf>
      <font>
        <color indexed="10"/>
      </font>
    </dxf>
    <dxf>
      <font>
        <b val="0"/>
        <color indexed="9"/>
      </font>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2.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8.xml"/><Relationship Id="rId14" Type="http://schemas.openxmlformats.org/officeDocument/2006/relationships/externalLink" Target="externalLinks/externalLink7.xml"/><Relationship Id="rId13" Type="http://schemas.openxmlformats.org/officeDocument/2006/relationships/externalLink" Target="externalLinks/externalLink6.xml"/><Relationship Id="rId12" Type="http://schemas.openxmlformats.org/officeDocument/2006/relationships/externalLink" Target="externalLinks/externalLink5.xml"/><Relationship Id="rId11" Type="http://schemas.openxmlformats.org/officeDocument/2006/relationships/externalLink" Target="externalLinks/externalLink4.xml"/><Relationship Id="rId10" Type="http://schemas.openxmlformats.org/officeDocument/2006/relationships/externalLink" Target="externalLinks/externalLink3.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700;&#38754;\2023&#24180;&#24635;&#25351;&#26631;\2023&#24180;&#24635;&#39044;&#31639;&#23545;&#36134;&#65288;11.1&#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05;&#30340;&#25991;&#26723;\tencent%20files\657171213\filerecv\2023&#24180;&#24635;&#39044;&#31639;&#23545;&#36134;&#65288;11.04&#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105;&#30340;&#25991;&#26723;\tencent%20files\657171213\filerecv\2023&#24180;10&#26376;&#19996;&#24029;&#21306;&#39044;&#31639;&#25910;&#25903;&#26376;&#2525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105;&#30340;&#25991;&#26723;\tencent%20files\657171213\filerecv\&#21333;&#20301;&#25351;&#26631;&#32467;&#20313;&#24773;&#20917;&#34920;&#65288;11.1&#23548;&#20986;003&#19977;&#20445;&#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5105;&#30340;&#25991;&#26723;\tencent%20files\657171213\filerecv\&#19996;&#24029;&#21306;2023&#24180;&#37096;&#38376;&#39044;&#31639;&#39033;&#30446;&#25903;&#20986;&#25191;&#34892;&#24773;&#20917;&#32479;&#35745;&#34920;&#65288;10.31&#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352;&#20255;&#24037;&#20316;\&#39044;&#31639;&#31649;&#29702;\2023\2023&#24180;&#35843;&#25972;&#25253;&#21578;\2023&#24180;&#35843;&#25972;&#25253;&#21578;\&#25968;&#25454;&#28304;&#24179;&#34913;&#34920;\2.1&#21333;&#20301;&#25351;&#26631;&#32467;&#20313;&#24773;&#20917;&#34920;&#65288;&#19978;&#32423;&#34917;&#21161;&#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4352;&#20255;&#24037;&#20316;\&#39044;&#31639;&#31649;&#29702;\2023\2023&#24180;&#35843;&#25972;&#25253;&#21578;\2023&#24180;&#35843;&#25972;&#25253;&#21578;\2023&#24180;&#24635;&#39044;&#31639;&#23545;&#36134;&#65288;11.04&#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1&#25351;&#26631;&#32467;&#20313;&#24773;&#20917;&#34920;&#65288;1122&#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fine"/>
      <sheetName val="总表"/>
      <sheetName val="全区"/>
      <sheetName val="区级"/>
      <sheetName val="乡镇"/>
      <sheetName val="乡镇街道"/>
      <sheetName val="乌龙"/>
      <sheetName val="因民"/>
      <sheetName val="阿旺"/>
      <sheetName val="拖布卡"/>
      <sheetName val="汤丹"/>
      <sheetName val="红土地"/>
      <sheetName val="舍块"/>
      <sheetName val="碧谷"/>
      <sheetName val="空表"/>
      <sheetName val="12.31"/>
    </sheetNames>
    <sheetDataSet>
      <sheetData sheetId="0" refreshError="1"/>
      <sheetData sheetId="1" refreshError="1"/>
      <sheetData sheetId="2" refreshError="1">
        <row r="1">
          <cell r="A1" t="str">
            <v>2023年东川区预算对账（区级）</v>
          </cell>
        </row>
        <row r="2">
          <cell r="H2" t="str">
            <v>政府预算</v>
          </cell>
        </row>
        <row r="2">
          <cell r="P2" t="str">
            <v>上级转移支付</v>
          </cell>
        </row>
        <row r="3">
          <cell r="A3" t="str">
            <v>科目编码</v>
          </cell>
          <cell r="B3" t="str">
            <v>类识别</v>
          </cell>
          <cell r="C3" t="str">
            <v>类的款</v>
          </cell>
          <cell r="D3" t="str">
            <v>款的类</v>
          </cell>
          <cell r="E3" t="str">
            <v>款的项</v>
          </cell>
          <cell r="F3" t="str">
            <v>款识别</v>
          </cell>
          <cell r="G3" t="str">
            <v>科目名称</v>
          </cell>
          <cell r="H3" t="str">
            <v>年初预算
（预算下达）</v>
          </cell>
        </row>
        <row r="3">
          <cell r="P3" t="str">
            <v>年初预算上级转移支付实际到位</v>
          </cell>
          <cell r="Q3" t="str">
            <v>上级转移支付预估</v>
          </cell>
          <cell r="R3" t="str">
            <v>年初预算上级补助调整</v>
          </cell>
          <cell r="S3" t="str">
            <v>上年结转</v>
          </cell>
          <cell r="T3" t="str">
            <v>上级专项转移支付</v>
          </cell>
          <cell r="U3" t="str">
            <v>政府批复(预备费）</v>
          </cell>
          <cell r="V3" t="str">
            <v>一般性转移支付</v>
          </cell>
        </row>
        <row r="4">
          <cell r="I4" t="str">
            <v>工资统发</v>
          </cell>
          <cell r="J4" t="str">
            <v>事业单位奖励性绩效</v>
          </cell>
          <cell r="K4" t="str">
            <v>年终一次性奖</v>
          </cell>
        </row>
        <row r="4">
          <cell r="M4" t="str">
            <v>完善和规范事业单位奖励性绩效</v>
          </cell>
          <cell r="N4" t="str">
            <v>乡镇岗位补贴</v>
          </cell>
          <cell r="O4" t="str">
            <v>提前下达上级转移支付</v>
          </cell>
        </row>
        <row r="5">
          <cell r="G5" t="str">
            <v>总     计</v>
          </cell>
          <cell r="H5">
            <v>394206.43488</v>
          </cell>
          <cell r="I5">
            <v>71150.7576</v>
          </cell>
          <cell r="J5">
            <v>5382.81282</v>
          </cell>
          <cell r="K5">
            <v>2860.916932</v>
          </cell>
          <cell r="L5">
            <v>0</v>
          </cell>
          <cell r="M5">
            <v>4268.51748</v>
          </cell>
          <cell r="N5">
            <v>1755.6</v>
          </cell>
          <cell r="O5">
            <v>65463.54</v>
          </cell>
          <cell r="P5">
            <v>105453.371872</v>
          </cell>
          <cell r="Q5">
            <v>106179.601876</v>
          </cell>
          <cell r="R5">
            <v>-66189.770004</v>
          </cell>
          <cell r="S5">
            <v>26884.146004</v>
          </cell>
          <cell r="T5">
            <v>38200.432456</v>
          </cell>
          <cell r="U5">
            <v>510</v>
          </cell>
          <cell r="V5">
            <v>24470.456232</v>
          </cell>
        </row>
        <row r="6">
          <cell r="G6" t="str">
            <v>一般公共预算支出小计</v>
          </cell>
          <cell r="H6">
            <v>296192.76236</v>
          </cell>
          <cell r="I6">
            <v>71150.7576</v>
          </cell>
          <cell r="J6">
            <v>5382.81282</v>
          </cell>
          <cell r="K6">
            <v>2860.916932</v>
          </cell>
          <cell r="L6">
            <v>0</v>
          </cell>
          <cell r="M6">
            <v>4268.51748</v>
          </cell>
          <cell r="N6">
            <v>1755.6</v>
          </cell>
          <cell r="O6">
            <v>65442.81</v>
          </cell>
          <cell r="P6">
            <v>105432.641872</v>
          </cell>
          <cell r="Q6">
            <v>75185.521876</v>
          </cell>
          <cell r="R6">
            <v>-35195.690004</v>
          </cell>
          <cell r="S6">
            <v>18301</v>
          </cell>
          <cell r="T6">
            <v>34845.962456</v>
          </cell>
          <cell r="U6">
            <v>510</v>
          </cell>
          <cell r="V6">
            <v>24470.456232</v>
          </cell>
        </row>
        <row r="7">
          <cell r="G7" t="str">
            <v>政府性基金预算支出小计</v>
          </cell>
          <cell r="H7">
            <v>61925.64252</v>
          </cell>
          <cell r="I7">
            <v>0</v>
          </cell>
          <cell r="J7">
            <v>0</v>
          </cell>
          <cell r="K7">
            <v>0</v>
          </cell>
          <cell r="L7">
            <v>0</v>
          </cell>
          <cell r="M7">
            <v>0</v>
          </cell>
          <cell r="N7">
            <v>0</v>
          </cell>
          <cell r="O7">
            <v>0</v>
          </cell>
          <cell r="P7">
            <v>0</v>
          </cell>
          <cell r="Q7">
            <v>0</v>
          </cell>
          <cell r="R7">
            <v>0</v>
          </cell>
          <cell r="S7">
            <v>8572.304004</v>
          </cell>
          <cell r="T7">
            <v>2454.47</v>
          </cell>
          <cell r="U7">
            <v>0</v>
          </cell>
          <cell r="V7">
            <v>0</v>
          </cell>
        </row>
        <row r="8">
          <cell r="G8" t="str">
            <v>国有资本经营预算支出</v>
          </cell>
          <cell r="H8">
            <v>30.73</v>
          </cell>
          <cell r="I8">
            <v>0</v>
          </cell>
          <cell r="J8">
            <v>0</v>
          </cell>
          <cell r="K8">
            <v>0</v>
          </cell>
          <cell r="L8">
            <v>0</v>
          </cell>
          <cell r="M8">
            <v>0</v>
          </cell>
          <cell r="N8">
            <v>0</v>
          </cell>
          <cell r="O8">
            <v>20.73</v>
          </cell>
          <cell r="P8">
            <v>20.73</v>
          </cell>
          <cell r="Q8">
            <v>0</v>
          </cell>
          <cell r="R8">
            <v>0</v>
          </cell>
          <cell r="S8">
            <v>10.842</v>
          </cell>
          <cell r="T8">
            <v>0</v>
          </cell>
          <cell r="U8">
            <v>0</v>
          </cell>
          <cell r="V8">
            <v>0</v>
          </cell>
        </row>
        <row r="9">
          <cell r="G9" t="str">
            <v>公共财政预算支出★★★★</v>
          </cell>
        </row>
        <row r="10">
          <cell r="A10">
            <v>201</v>
          </cell>
          <cell r="B10" t="str">
            <v>类</v>
          </cell>
          <cell r="C10" t="str">
            <v/>
          </cell>
          <cell r="D10" t="str">
            <v/>
          </cell>
          <cell r="E10" t="str">
            <v/>
          </cell>
          <cell r="F10" t="str">
            <v/>
          </cell>
          <cell r="G10" t="str">
            <v>一般公共服务</v>
          </cell>
          <cell r="H10">
            <v>30771.622004</v>
          </cell>
          <cell r="I10">
            <v>17571.4224</v>
          </cell>
          <cell r="J10">
            <v>605.358377</v>
          </cell>
          <cell r="K10">
            <v>568.788191</v>
          </cell>
          <cell r="L10">
            <v>0</v>
          </cell>
          <cell r="M10">
            <v>532.56</v>
          </cell>
          <cell r="N10">
            <v>438</v>
          </cell>
          <cell r="O10">
            <v>0</v>
          </cell>
          <cell r="P10">
            <v>2142.7175</v>
          </cell>
          <cell r="Q10">
            <v>2878.57</v>
          </cell>
          <cell r="R10">
            <v>-735.8525</v>
          </cell>
          <cell r="S10">
            <v>24.127489</v>
          </cell>
          <cell r="T10">
            <v>88.4024</v>
          </cell>
          <cell r="U10">
            <v>101.6</v>
          </cell>
          <cell r="V10">
            <v>88.97</v>
          </cell>
        </row>
        <row r="11">
          <cell r="A11">
            <v>20101</v>
          </cell>
          <cell r="B11" t="str">
            <v/>
          </cell>
          <cell r="C11" t="str">
            <v>201</v>
          </cell>
          <cell r="D11" t="str">
            <v/>
          </cell>
          <cell r="E11" t="str">
            <v/>
          </cell>
          <cell r="F11" t="str">
            <v>20101</v>
          </cell>
          <cell r="G11" t="str">
            <v>人大事务</v>
          </cell>
          <cell r="H11">
            <v>1071.5985</v>
          </cell>
          <cell r="I11">
            <v>741.9888</v>
          </cell>
          <cell r="J11">
            <v>0</v>
          </cell>
          <cell r="K11">
            <v>21.6397</v>
          </cell>
          <cell r="L11">
            <v>0</v>
          </cell>
          <cell r="M11">
            <v>0</v>
          </cell>
          <cell r="N11">
            <v>4.2</v>
          </cell>
          <cell r="O11">
            <v>0</v>
          </cell>
          <cell r="P11">
            <v>0</v>
          </cell>
          <cell r="Q11">
            <v>0</v>
          </cell>
          <cell r="R11">
            <v>0</v>
          </cell>
          <cell r="S11">
            <v>0</v>
          </cell>
          <cell r="T11">
            <v>11.1</v>
          </cell>
          <cell r="U11">
            <v>0</v>
          </cell>
          <cell r="V11">
            <v>0</v>
          </cell>
        </row>
        <row r="12">
          <cell r="A12">
            <v>2010101</v>
          </cell>
          <cell r="B12" t="str">
            <v/>
          </cell>
          <cell r="C12" t="str">
            <v/>
          </cell>
          <cell r="D12" t="str">
            <v>20101</v>
          </cell>
          <cell r="E12" t="str">
            <v/>
          </cell>
          <cell r="F12" t="str">
            <v/>
          </cell>
          <cell r="G12" t="str">
            <v>  行政运行</v>
          </cell>
          <cell r="H12">
            <v>817.71656</v>
          </cell>
          <cell r="I12">
            <v>741.9888</v>
          </cell>
          <cell r="J12">
            <v>0</v>
          </cell>
          <cell r="K12">
            <v>21.6397</v>
          </cell>
          <cell r="L12">
            <v>0</v>
          </cell>
          <cell r="M12">
            <v>0</v>
          </cell>
          <cell r="N12">
            <v>4.2</v>
          </cell>
          <cell r="O12">
            <v>0</v>
          </cell>
          <cell r="P12">
            <v>0</v>
          </cell>
          <cell r="Q12">
            <v>0</v>
          </cell>
          <cell r="R12">
            <v>0</v>
          </cell>
          <cell r="S12">
            <v>0</v>
          </cell>
          <cell r="T12">
            <v>0</v>
          </cell>
          <cell r="U12">
            <v>0</v>
          </cell>
          <cell r="V12">
            <v>0</v>
          </cell>
        </row>
        <row r="13">
          <cell r="A13">
            <v>2010102</v>
          </cell>
          <cell r="B13" t="str">
            <v/>
          </cell>
          <cell r="C13" t="str">
            <v/>
          </cell>
          <cell r="D13" t="str">
            <v>20101</v>
          </cell>
          <cell r="E13" t="str">
            <v/>
          </cell>
          <cell r="F13" t="str">
            <v/>
          </cell>
          <cell r="G13" t="str">
            <v>  一般行政管理事务</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row>
        <row r="14">
          <cell r="A14">
            <v>2010103</v>
          </cell>
          <cell r="B14" t="str">
            <v/>
          </cell>
          <cell r="C14" t="str">
            <v/>
          </cell>
          <cell r="D14" t="str">
            <v>20101</v>
          </cell>
          <cell r="E14" t="str">
            <v/>
          </cell>
          <cell r="F14" t="str">
            <v/>
          </cell>
          <cell r="G14" t="str">
            <v>  机关服务</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row>
        <row r="15">
          <cell r="A15">
            <v>2010104</v>
          </cell>
          <cell r="B15" t="str">
            <v/>
          </cell>
          <cell r="C15" t="str">
            <v/>
          </cell>
          <cell r="D15" t="str">
            <v>20101</v>
          </cell>
          <cell r="E15" t="str">
            <v/>
          </cell>
          <cell r="F15" t="str">
            <v/>
          </cell>
          <cell r="G15" t="str">
            <v>  人大会议</v>
          </cell>
          <cell r="H15">
            <v>131.4</v>
          </cell>
          <cell r="I15">
            <v>0</v>
          </cell>
          <cell r="J15">
            <v>0</v>
          </cell>
          <cell r="K15">
            <v>0</v>
          </cell>
          <cell r="L15">
            <v>0</v>
          </cell>
          <cell r="M15">
            <v>0</v>
          </cell>
          <cell r="N15">
            <v>0</v>
          </cell>
          <cell r="O15">
            <v>0</v>
          </cell>
          <cell r="P15">
            <v>0</v>
          </cell>
          <cell r="Q15">
            <v>0</v>
          </cell>
          <cell r="R15">
            <v>0</v>
          </cell>
          <cell r="S15">
            <v>0</v>
          </cell>
          <cell r="T15">
            <v>0</v>
          </cell>
          <cell r="U15">
            <v>0</v>
          </cell>
          <cell r="V15">
            <v>0</v>
          </cell>
        </row>
        <row r="16">
          <cell r="A16">
            <v>2010105</v>
          </cell>
          <cell r="B16" t="str">
            <v/>
          </cell>
          <cell r="C16" t="str">
            <v/>
          </cell>
          <cell r="D16" t="str">
            <v>20101</v>
          </cell>
          <cell r="E16" t="str">
            <v/>
          </cell>
          <cell r="F16" t="str">
            <v/>
          </cell>
          <cell r="G16" t="str">
            <v>  人大立法</v>
          </cell>
          <cell r="H16">
            <v>2</v>
          </cell>
          <cell r="I16">
            <v>0</v>
          </cell>
          <cell r="J16">
            <v>0</v>
          </cell>
          <cell r="K16">
            <v>0</v>
          </cell>
          <cell r="L16">
            <v>0</v>
          </cell>
          <cell r="M16">
            <v>0</v>
          </cell>
          <cell r="N16">
            <v>0</v>
          </cell>
          <cell r="O16">
            <v>0</v>
          </cell>
          <cell r="P16">
            <v>0</v>
          </cell>
          <cell r="Q16">
            <v>0</v>
          </cell>
          <cell r="R16">
            <v>0</v>
          </cell>
          <cell r="S16">
            <v>0</v>
          </cell>
          <cell r="T16">
            <v>2</v>
          </cell>
          <cell r="U16">
            <v>0</v>
          </cell>
          <cell r="V16">
            <v>0</v>
          </cell>
        </row>
        <row r="17">
          <cell r="A17">
            <v>2010106</v>
          </cell>
          <cell r="B17" t="str">
            <v/>
          </cell>
          <cell r="C17" t="str">
            <v/>
          </cell>
          <cell r="D17" t="str">
            <v>20101</v>
          </cell>
          <cell r="E17" t="str">
            <v/>
          </cell>
          <cell r="F17" t="str">
            <v/>
          </cell>
          <cell r="G17" t="str">
            <v>  人大监督</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row>
        <row r="18">
          <cell r="A18">
            <v>2010107</v>
          </cell>
          <cell r="B18" t="str">
            <v/>
          </cell>
          <cell r="C18" t="str">
            <v/>
          </cell>
          <cell r="D18" t="str">
            <v>20101</v>
          </cell>
          <cell r="E18" t="str">
            <v/>
          </cell>
          <cell r="F18" t="str">
            <v/>
          </cell>
          <cell r="G18" t="str">
            <v>  代表培训</v>
          </cell>
          <cell r="H18">
            <v>30.0108</v>
          </cell>
          <cell r="I18">
            <v>0</v>
          </cell>
          <cell r="J18">
            <v>0</v>
          </cell>
          <cell r="K18">
            <v>0</v>
          </cell>
          <cell r="L18">
            <v>0</v>
          </cell>
          <cell r="M18">
            <v>0</v>
          </cell>
          <cell r="N18">
            <v>0</v>
          </cell>
          <cell r="O18">
            <v>0</v>
          </cell>
          <cell r="P18">
            <v>0</v>
          </cell>
          <cell r="Q18">
            <v>0</v>
          </cell>
          <cell r="R18">
            <v>0</v>
          </cell>
          <cell r="S18">
            <v>0</v>
          </cell>
          <cell r="T18">
            <v>0</v>
          </cell>
          <cell r="U18">
            <v>0</v>
          </cell>
          <cell r="V18">
            <v>0</v>
          </cell>
        </row>
        <row r="19">
          <cell r="A19">
            <v>2010108</v>
          </cell>
          <cell r="B19" t="str">
            <v/>
          </cell>
          <cell r="C19" t="str">
            <v/>
          </cell>
          <cell r="D19" t="str">
            <v>20101</v>
          </cell>
          <cell r="E19" t="str">
            <v/>
          </cell>
          <cell r="F19" t="str">
            <v/>
          </cell>
          <cell r="G19" t="str">
            <v>  代表工作</v>
          </cell>
          <cell r="H19">
            <v>90.47114</v>
          </cell>
          <cell r="I19">
            <v>0</v>
          </cell>
          <cell r="J19">
            <v>0</v>
          </cell>
          <cell r="K19">
            <v>0</v>
          </cell>
          <cell r="L19">
            <v>0</v>
          </cell>
          <cell r="M19">
            <v>0</v>
          </cell>
          <cell r="N19">
            <v>0</v>
          </cell>
          <cell r="O19">
            <v>0</v>
          </cell>
          <cell r="P19">
            <v>0</v>
          </cell>
          <cell r="Q19">
            <v>0</v>
          </cell>
          <cell r="R19">
            <v>0</v>
          </cell>
          <cell r="S19">
            <v>0</v>
          </cell>
          <cell r="T19">
            <v>9.1</v>
          </cell>
          <cell r="U19">
            <v>0</v>
          </cell>
          <cell r="V19">
            <v>0</v>
          </cell>
        </row>
        <row r="20">
          <cell r="A20">
            <v>2010109</v>
          </cell>
          <cell r="B20" t="str">
            <v/>
          </cell>
          <cell r="C20" t="str">
            <v/>
          </cell>
          <cell r="D20" t="str">
            <v>20101</v>
          </cell>
          <cell r="E20" t="str">
            <v/>
          </cell>
          <cell r="F20" t="str">
            <v/>
          </cell>
          <cell r="G20" t="str">
            <v>  人大信访工作</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row>
        <row r="21">
          <cell r="A21">
            <v>2010150</v>
          </cell>
          <cell r="B21" t="str">
            <v/>
          </cell>
          <cell r="C21" t="str">
            <v/>
          </cell>
          <cell r="D21" t="str">
            <v>20101</v>
          </cell>
          <cell r="E21" t="str">
            <v/>
          </cell>
          <cell r="F21" t="str">
            <v/>
          </cell>
          <cell r="G21" t="str">
            <v>  事业运行</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row>
        <row r="22">
          <cell r="A22">
            <v>2010199</v>
          </cell>
          <cell r="B22" t="str">
            <v/>
          </cell>
          <cell r="C22" t="str">
            <v/>
          </cell>
          <cell r="D22" t="str">
            <v>20101</v>
          </cell>
          <cell r="E22" t="str">
            <v/>
          </cell>
          <cell r="F22" t="str">
            <v/>
          </cell>
          <cell r="G22" t="str">
            <v>  其他人大事务支出</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row>
        <row r="23">
          <cell r="A23">
            <v>20102</v>
          </cell>
          <cell r="B23" t="str">
            <v/>
          </cell>
          <cell r="C23" t="str">
            <v>201</v>
          </cell>
          <cell r="D23" t="str">
            <v/>
          </cell>
          <cell r="E23" t="str">
            <v/>
          </cell>
          <cell r="F23" t="str">
            <v>20102</v>
          </cell>
          <cell r="G23" t="str">
            <v>政协事务</v>
          </cell>
          <cell r="H23">
            <v>927.790848</v>
          </cell>
          <cell r="I23">
            <v>677.3424</v>
          </cell>
          <cell r="J23">
            <v>0</v>
          </cell>
          <cell r="K23">
            <v>20.8025</v>
          </cell>
          <cell r="L23">
            <v>0</v>
          </cell>
          <cell r="M23">
            <v>0</v>
          </cell>
          <cell r="N23">
            <v>0</v>
          </cell>
          <cell r="O23">
            <v>0</v>
          </cell>
          <cell r="P23">
            <v>0</v>
          </cell>
          <cell r="Q23">
            <v>0</v>
          </cell>
          <cell r="R23">
            <v>0</v>
          </cell>
          <cell r="S23">
            <v>0</v>
          </cell>
          <cell r="T23">
            <v>9</v>
          </cell>
          <cell r="U23">
            <v>0</v>
          </cell>
          <cell r="V23">
            <v>0</v>
          </cell>
        </row>
        <row r="24">
          <cell r="A24">
            <v>2010201</v>
          </cell>
          <cell r="B24" t="str">
            <v/>
          </cell>
          <cell r="C24" t="str">
            <v/>
          </cell>
          <cell r="D24" t="str">
            <v>20102</v>
          </cell>
          <cell r="E24" t="str">
            <v/>
          </cell>
          <cell r="F24" t="str">
            <v/>
          </cell>
          <cell r="G24" t="str">
            <v>  行政运行</v>
          </cell>
          <cell r="H24">
            <v>726.295148</v>
          </cell>
          <cell r="I24">
            <v>677.3424</v>
          </cell>
          <cell r="J24">
            <v>0</v>
          </cell>
          <cell r="K24">
            <v>20.8025</v>
          </cell>
          <cell r="L24">
            <v>0</v>
          </cell>
          <cell r="M24">
            <v>0</v>
          </cell>
          <cell r="N24">
            <v>0</v>
          </cell>
          <cell r="O24">
            <v>0</v>
          </cell>
          <cell r="P24">
            <v>0</v>
          </cell>
          <cell r="Q24">
            <v>0</v>
          </cell>
          <cell r="R24">
            <v>0</v>
          </cell>
          <cell r="S24">
            <v>0</v>
          </cell>
          <cell r="T24">
            <v>0</v>
          </cell>
          <cell r="U24">
            <v>0</v>
          </cell>
          <cell r="V24">
            <v>0</v>
          </cell>
        </row>
        <row r="25">
          <cell r="A25">
            <v>2010202</v>
          </cell>
          <cell r="B25" t="str">
            <v/>
          </cell>
          <cell r="C25" t="str">
            <v/>
          </cell>
          <cell r="D25" t="str">
            <v>20102</v>
          </cell>
          <cell r="E25" t="str">
            <v/>
          </cell>
          <cell r="F25" t="str">
            <v/>
          </cell>
          <cell r="G25" t="str">
            <v>  一般行政管理事务</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row>
        <row r="26">
          <cell r="A26">
            <v>2010203</v>
          </cell>
          <cell r="B26" t="str">
            <v/>
          </cell>
          <cell r="C26" t="str">
            <v/>
          </cell>
          <cell r="D26" t="str">
            <v>20102</v>
          </cell>
          <cell r="E26" t="str">
            <v/>
          </cell>
          <cell r="F26" t="str">
            <v/>
          </cell>
          <cell r="G26" t="str">
            <v>  机关服务</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row>
        <row r="27">
          <cell r="A27">
            <v>2010204</v>
          </cell>
          <cell r="B27" t="str">
            <v/>
          </cell>
          <cell r="C27" t="str">
            <v/>
          </cell>
          <cell r="D27" t="str">
            <v>20102</v>
          </cell>
          <cell r="E27" t="str">
            <v/>
          </cell>
          <cell r="F27" t="str">
            <v/>
          </cell>
          <cell r="G27" t="str">
            <v>  政协会议</v>
          </cell>
          <cell r="H27">
            <v>57.071</v>
          </cell>
          <cell r="I27">
            <v>0</v>
          </cell>
          <cell r="J27">
            <v>0</v>
          </cell>
          <cell r="K27">
            <v>0</v>
          </cell>
          <cell r="L27">
            <v>0</v>
          </cell>
          <cell r="M27">
            <v>0</v>
          </cell>
          <cell r="N27">
            <v>0</v>
          </cell>
          <cell r="O27">
            <v>0</v>
          </cell>
          <cell r="P27">
            <v>0</v>
          </cell>
          <cell r="Q27">
            <v>0</v>
          </cell>
          <cell r="R27">
            <v>0</v>
          </cell>
          <cell r="S27">
            <v>0</v>
          </cell>
          <cell r="T27">
            <v>0</v>
          </cell>
          <cell r="U27">
            <v>0</v>
          </cell>
          <cell r="V27">
            <v>0</v>
          </cell>
        </row>
        <row r="28">
          <cell r="A28">
            <v>2010205</v>
          </cell>
          <cell r="B28" t="str">
            <v/>
          </cell>
          <cell r="C28" t="str">
            <v/>
          </cell>
          <cell r="D28" t="str">
            <v>20102</v>
          </cell>
          <cell r="E28" t="str">
            <v/>
          </cell>
          <cell r="F28" t="str">
            <v/>
          </cell>
          <cell r="G28" t="str">
            <v>  委员视察</v>
          </cell>
          <cell r="H28">
            <v>79.4</v>
          </cell>
          <cell r="I28">
            <v>0</v>
          </cell>
          <cell r="J28">
            <v>0</v>
          </cell>
          <cell r="K28">
            <v>0</v>
          </cell>
          <cell r="L28">
            <v>0</v>
          </cell>
          <cell r="M28">
            <v>0</v>
          </cell>
          <cell r="N28">
            <v>0</v>
          </cell>
          <cell r="O28">
            <v>0</v>
          </cell>
          <cell r="P28">
            <v>0</v>
          </cell>
          <cell r="Q28">
            <v>0</v>
          </cell>
          <cell r="R28">
            <v>0</v>
          </cell>
          <cell r="S28">
            <v>0</v>
          </cell>
          <cell r="T28">
            <v>0</v>
          </cell>
          <cell r="U28">
            <v>0</v>
          </cell>
          <cell r="V28">
            <v>0</v>
          </cell>
        </row>
        <row r="29">
          <cell r="A29">
            <v>2010206</v>
          </cell>
          <cell r="B29" t="str">
            <v/>
          </cell>
          <cell r="C29" t="str">
            <v/>
          </cell>
          <cell r="D29" t="str">
            <v>20102</v>
          </cell>
          <cell r="E29" t="str">
            <v/>
          </cell>
          <cell r="F29" t="str">
            <v/>
          </cell>
          <cell r="G29" t="str">
            <v>  参政议政</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row>
        <row r="30">
          <cell r="A30">
            <v>2010250</v>
          </cell>
          <cell r="B30" t="str">
            <v/>
          </cell>
          <cell r="C30" t="str">
            <v/>
          </cell>
          <cell r="D30" t="str">
            <v>20102</v>
          </cell>
          <cell r="E30" t="str">
            <v/>
          </cell>
          <cell r="F30" t="str">
            <v/>
          </cell>
          <cell r="G30" t="str">
            <v>  事业运行</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row>
        <row r="31">
          <cell r="A31">
            <v>2010299</v>
          </cell>
          <cell r="B31" t="str">
            <v/>
          </cell>
          <cell r="C31" t="str">
            <v/>
          </cell>
          <cell r="D31" t="str">
            <v>20102</v>
          </cell>
          <cell r="E31" t="str">
            <v/>
          </cell>
          <cell r="F31" t="str">
            <v/>
          </cell>
          <cell r="G31" t="str">
            <v>  其他政协事务支出</v>
          </cell>
          <cell r="H31">
            <v>65.0247</v>
          </cell>
          <cell r="I31">
            <v>0</v>
          </cell>
          <cell r="J31">
            <v>0</v>
          </cell>
          <cell r="K31">
            <v>0</v>
          </cell>
          <cell r="L31">
            <v>0</v>
          </cell>
          <cell r="M31">
            <v>0</v>
          </cell>
          <cell r="N31">
            <v>0</v>
          </cell>
          <cell r="O31">
            <v>0</v>
          </cell>
          <cell r="P31">
            <v>0</v>
          </cell>
          <cell r="Q31">
            <v>0</v>
          </cell>
          <cell r="R31">
            <v>0</v>
          </cell>
          <cell r="S31">
            <v>0</v>
          </cell>
          <cell r="T31">
            <v>9</v>
          </cell>
          <cell r="U31">
            <v>0</v>
          </cell>
          <cell r="V31">
            <v>0</v>
          </cell>
        </row>
        <row r="32">
          <cell r="A32">
            <v>20103</v>
          </cell>
          <cell r="B32" t="str">
            <v/>
          </cell>
          <cell r="C32" t="str">
            <v>201</v>
          </cell>
          <cell r="D32" t="str">
            <v/>
          </cell>
          <cell r="E32" t="str">
            <v/>
          </cell>
          <cell r="F32" t="str">
            <v>20103</v>
          </cell>
          <cell r="G32" t="str">
            <v>政府办公厅（室）及相关机构事务</v>
          </cell>
          <cell r="H32">
            <v>12481.606951</v>
          </cell>
          <cell r="I32">
            <v>7593.732</v>
          </cell>
          <cell r="J32">
            <v>427.813032</v>
          </cell>
          <cell r="K32">
            <v>259.9838</v>
          </cell>
          <cell r="L32">
            <v>0</v>
          </cell>
          <cell r="M32">
            <v>379.68</v>
          </cell>
          <cell r="N32">
            <v>363</v>
          </cell>
          <cell r="O32">
            <v>0</v>
          </cell>
          <cell r="P32">
            <v>2000</v>
          </cell>
          <cell r="Q32">
            <v>2000</v>
          </cell>
          <cell r="R32">
            <v>0</v>
          </cell>
          <cell r="S32">
            <v>0</v>
          </cell>
          <cell r="T32">
            <v>19</v>
          </cell>
          <cell r="U32">
            <v>91.6</v>
          </cell>
          <cell r="V32">
            <v>12</v>
          </cell>
        </row>
        <row r="33">
          <cell r="A33">
            <v>2010301</v>
          </cell>
          <cell r="B33" t="str">
            <v/>
          </cell>
          <cell r="C33" t="str">
            <v/>
          </cell>
          <cell r="D33" t="str">
            <v>20103</v>
          </cell>
          <cell r="E33" t="str">
            <v/>
          </cell>
          <cell r="F33" t="str">
            <v/>
          </cell>
          <cell r="G33" t="str">
            <v>  行政运行</v>
          </cell>
          <cell r="H33">
            <v>4384.043164</v>
          </cell>
          <cell r="I33">
            <v>3211.992</v>
          </cell>
          <cell r="J33">
            <v>17.624232</v>
          </cell>
          <cell r="K33">
            <v>88.5706</v>
          </cell>
          <cell r="L33">
            <v>0</v>
          </cell>
          <cell r="M33">
            <v>15.96</v>
          </cell>
          <cell r="N33">
            <v>124.8</v>
          </cell>
          <cell r="O33">
            <v>0</v>
          </cell>
          <cell r="P33">
            <v>0</v>
          </cell>
          <cell r="Q33">
            <v>0</v>
          </cell>
          <cell r="R33">
            <v>0</v>
          </cell>
          <cell r="S33">
            <v>0</v>
          </cell>
          <cell r="T33">
            <v>0</v>
          </cell>
          <cell r="U33">
            <v>43.6</v>
          </cell>
          <cell r="V33">
            <v>0</v>
          </cell>
        </row>
        <row r="34">
          <cell r="A34">
            <v>201030101</v>
          </cell>
          <cell r="B34" t="str">
            <v/>
          </cell>
          <cell r="C34" t="str">
            <v/>
          </cell>
          <cell r="D34" t="str">
            <v/>
          </cell>
          <cell r="E34" t="str">
            <v>2010301</v>
          </cell>
          <cell r="F34" t="str">
            <v/>
          </cell>
          <cell r="G34" t="str">
            <v>    其中：政府办</v>
          </cell>
          <cell r="H34">
            <v>1004.599428</v>
          </cell>
          <cell r="I34">
            <v>647.7264</v>
          </cell>
          <cell r="J34">
            <v>17.624232</v>
          </cell>
          <cell r="K34">
            <v>21.5432</v>
          </cell>
          <cell r="L34">
            <v>0</v>
          </cell>
          <cell r="M34">
            <v>15.96</v>
          </cell>
          <cell r="N34">
            <v>0</v>
          </cell>
          <cell r="O34">
            <v>0</v>
          </cell>
          <cell r="P34">
            <v>0</v>
          </cell>
          <cell r="Q34">
            <v>0</v>
          </cell>
          <cell r="R34">
            <v>0</v>
          </cell>
          <cell r="S34">
            <v>0</v>
          </cell>
          <cell r="T34">
            <v>0</v>
          </cell>
          <cell r="U34">
            <v>43.6</v>
          </cell>
          <cell r="V34">
            <v>0</v>
          </cell>
        </row>
        <row r="35">
          <cell r="A35">
            <v>201030102</v>
          </cell>
          <cell r="B35" t="str">
            <v/>
          </cell>
          <cell r="C35" t="str">
            <v/>
          </cell>
          <cell r="D35" t="str">
            <v/>
          </cell>
          <cell r="E35" t="str">
            <v>2010301</v>
          </cell>
          <cell r="F35" t="str">
            <v/>
          </cell>
          <cell r="G35" t="str">
            <v>          统计局</v>
          </cell>
          <cell r="H35">
            <v>13.0433</v>
          </cell>
          <cell r="I35">
            <v>12.2304</v>
          </cell>
          <cell r="J35">
            <v>0</v>
          </cell>
          <cell r="K35">
            <v>0.3119</v>
          </cell>
          <cell r="L35">
            <v>0</v>
          </cell>
          <cell r="M35">
            <v>0</v>
          </cell>
          <cell r="N35">
            <v>0</v>
          </cell>
          <cell r="O35">
            <v>0</v>
          </cell>
          <cell r="P35">
            <v>0</v>
          </cell>
          <cell r="Q35">
            <v>0</v>
          </cell>
          <cell r="R35">
            <v>0</v>
          </cell>
          <cell r="S35">
            <v>0</v>
          </cell>
          <cell r="T35">
            <v>0</v>
          </cell>
          <cell r="U35">
            <v>0</v>
          </cell>
          <cell r="V35">
            <v>0</v>
          </cell>
        </row>
        <row r="36">
          <cell r="A36">
            <v>201030103</v>
          </cell>
          <cell r="B36" t="str">
            <v/>
          </cell>
          <cell r="C36" t="str">
            <v/>
          </cell>
          <cell r="D36" t="str">
            <v/>
          </cell>
          <cell r="E36" t="str">
            <v>2010301</v>
          </cell>
          <cell r="F36" t="str">
            <v/>
          </cell>
          <cell r="G36" t="str">
            <v>          乡镇街道</v>
          </cell>
          <cell r="H36">
            <v>3366.400436</v>
          </cell>
          <cell r="I36">
            <v>2552.0352</v>
          </cell>
          <cell r="J36">
            <v>0</v>
          </cell>
          <cell r="K36">
            <v>66.7155</v>
          </cell>
          <cell r="L36">
            <v>0</v>
          </cell>
          <cell r="M36">
            <v>0</v>
          </cell>
          <cell r="N36">
            <v>124.8</v>
          </cell>
          <cell r="O36">
            <v>0</v>
          </cell>
          <cell r="P36">
            <v>0</v>
          </cell>
          <cell r="Q36">
            <v>0</v>
          </cell>
          <cell r="R36">
            <v>0</v>
          </cell>
          <cell r="S36">
            <v>0</v>
          </cell>
          <cell r="T36">
            <v>0</v>
          </cell>
          <cell r="U36">
            <v>0</v>
          </cell>
          <cell r="V36">
            <v>0</v>
          </cell>
        </row>
        <row r="37">
          <cell r="A37">
            <v>2010302</v>
          </cell>
          <cell r="B37" t="str">
            <v/>
          </cell>
          <cell r="C37" t="str">
            <v/>
          </cell>
          <cell r="D37" t="str">
            <v>20103</v>
          </cell>
          <cell r="E37" t="str">
            <v/>
          </cell>
          <cell r="F37" t="str">
            <v/>
          </cell>
          <cell r="G37" t="str">
            <v>  一般行政管理事务</v>
          </cell>
          <cell r="H37">
            <v>0</v>
          </cell>
          <cell r="I37">
            <v>0</v>
          </cell>
          <cell r="J37">
            <v>0</v>
          </cell>
          <cell r="K37">
            <v>0</v>
          </cell>
          <cell r="L37">
            <v>0</v>
          </cell>
          <cell r="M37">
            <v>0</v>
          </cell>
          <cell r="N37">
            <v>0</v>
          </cell>
          <cell r="O37">
            <v>0</v>
          </cell>
          <cell r="P37">
            <v>0</v>
          </cell>
          <cell r="Q37">
            <v>0</v>
          </cell>
          <cell r="R37">
            <v>0</v>
          </cell>
          <cell r="S37">
            <v>0</v>
          </cell>
          <cell r="T37">
            <v>7</v>
          </cell>
          <cell r="U37">
            <v>0</v>
          </cell>
          <cell r="V37">
            <v>0</v>
          </cell>
        </row>
        <row r="38">
          <cell r="A38">
            <v>2010303</v>
          </cell>
          <cell r="B38" t="str">
            <v/>
          </cell>
          <cell r="C38" t="str">
            <v/>
          </cell>
          <cell r="D38" t="str">
            <v>20103</v>
          </cell>
          <cell r="E38" t="str">
            <v/>
          </cell>
          <cell r="F38" t="str">
            <v/>
          </cell>
          <cell r="G38" t="str">
            <v>  机关服务</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row>
        <row r="39">
          <cell r="A39">
            <v>2010304</v>
          </cell>
          <cell r="B39" t="str">
            <v/>
          </cell>
          <cell r="C39" t="str">
            <v/>
          </cell>
          <cell r="D39" t="str">
            <v>20103</v>
          </cell>
          <cell r="E39" t="str">
            <v/>
          </cell>
          <cell r="F39" t="str">
            <v/>
          </cell>
          <cell r="G39" t="str">
            <v>  专项服务</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A40">
            <v>2010305</v>
          </cell>
          <cell r="B40" t="str">
            <v/>
          </cell>
          <cell r="C40" t="str">
            <v/>
          </cell>
          <cell r="D40" t="str">
            <v>20103</v>
          </cell>
          <cell r="E40" t="str">
            <v/>
          </cell>
          <cell r="F40" t="str">
            <v/>
          </cell>
          <cell r="G40" t="str">
            <v>  专项业务活动</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row>
        <row r="41">
          <cell r="A41">
            <v>2010306</v>
          </cell>
          <cell r="B41" t="str">
            <v/>
          </cell>
          <cell r="C41" t="str">
            <v/>
          </cell>
          <cell r="D41" t="str">
            <v>20103</v>
          </cell>
          <cell r="E41" t="str">
            <v/>
          </cell>
          <cell r="F41" t="str">
            <v/>
          </cell>
          <cell r="G41" t="str">
            <v>  政务公开审批</v>
          </cell>
          <cell r="H41">
            <v>514.201758</v>
          </cell>
          <cell r="I41">
            <v>275.898</v>
          </cell>
          <cell r="J41">
            <v>15.3528</v>
          </cell>
          <cell r="K41">
            <v>9.5793</v>
          </cell>
          <cell r="L41">
            <v>0</v>
          </cell>
          <cell r="M41">
            <v>13.44</v>
          </cell>
          <cell r="N41">
            <v>0</v>
          </cell>
          <cell r="O41">
            <v>0</v>
          </cell>
          <cell r="P41">
            <v>0</v>
          </cell>
          <cell r="Q41">
            <v>0</v>
          </cell>
          <cell r="R41">
            <v>0</v>
          </cell>
          <cell r="S41">
            <v>0</v>
          </cell>
          <cell r="T41">
            <v>0</v>
          </cell>
          <cell r="U41">
            <v>48</v>
          </cell>
          <cell r="V41">
            <v>0</v>
          </cell>
        </row>
        <row r="42">
          <cell r="A42">
            <v>201030602</v>
          </cell>
          <cell r="B42" t="str">
            <v/>
          </cell>
          <cell r="C42" t="str">
            <v/>
          </cell>
          <cell r="D42" t="str">
            <v/>
          </cell>
          <cell r="E42" t="str">
            <v>2010306</v>
          </cell>
          <cell r="F42" t="str">
            <v/>
          </cell>
          <cell r="G42" t="str">
            <v>  政府办</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row>
        <row r="43">
          <cell r="A43">
            <v>201030601</v>
          </cell>
          <cell r="B43" t="str">
            <v/>
          </cell>
          <cell r="C43" t="str">
            <v/>
          </cell>
          <cell r="D43" t="str">
            <v/>
          </cell>
          <cell r="E43" t="str">
            <v>2010306</v>
          </cell>
          <cell r="F43" t="str">
            <v/>
          </cell>
          <cell r="G43" t="str">
            <v>  政务服务管理局</v>
          </cell>
          <cell r="H43">
            <v>514.201758</v>
          </cell>
          <cell r="I43">
            <v>275.898</v>
          </cell>
          <cell r="J43">
            <v>15.3528</v>
          </cell>
          <cell r="K43">
            <v>9.5793</v>
          </cell>
          <cell r="L43">
            <v>0</v>
          </cell>
          <cell r="M43">
            <v>13.44</v>
          </cell>
          <cell r="N43">
            <v>0</v>
          </cell>
          <cell r="O43">
            <v>0</v>
          </cell>
          <cell r="P43">
            <v>0</v>
          </cell>
          <cell r="Q43">
            <v>0</v>
          </cell>
          <cell r="R43">
            <v>0</v>
          </cell>
          <cell r="S43">
            <v>0</v>
          </cell>
          <cell r="T43">
            <v>0</v>
          </cell>
          <cell r="U43">
            <v>48</v>
          </cell>
          <cell r="V43">
            <v>0</v>
          </cell>
        </row>
        <row r="44">
          <cell r="A44">
            <v>2010307</v>
          </cell>
          <cell r="B44" t="str">
            <v/>
          </cell>
          <cell r="C44" t="str">
            <v/>
          </cell>
          <cell r="D44" t="str">
            <v>20103</v>
          </cell>
          <cell r="E44" t="str">
            <v/>
          </cell>
          <cell r="F44" t="str">
            <v/>
          </cell>
          <cell r="G44" t="str">
            <v>  法制建设</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row>
        <row r="45">
          <cell r="A45">
            <v>2010308</v>
          </cell>
          <cell r="B45" t="str">
            <v/>
          </cell>
          <cell r="C45" t="str">
            <v/>
          </cell>
          <cell r="D45" t="str">
            <v>20103</v>
          </cell>
          <cell r="E45" t="str">
            <v/>
          </cell>
          <cell r="F45" t="str">
            <v/>
          </cell>
          <cell r="G45" t="str">
            <v>  信访事务</v>
          </cell>
          <cell r="H45">
            <v>219.9523</v>
          </cell>
          <cell r="I45">
            <v>188.9028</v>
          </cell>
          <cell r="J45">
            <v>3.6936</v>
          </cell>
          <cell r="K45">
            <v>5.4064</v>
          </cell>
          <cell r="L45">
            <v>0</v>
          </cell>
          <cell r="M45">
            <v>3.36</v>
          </cell>
          <cell r="N45">
            <v>0</v>
          </cell>
          <cell r="O45">
            <v>0</v>
          </cell>
          <cell r="P45">
            <v>0</v>
          </cell>
          <cell r="Q45">
            <v>0</v>
          </cell>
          <cell r="R45">
            <v>0</v>
          </cell>
          <cell r="S45">
            <v>0</v>
          </cell>
          <cell r="T45">
            <v>12</v>
          </cell>
          <cell r="U45">
            <v>0</v>
          </cell>
          <cell r="V45">
            <v>12</v>
          </cell>
        </row>
        <row r="46">
          <cell r="A46">
            <v>2010309</v>
          </cell>
          <cell r="B46" t="str">
            <v/>
          </cell>
          <cell r="C46" t="str">
            <v/>
          </cell>
          <cell r="D46" t="str">
            <v>20103</v>
          </cell>
          <cell r="E46" t="str">
            <v/>
          </cell>
          <cell r="F46" t="str">
            <v/>
          </cell>
          <cell r="G46" t="str">
            <v>  参事事务</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row>
        <row r="47">
          <cell r="A47">
            <v>2010350</v>
          </cell>
          <cell r="B47" t="str">
            <v/>
          </cell>
          <cell r="C47" t="str">
            <v/>
          </cell>
          <cell r="D47" t="str">
            <v>20103</v>
          </cell>
          <cell r="E47" t="str">
            <v/>
          </cell>
          <cell r="F47" t="str">
            <v/>
          </cell>
          <cell r="G47" t="str">
            <v>  事业运行</v>
          </cell>
          <cell r="H47">
            <v>5059.142566</v>
          </cell>
          <cell r="I47">
            <v>3572.4948</v>
          </cell>
          <cell r="J47">
            <v>374.5056</v>
          </cell>
          <cell r="K47">
            <v>144.4302</v>
          </cell>
          <cell r="L47">
            <v>0</v>
          </cell>
          <cell r="M47">
            <v>332.64</v>
          </cell>
          <cell r="N47">
            <v>238.2</v>
          </cell>
          <cell r="O47">
            <v>0</v>
          </cell>
          <cell r="P47">
            <v>0</v>
          </cell>
          <cell r="Q47">
            <v>0</v>
          </cell>
          <cell r="R47">
            <v>0</v>
          </cell>
          <cell r="S47">
            <v>0</v>
          </cell>
          <cell r="T47">
            <v>0</v>
          </cell>
          <cell r="U47">
            <v>0</v>
          </cell>
          <cell r="V47">
            <v>0</v>
          </cell>
        </row>
        <row r="48">
          <cell r="A48">
            <v>201035001</v>
          </cell>
          <cell r="B48" t="str">
            <v/>
          </cell>
          <cell r="C48" t="str">
            <v/>
          </cell>
          <cell r="D48" t="str">
            <v/>
          </cell>
          <cell r="E48" t="str">
            <v>2010350</v>
          </cell>
          <cell r="F48" t="str">
            <v/>
          </cell>
          <cell r="G48" t="str">
            <v>    其中：区志办</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row>
        <row r="49">
          <cell r="A49">
            <v>201035002</v>
          </cell>
          <cell r="B49" t="str">
            <v/>
          </cell>
          <cell r="C49" t="str">
            <v/>
          </cell>
          <cell r="D49" t="str">
            <v/>
          </cell>
          <cell r="E49" t="str">
            <v>2010350</v>
          </cell>
          <cell r="F49" t="str">
            <v/>
          </cell>
          <cell r="G49" t="str">
            <v>          干休所</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row>
        <row r="50">
          <cell r="A50">
            <v>201035003</v>
          </cell>
          <cell r="B50" t="str">
            <v/>
          </cell>
          <cell r="C50" t="str">
            <v/>
          </cell>
          <cell r="D50" t="str">
            <v/>
          </cell>
          <cell r="E50" t="str">
            <v>2010350</v>
          </cell>
          <cell r="F50" t="str">
            <v/>
          </cell>
          <cell r="G50" t="str">
            <v>          武装部</v>
          </cell>
          <cell r="H50">
            <v>350.43823</v>
          </cell>
          <cell r="I50">
            <v>125.3364</v>
          </cell>
          <cell r="J50">
            <v>0</v>
          </cell>
          <cell r="K50">
            <v>3.6813</v>
          </cell>
          <cell r="L50">
            <v>0</v>
          </cell>
          <cell r="M50">
            <v>0</v>
          </cell>
          <cell r="N50">
            <v>0</v>
          </cell>
          <cell r="O50">
            <v>0</v>
          </cell>
          <cell r="P50">
            <v>0</v>
          </cell>
          <cell r="Q50">
            <v>0</v>
          </cell>
          <cell r="R50">
            <v>0</v>
          </cell>
          <cell r="S50">
            <v>0</v>
          </cell>
          <cell r="T50">
            <v>0</v>
          </cell>
          <cell r="U50">
            <v>0</v>
          </cell>
          <cell r="V50">
            <v>0</v>
          </cell>
        </row>
        <row r="51">
          <cell r="A51">
            <v>201035004</v>
          </cell>
          <cell r="B51" t="str">
            <v/>
          </cell>
          <cell r="C51" t="str">
            <v/>
          </cell>
          <cell r="D51" t="str">
            <v/>
          </cell>
          <cell r="E51" t="str">
            <v>2010350</v>
          </cell>
          <cell r="F51" t="str">
            <v/>
          </cell>
          <cell r="G51" t="str">
            <v>          区委组织部</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row>
        <row r="52">
          <cell r="A52">
            <v>201035005</v>
          </cell>
          <cell r="B52" t="str">
            <v/>
          </cell>
          <cell r="C52" t="str">
            <v/>
          </cell>
          <cell r="D52" t="str">
            <v/>
          </cell>
          <cell r="E52" t="str">
            <v>2010350</v>
          </cell>
          <cell r="F52" t="str">
            <v/>
          </cell>
          <cell r="G52" t="str">
            <v>          乡镇街道</v>
          </cell>
          <cell r="H52">
            <v>4708.704336</v>
          </cell>
          <cell r="I52">
            <v>3447.1584</v>
          </cell>
          <cell r="J52">
            <v>374.5056</v>
          </cell>
          <cell r="K52">
            <v>140.7489</v>
          </cell>
          <cell r="L52">
            <v>0</v>
          </cell>
          <cell r="M52">
            <v>332.64</v>
          </cell>
          <cell r="N52">
            <v>238.2</v>
          </cell>
          <cell r="O52">
            <v>0</v>
          </cell>
          <cell r="P52">
            <v>0</v>
          </cell>
          <cell r="Q52">
            <v>0</v>
          </cell>
          <cell r="R52">
            <v>0</v>
          </cell>
          <cell r="S52">
            <v>0</v>
          </cell>
          <cell r="T52">
            <v>0</v>
          </cell>
          <cell r="U52">
            <v>0</v>
          </cell>
          <cell r="V52">
            <v>0</v>
          </cell>
        </row>
        <row r="53">
          <cell r="A53">
            <v>2010399</v>
          </cell>
          <cell r="B53" t="str">
            <v/>
          </cell>
          <cell r="C53" t="str">
            <v/>
          </cell>
          <cell r="D53" t="str">
            <v>20103</v>
          </cell>
          <cell r="E53" t="str">
            <v/>
          </cell>
          <cell r="F53" t="str">
            <v/>
          </cell>
          <cell r="G53" t="str">
            <v>  其他政府办公厅及相关机构事务支出</v>
          </cell>
          <cell r="H53">
            <v>2304.267163</v>
          </cell>
          <cell r="I53">
            <v>344.4444</v>
          </cell>
          <cell r="J53">
            <v>16.6368</v>
          </cell>
          <cell r="K53">
            <v>11.9973</v>
          </cell>
          <cell r="L53">
            <v>0</v>
          </cell>
          <cell r="M53">
            <v>14.28</v>
          </cell>
          <cell r="N53">
            <v>0</v>
          </cell>
          <cell r="O53">
            <v>0</v>
          </cell>
          <cell r="P53">
            <v>2000</v>
          </cell>
          <cell r="Q53">
            <v>2000</v>
          </cell>
          <cell r="R53">
            <v>0</v>
          </cell>
          <cell r="S53">
            <v>0</v>
          </cell>
          <cell r="T53">
            <v>0</v>
          </cell>
          <cell r="U53">
            <v>0</v>
          </cell>
          <cell r="V53">
            <v>0</v>
          </cell>
        </row>
        <row r="54">
          <cell r="A54">
            <v>201039901</v>
          </cell>
          <cell r="B54" t="str">
            <v/>
          </cell>
          <cell r="C54" t="str">
            <v/>
          </cell>
          <cell r="D54" t="str">
            <v/>
          </cell>
          <cell r="E54" t="str">
            <v>2010399</v>
          </cell>
          <cell r="F54" t="str">
            <v/>
          </cell>
          <cell r="G54" t="str">
            <v>    其中：区政府</v>
          </cell>
          <cell r="H54">
            <v>200</v>
          </cell>
          <cell r="I54">
            <v>0</v>
          </cell>
          <cell r="J54">
            <v>0</v>
          </cell>
          <cell r="K54">
            <v>0</v>
          </cell>
          <cell r="L54">
            <v>0</v>
          </cell>
          <cell r="M54">
            <v>0</v>
          </cell>
          <cell r="N54">
            <v>0</v>
          </cell>
          <cell r="O54">
            <v>0</v>
          </cell>
          <cell r="P54">
            <v>0</v>
          </cell>
          <cell r="Q54">
            <v>0</v>
          </cell>
          <cell r="R54">
            <v>0</v>
          </cell>
          <cell r="S54">
            <v>0</v>
          </cell>
          <cell r="T54">
            <v>0</v>
          </cell>
          <cell r="U54">
            <v>0</v>
          </cell>
          <cell r="V54">
            <v>0</v>
          </cell>
        </row>
        <row r="55">
          <cell r="A55">
            <v>201039902</v>
          </cell>
          <cell r="B55" t="str">
            <v/>
          </cell>
          <cell r="C55" t="str">
            <v/>
          </cell>
          <cell r="D55" t="str">
            <v/>
          </cell>
          <cell r="E55" t="str">
            <v>2010399</v>
          </cell>
          <cell r="F55" t="str">
            <v/>
          </cell>
          <cell r="G55" t="str">
            <v>          气象局</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row>
        <row r="56">
          <cell r="A56">
            <v>201039903</v>
          </cell>
          <cell r="B56" t="str">
            <v/>
          </cell>
          <cell r="C56" t="str">
            <v/>
          </cell>
          <cell r="D56" t="str">
            <v/>
          </cell>
          <cell r="E56" t="str">
            <v>2010399</v>
          </cell>
          <cell r="F56" t="str">
            <v/>
          </cell>
          <cell r="G56" t="str">
            <v>          管委会</v>
          </cell>
          <cell r="H56">
            <v>310.422376</v>
          </cell>
          <cell r="I56">
            <v>266.274</v>
          </cell>
          <cell r="J56">
            <v>7.596</v>
          </cell>
          <cell r="K56">
            <v>8.5125</v>
          </cell>
          <cell r="L56">
            <v>0</v>
          </cell>
          <cell r="M56">
            <v>6.72</v>
          </cell>
          <cell r="N56">
            <v>0</v>
          </cell>
          <cell r="O56">
            <v>0</v>
          </cell>
          <cell r="P56">
            <v>0</v>
          </cell>
          <cell r="Q56">
            <v>0</v>
          </cell>
          <cell r="R56">
            <v>0</v>
          </cell>
          <cell r="S56">
            <v>0</v>
          </cell>
          <cell r="T56">
            <v>0</v>
          </cell>
          <cell r="U56">
            <v>0</v>
          </cell>
          <cell r="V56">
            <v>0</v>
          </cell>
        </row>
        <row r="57">
          <cell r="A57">
            <v>201039904</v>
          </cell>
          <cell r="B57" t="str">
            <v/>
          </cell>
          <cell r="C57" t="str">
            <v/>
          </cell>
          <cell r="D57" t="str">
            <v/>
          </cell>
          <cell r="E57" t="str">
            <v>2010399</v>
          </cell>
          <cell r="F57" t="str">
            <v/>
          </cell>
          <cell r="G57" t="str">
            <v>          土储中心</v>
          </cell>
          <cell r="H57">
            <v>101.204787</v>
          </cell>
          <cell r="I57">
            <v>78.1704</v>
          </cell>
          <cell r="J57">
            <v>9.0408</v>
          </cell>
          <cell r="K57">
            <v>3.4848</v>
          </cell>
          <cell r="L57">
            <v>0</v>
          </cell>
          <cell r="M57">
            <v>7.56</v>
          </cell>
          <cell r="N57">
            <v>0</v>
          </cell>
          <cell r="O57">
            <v>0</v>
          </cell>
          <cell r="P57">
            <v>0</v>
          </cell>
          <cell r="Q57">
            <v>0</v>
          </cell>
          <cell r="R57">
            <v>0</v>
          </cell>
          <cell r="S57">
            <v>0</v>
          </cell>
          <cell r="T57">
            <v>0</v>
          </cell>
          <cell r="U57">
            <v>0</v>
          </cell>
          <cell r="V57">
            <v>0</v>
          </cell>
        </row>
        <row r="58">
          <cell r="A58">
            <v>201039905</v>
          </cell>
          <cell r="B58" t="str">
            <v/>
          </cell>
          <cell r="C58" t="str">
            <v/>
          </cell>
          <cell r="D58" t="str">
            <v/>
          </cell>
          <cell r="E58" t="str">
            <v>2010399</v>
          </cell>
          <cell r="F58" t="str">
            <v/>
          </cell>
          <cell r="G58" t="str">
            <v>          公共资源交易中心</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row>
        <row r="59">
          <cell r="A59">
            <v>201039906</v>
          </cell>
          <cell r="B59" t="str">
            <v/>
          </cell>
          <cell r="C59" t="str">
            <v/>
          </cell>
          <cell r="D59" t="str">
            <v/>
          </cell>
          <cell r="E59" t="str">
            <v>2010399</v>
          </cell>
          <cell r="F59" t="str">
            <v/>
          </cell>
          <cell r="G59" t="str">
            <v>          自然资源局</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row>
        <row r="60">
          <cell r="A60">
            <v>201039907</v>
          </cell>
          <cell r="B60" t="str">
            <v/>
          </cell>
          <cell r="C60" t="str">
            <v/>
          </cell>
          <cell r="D60" t="str">
            <v/>
          </cell>
          <cell r="E60" t="str">
            <v>2010399</v>
          </cell>
          <cell r="F60" t="str">
            <v/>
          </cell>
          <cell r="G60" t="str">
            <v>          防震减灾局</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row>
        <row r="61">
          <cell r="A61">
            <v>201039908</v>
          </cell>
          <cell r="B61" t="str">
            <v/>
          </cell>
          <cell r="C61" t="str">
            <v/>
          </cell>
          <cell r="D61" t="str">
            <v/>
          </cell>
          <cell r="E61" t="str">
            <v>2010399</v>
          </cell>
          <cell r="F61" t="str">
            <v/>
          </cell>
          <cell r="G61" t="str">
            <v>          财政局</v>
          </cell>
          <cell r="H61">
            <v>221.64</v>
          </cell>
          <cell r="I61">
            <v>0</v>
          </cell>
          <cell r="J61">
            <v>0</v>
          </cell>
          <cell r="K61">
            <v>0</v>
          </cell>
          <cell r="L61">
            <v>0</v>
          </cell>
          <cell r="M61">
            <v>0</v>
          </cell>
          <cell r="N61">
            <v>0</v>
          </cell>
          <cell r="O61">
            <v>0</v>
          </cell>
          <cell r="P61">
            <v>2000</v>
          </cell>
          <cell r="Q61">
            <v>2000</v>
          </cell>
          <cell r="R61">
            <v>0</v>
          </cell>
          <cell r="S61">
            <v>0</v>
          </cell>
          <cell r="T61">
            <v>0</v>
          </cell>
          <cell r="U61">
            <v>0</v>
          </cell>
          <cell r="V61">
            <v>0</v>
          </cell>
        </row>
        <row r="62">
          <cell r="A62">
            <v>201039909</v>
          </cell>
          <cell r="B62" t="str">
            <v/>
          </cell>
          <cell r="C62" t="str">
            <v/>
          </cell>
          <cell r="D62" t="str">
            <v/>
          </cell>
          <cell r="E62" t="str">
            <v>2010399</v>
          </cell>
          <cell r="F62" t="str">
            <v/>
          </cell>
          <cell r="G62" t="str">
            <v>          史志办</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row>
        <row r="63">
          <cell r="A63">
            <v>201039910</v>
          </cell>
          <cell r="B63" t="str">
            <v/>
          </cell>
          <cell r="C63" t="str">
            <v/>
          </cell>
          <cell r="D63" t="str">
            <v/>
          </cell>
          <cell r="E63" t="str">
            <v>2010399</v>
          </cell>
          <cell r="F63" t="str">
            <v/>
          </cell>
          <cell r="G63" t="str">
            <v>          移民新区</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row>
        <row r="64">
          <cell r="A64">
            <v>201039911</v>
          </cell>
          <cell r="B64" t="str">
            <v/>
          </cell>
          <cell r="C64" t="str">
            <v/>
          </cell>
          <cell r="D64" t="str">
            <v/>
          </cell>
          <cell r="E64" t="str">
            <v>2010399</v>
          </cell>
          <cell r="F64" t="str">
            <v/>
          </cell>
          <cell r="G64" t="str">
            <v>          政务服务管理局</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row>
        <row r="65">
          <cell r="A65">
            <v>201039913</v>
          </cell>
          <cell r="B65" t="str">
            <v/>
          </cell>
          <cell r="C65" t="str">
            <v/>
          </cell>
          <cell r="D65" t="str">
            <v/>
          </cell>
          <cell r="E65" t="str">
            <v>2010399</v>
          </cell>
          <cell r="F65" t="str">
            <v/>
          </cell>
          <cell r="G65" t="str">
            <v>          总工会</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row>
        <row r="66">
          <cell r="A66">
            <v>201039914</v>
          </cell>
          <cell r="B66" t="str">
            <v/>
          </cell>
          <cell r="C66" t="str">
            <v/>
          </cell>
          <cell r="D66" t="str">
            <v/>
          </cell>
          <cell r="E66" t="str">
            <v>2010399</v>
          </cell>
          <cell r="F66" t="str">
            <v/>
          </cell>
          <cell r="G66" t="str">
            <v>          国资委</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row>
        <row r="67">
          <cell r="A67">
            <v>201039915</v>
          </cell>
          <cell r="B67" t="str">
            <v/>
          </cell>
          <cell r="C67" t="str">
            <v/>
          </cell>
          <cell r="D67" t="str">
            <v/>
          </cell>
          <cell r="E67" t="str">
            <v>2010399</v>
          </cell>
          <cell r="F67" t="str">
            <v/>
          </cell>
          <cell r="G67" t="str">
            <v>          城市管理局</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row>
        <row r="68">
          <cell r="A68">
            <v>201039912</v>
          </cell>
          <cell r="B68" t="str">
            <v/>
          </cell>
          <cell r="C68" t="str">
            <v/>
          </cell>
          <cell r="D68" t="str">
            <v/>
          </cell>
          <cell r="E68" t="str">
            <v>2010399</v>
          </cell>
          <cell r="F68" t="str">
            <v/>
          </cell>
          <cell r="G68" t="str">
            <v>          乡镇街道</v>
          </cell>
          <cell r="H68">
            <v>1471</v>
          </cell>
          <cell r="I68">
            <v>0</v>
          </cell>
          <cell r="J68">
            <v>0</v>
          </cell>
          <cell r="K68">
            <v>0</v>
          </cell>
          <cell r="L68">
            <v>0</v>
          </cell>
          <cell r="M68">
            <v>0</v>
          </cell>
          <cell r="N68">
            <v>0</v>
          </cell>
          <cell r="O68">
            <v>0</v>
          </cell>
          <cell r="P68">
            <v>0</v>
          </cell>
          <cell r="Q68">
            <v>0</v>
          </cell>
          <cell r="R68">
            <v>0</v>
          </cell>
          <cell r="S68">
            <v>0</v>
          </cell>
          <cell r="T68">
            <v>0</v>
          </cell>
          <cell r="U68">
            <v>0</v>
          </cell>
          <cell r="V68">
            <v>0</v>
          </cell>
        </row>
        <row r="69">
          <cell r="A69">
            <v>20104</v>
          </cell>
          <cell r="B69" t="str">
            <v/>
          </cell>
          <cell r="C69" t="str">
            <v>201</v>
          </cell>
          <cell r="D69" t="str">
            <v/>
          </cell>
          <cell r="E69" t="str">
            <v/>
          </cell>
          <cell r="F69" t="str">
            <v>20104</v>
          </cell>
          <cell r="G69" t="str">
            <v>发展与改革事务</v>
          </cell>
          <cell r="H69">
            <v>1917.278386</v>
          </cell>
          <cell r="I69">
            <v>567.93</v>
          </cell>
          <cell r="J69">
            <v>27.8892</v>
          </cell>
          <cell r="K69">
            <v>20.5976</v>
          </cell>
          <cell r="L69">
            <v>0</v>
          </cell>
          <cell r="M69">
            <v>25.2</v>
          </cell>
          <cell r="N69">
            <v>0</v>
          </cell>
          <cell r="O69">
            <v>0</v>
          </cell>
          <cell r="P69">
            <v>0</v>
          </cell>
          <cell r="Q69">
            <v>0</v>
          </cell>
          <cell r="R69">
            <v>0</v>
          </cell>
          <cell r="S69">
            <v>2.952</v>
          </cell>
          <cell r="T69">
            <v>1.8</v>
          </cell>
          <cell r="U69">
            <v>0</v>
          </cell>
          <cell r="V69">
            <v>0</v>
          </cell>
        </row>
        <row r="70">
          <cell r="A70">
            <v>2010401</v>
          </cell>
          <cell r="B70" t="str">
            <v/>
          </cell>
          <cell r="C70" t="str">
            <v/>
          </cell>
          <cell r="D70" t="str">
            <v>20104</v>
          </cell>
          <cell r="E70" t="str">
            <v/>
          </cell>
          <cell r="F70" t="str">
            <v/>
          </cell>
          <cell r="G70" t="str">
            <v>  行政运行</v>
          </cell>
          <cell r="H70">
            <v>350.045056</v>
          </cell>
          <cell r="I70">
            <v>326.328</v>
          </cell>
          <cell r="J70">
            <v>0</v>
          </cell>
          <cell r="K70">
            <v>10.3157</v>
          </cell>
          <cell r="L70">
            <v>0</v>
          </cell>
          <cell r="M70">
            <v>0</v>
          </cell>
          <cell r="N70">
            <v>0</v>
          </cell>
          <cell r="O70">
            <v>0</v>
          </cell>
          <cell r="P70">
            <v>0</v>
          </cell>
          <cell r="Q70">
            <v>0</v>
          </cell>
          <cell r="R70">
            <v>0</v>
          </cell>
          <cell r="S70">
            <v>0</v>
          </cell>
          <cell r="T70">
            <v>0</v>
          </cell>
          <cell r="U70">
            <v>0</v>
          </cell>
          <cell r="V70">
            <v>0</v>
          </cell>
        </row>
        <row r="71">
          <cell r="A71">
            <v>2010402</v>
          </cell>
          <cell r="B71" t="str">
            <v/>
          </cell>
          <cell r="C71" t="str">
            <v/>
          </cell>
          <cell r="D71" t="str">
            <v>20104</v>
          </cell>
          <cell r="E71" t="str">
            <v/>
          </cell>
          <cell r="F71" t="str">
            <v/>
          </cell>
          <cell r="G71" t="str">
            <v>  一般行政管理事务</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row>
        <row r="72">
          <cell r="A72">
            <v>2010403</v>
          </cell>
          <cell r="B72" t="str">
            <v/>
          </cell>
          <cell r="C72" t="str">
            <v/>
          </cell>
          <cell r="D72" t="str">
            <v>20104</v>
          </cell>
          <cell r="E72" t="str">
            <v/>
          </cell>
          <cell r="F72" t="str">
            <v/>
          </cell>
          <cell r="G72" t="str">
            <v>  机关服务</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row>
        <row r="73">
          <cell r="A73">
            <v>2010404</v>
          </cell>
          <cell r="B73" t="str">
            <v/>
          </cell>
          <cell r="C73" t="str">
            <v/>
          </cell>
          <cell r="D73" t="str">
            <v>20104</v>
          </cell>
          <cell r="E73" t="str">
            <v/>
          </cell>
          <cell r="F73" t="str">
            <v/>
          </cell>
          <cell r="G73" t="str">
            <v>  战略规划与实施</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A74">
            <v>2010405</v>
          </cell>
          <cell r="B74" t="str">
            <v/>
          </cell>
          <cell r="C74" t="str">
            <v/>
          </cell>
          <cell r="D74" t="str">
            <v>20104</v>
          </cell>
          <cell r="E74" t="str">
            <v/>
          </cell>
          <cell r="F74" t="str">
            <v/>
          </cell>
          <cell r="G74" t="str">
            <v>  日常经济运行调节</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row>
        <row r="75">
          <cell r="A75">
            <v>2010406</v>
          </cell>
          <cell r="B75" t="str">
            <v/>
          </cell>
          <cell r="C75" t="str">
            <v/>
          </cell>
          <cell r="D75" t="str">
            <v>20104</v>
          </cell>
          <cell r="E75" t="str">
            <v/>
          </cell>
          <cell r="F75" t="str">
            <v/>
          </cell>
          <cell r="G75" t="str">
            <v>  社会事业发展规划</v>
          </cell>
          <cell r="H75">
            <v>500</v>
          </cell>
          <cell r="I75">
            <v>0</v>
          </cell>
          <cell r="J75">
            <v>0</v>
          </cell>
          <cell r="K75">
            <v>0</v>
          </cell>
          <cell r="L75">
            <v>0</v>
          </cell>
          <cell r="M75">
            <v>0</v>
          </cell>
          <cell r="N75">
            <v>0</v>
          </cell>
          <cell r="O75">
            <v>0</v>
          </cell>
          <cell r="P75">
            <v>0</v>
          </cell>
          <cell r="Q75">
            <v>0</v>
          </cell>
          <cell r="R75">
            <v>0</v>
          </cell>
          <cell r="S75">
            <v>0</v>
          </cell>
          <cell r="T75">
            <v>0</v>
          </cell>
          <cell r="U75">
            <v>0</v>
          </cell>
          <cell r="V75">
            <v>0</v>
          </cell>
        </row>
        <row r="76">
          <cell r="A76">
            <v>2010407</v>
          </cell>
          <cell r="B76" t="str">
            <v/>
          </cell>
          <cell r="C76" t="str">
            <v/>
          </cell>
          <cell r="D76" t="str">
            <v>20104</v>
          </cell>
          <cell r="E76" t="str">
            <v/>
          </cell>
          <cell r="F76" t="str">
            <v/>
          </cell>
          <cell r="G76" t="str">
            <v>  经济体制改革研究</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row>
        <row r="77">
          <cell r="A77">
            <v>2010408</v>
          </cell>
          <cell r="B77" t="str">
            <v/>
          </cell>
          <cell r="C77" t="str">
            <v/>
          </cell>
          <cell r="D77" t="str">
            <v>20104</v>
          </cell>
          <cell r="E77" t="str">
            <v/>
          </cell>
          <cell r="F77" t="str">
            <v/>
          </cell>
          <cell r="G77" t="str">
            <v>  物价管理</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row>
        <row r="78">
          <cell r="A78">
            <v>2010450</v>
          </cell>
          <cell r="B78" t="str">
            <v/>
          </cell>
          <cell r="C78" t="str">
            <v/>
          </cell>
          <cell r="D78" t="str">
            <v>20104</v>
          </cell>
          <cell r="E78" t="str">
            <v/>
          </cell>
          <cell r="F78" t="str">
            <v/>
          </cell>
          <cell r="G78" t="str">
            <v>  事业运行</v>
          </cell>
          <cell r="H78">
            <v>314.68533</v>
          </cell>
          <cell r="I78">
            <v>241.602</v>
          </cell>
          <cell r="J78">
            <v>27.8892</v>
          </cell>
          <cell r="K78">
            <v>10.2819</v>
          </cell>
          <cell r="L78">
            <v>0</v>
          </cell>
          <cell r="M78">
            <v>25.2</v>
          </cell>
          <cell r="N78">
            <v>0</v>
          </cell>
          <cell r="O78">
            <v>0</v>
          </cell>
          <cell r="P78">
            <v>0</v>
          </cell>
          <cell r="Q78">
            <v>0</v>
          </cell>
          <cell r="R78">
            <v>0</v>
          </cell>
          <cell r="S78">
            <v>0</v>
          </cell>
          <cell r="T78">
            <v>0</v>
          </cell>
          <cell r="U78">
            <v>0</v>
          </cell>
          <cell r="V78">
            <v>0</v>
          </cell>
        </row>
        <row r="79">
          <cell r="A79">
            <v>2010499</v>
          </cell>
          <cell r="B79" t="str">
            <v/>
          </cell>
          <cell r="C79" t="str">
            <v/>
          </cell>
          <cell r="D79" t="str">
            <v>20104</v>
          </cell>
          <cell r="E79" t="str">
            <v/>
          </cell>
          <cell r="F79" t="str">
            <v/>
          </cell>
          <cell r="G79" t="str">
            <v>  其他发展与改革事务支出</v>
          </cell>
          <cell r="H79">
            <v>752.548</v>
          </cell>
          <cell r="I79">
            <v>0</v>
          </cell>
          <cell r="J79">
            <v>0</v>
          </cell>
          <cell r="K79">
            <v>0</v>
          </cell>
          <cell r="L79">
            <v>0</v>
          </cell>
          <cell r="M79">
            <v>0</v>
          </cell>
          <cell r="N79">
            <v>0</v>
          </cell>
          <cell r="O79">
            <v>0</v>
          </cell>
          <cell r="P79">
            <v>0</v>
          </cell>
          <cell r="Q79">
            <v>0</v>
          </cell>
          <cell r="R79">
            <v>0</v>
          </cell>
          <cell r="S79">
            <v>2.952</v>
          </cell>
          <cell r="T79">
            <v>1.8</v>
          </cell>
          <cell r="U79">
            <v>0</v>
          </cell>
          <cell r="V79">
            <v>0</v>
          </cell>
        </row>
        <row r="80">
          <cell r="A80">
            <v>20105</v>
          </cell>
          <cell r="B80" t="str">
            <v/>
          </cell>
          <cell r="C80" t="str">
            <v>201</v>
          </cell>
          <cell r="D80" t="str">
            <v/>
          </cell>
          <cell r="E80" t="str">
            <v/>
          </cell>
          <cell r="F80" t="str">
            <v>20105</v>
          </cell>
          <cell r="G80" t="str">
            <v>统计信息事务</v>
          </cell>
          <cell r="H80">
            <v>333.079853</v>
          </cell>
          <cell r="I80">
            <v>200.4756</v>
          </cell>
          <cell r="J80">
            <v>6.415712</v>
          </cell>
          <cell r="K80">
            <v>6.3309</v>
          </cell>
          <cell r="L80">
            <v>0</v>
          </cell>
          <cell r="M80">
            <v>5.04</v>
          </cell>
          <cell r="N80">
            <v>0</v>
          </cell>
          <cell r="O80">
            <v>0</v>
          </cell>
          <cell r="P80">
            <v>59.2815</v>
          </cell>
          <cell r="Q80">
            <v>113.85</v>
          </cell>
          <cell r="R80">
            <v>-54.5685</v>
          </cell>
          <cell r="S80">
            <v>0</v>
          </cell>
          <cell r="T80">
            <v>0</v>
          </cell>
          <cell r="U80">
            <v>0</v>
          </cell>
          <cell r="V80">
            <v>0</v>
          </cell>
        </row>
        <row r="81">
          <cell r="A81">
            <v>2010501</v>
          </cell>
          <cell r="B81" t="str">
            <v/>
          </cell>
          <cell r="C81" t="str">
            <v/>
          </cell>
          <cell r="D81" t="str">
            <v>20105</v>
          </cell>
          <cell r="E81" t="str">
            <v/>
          </cell>
          <cell r="F81" t="str">
            <v/>
          </cell>
          <cell r="G81" t="str">
            <v>  行政运行</v>
          </cell>
          <cell r="H81">
            <v>239.247853</v>
          </cell>
          <cell r="I81">
            <v>200.4756</v>
          </cell>
          <cell r="J81">
            <v>6.415712</v>
          </cell>
          <cell r="K81">
            <v>6.3309</v>
          </cell>
          <cell r="L81">
            <v>0</v>
          </cell>
          <cell r="M81">
            <v>5.04</v>
          </cell>
          <cell r="N81">
            <v>0</v>
          </cell>
          <cell r="O81">
            <v>0</v>
          </cell>
          <cell r="P81">
            <v>0</v>
          </cell>
          <cell r="Q81">
            <v>0</v>
          </cell>
          <cell r="R81">
            <v>0</v>
          </cell>
          <cell r="S81">
            <v>0</v>
          </cell>
          <cell r="T81">
            <v>0</v>
          </cell>
          <cell r="U81">
            <v>0</v>
          </cell>
          <cell r="V81">
            <v>0</v>
          </cell>
        </row>
        <row r="82">
          <cell r="A82">
            <v>2010502</v>
          </cell>
          <cell r="B82" t="str">
            <v/>
          </cell>
          <cell r="C82" t="str">
            <v/>
          </cell>
          <cell r="D82" t="str">
            <v>20105</v>
          </cell>
          <cell r="E82" t="str">
            <v/>
          </cell>
          <cell r="F82" t="str">
            <v/>
          </cell>
          <cell r="G82" t="str">
            <v>  一般行政管理事务</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row>
        <row r="83">
          <cell r="A83">
            <v>2010503</v>
          </cell>
          <cell r="B83" t="str">
            <v/>
          </cell>
          <cell r="C83" t="str">
            <v/>
          </cell>
          <cell r="D83" t="str">
            <v>20105</v>
          </cell>
          <cell r="E83" t="str">
            <v/>
          </cell>
          <cell r="F83" t="str">
            <v/>
          </cell>
          <cell r="G83" t="str">
            <v>  机关服务</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row>
        <row r="84">
          <cell r="A84">
            <v>2010504</v>
          </cell>
          <cell r="B84" t="str">
            <v/>
          </cell>
          <cell r="C84" t="str">
            <v/>
          </cell>
          <cell r="D84" t="str">
            <v>20105</v>
          </cell>
          <cell r="E84" t="str">
            <v/>
          </cell>
          <cell r="F84" t="str">
            <v/>
          </cell>
          <cell r="G84" t="str">
            <v>  信息事务</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row>
        <row r="85">
          <cell r="A85">
            <v>2010505</v>
          </cell>
          <cell r="B85" t="str">
            <v/>
          </cell>
          <cell r="C85" t="str">
            <v/>
          </cell>
          <cell r="D85" t="str">
            <v>20105</v>
          </cell>
          <cell r="E85" t="str">
            <v/>
          </cell>
          <cell r="F85" t="str">
            <v/>
          </cell>
          <cell r="G85" t="str">
            <v>  专项统计业务</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row>
        <row r="86">
          <cell r="A86">
            <v>2010506</v>
          </cell>
          <cell r="B86" t="str">
            <v/>
          </cell>
          <cell r="C86" t="str">
            <v/>
          </cell>
          <cell r="D86" t="str">
            <v>20105</v>
          </cell>
          <cell r="E86" t="str">
            <v/>
          </cell>
          <cell r="F86" t="str">
            <v/>
          </cell>
          <cell r="G86" t="str">
            <v>  统计管理</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row>
        <row r="87">
          <cell r="A87">
            <v>2010507</v>
          </cell>
          <cell r="B87" t="str">
            <v/>
          </cell>
          <cell r="C87" t="str">
            <v/>
          </cell>
          <cell r="D87" t="str">
            <v>20105</v>
          </cell>
          <cell r="E87" t="str">
            <v/>
          </cell>
          <cell r="F87" t="str">
            <v/>
          </cell>
          <cell r="G87" t="str">
            <v>  专项普查活动</v>
          </cell>
          <cell r="H87">
            <v>82</v>
          </cell>
          <cell r="I87">
            <v>0</v>
          </cell>
          <cell r="J87">
            <v>0</v>
          </cell>
          <cell r="K87">
            <v>0</v>
          </cell>
          <cell r="L87">
            <v>0</v>
          </cell>
          <cell r="M87">
            <v>0</v>
          </cell>
          <cell r="N87">
            <v>0</v>
          </cell>
          <cell r="O87">
            <v>0</v>
          </cell>
          <cell r="P87">
            <v>59.2815</v>
          </cell>
          <cell r="Q87">
            <v>113.85</v>
          </cell>
          <cell r="R87">
            <v>-54.5685</v>
          </cell>
          <cell r="S87">
            <v>0</v>
          </cell>
          <cell r="T87">
            <v>0</v>
          </cell>
          <cell r="U87">
            <v>0</v>
          </cell>
          <cell r="V87">
            <v>0</v>
          </cell>
        </row>
        <row r="88">
          <cell r="A88">
            <v>2010508</v>
          </cell>
          <cell r="B88" t="str">
            <v/>
          </cell>
          <cell r="C88" t="str">
            <v/>
          </cell>
          <cell r="D88" t="str">
            <v>20105</v>
          </cell>
          <cell r="E88" t="str">
            <v/>
          </cell>
          <cell r="F88" t="str">
            <v/>
          </cell>
          <cell r="G88" t="str">
            <v>  统计抽样调查</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row>
        <row r="89">
          <cell r="A89">
            <v>2010550</v>
          </cell>
          <cell r="B89" t="str">
            <v/>
          </cell>
          <cell r="C89" t="str">
            <v/>
          </cell>
          <cell r="D89" t="str">
            <v>20105</v>
          </cell>
          <cell r="E89" t="str">
            <v/>
          </cell>
          <cell r="F89" t="str">
            <v/>
          </cell>
          <cell r="G89" t="str">
            <v>  事业运行</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row>
        <row r="90">
          <cell r="A90">
            <v>2010599</v>
          </cell>
          <cell r="B90" t="str">
            <v/>
          </cell>
          <cell r="C90" t="str">
            <v/>
          </cell>
          <cell r="D90" t="str">
            <v>20105</v>
          </cell>
          <cell r="E90" t="str">
            <v/>
          </cell>
          <cell r="F90" t="str">
            <v/>
          </cell>
          <cell r="G90" t="str">
            <v>  其他统计信息事务支出</v>
          </cell>
          <cell r="H90">
            <v>11.832</v>
          </cell>
          <cell r="I90">
            <v>0</v>
          </cell>
          <cell r="J90">
            <v>0</v>
          </cell>
          <cell r="K90">
            <v>0</v>
          </cell>
          <cell r="L90">
            <v>0</v>
          </cell>
          <cell r="M90">
            <v>0</v>
          </cell>
          <cell r="N90">
            <v>0</v>
          </cell>
          <cell r="O90">
            <v>0</v>
          </cell>
          <cell r="P90">
            <v>0</v>
          </cell>
          <cell r="Q90">
            <v>0</v>
          </cell>
          <cell r="R90">
            <v>0</v>
          </cell>
          <cell r="S90">
            <v>0</v>
          </cell>
          <cell r="T90">
            <v>0</v>
          </cell>
          <cell r="U90">
            <v>0</v>
          </cell>
          <cell r="V90">
            <v>0</v>
          </cell>
        </row>
        <row r="91">
          <cell r="A91">
            <v>20106</v>
          </cell>
          <cell r="B91" t="str">
            <v/>
          </cell>
          <cell r="C91" t="str">
            <v>201</v>
          </cell>
          <cell r="D91" t="str">
            <v/>
          </cell>
          <cell r="E91" t="str">
            <v/>
          </cell>
          <cell r="F91" t="str">
            <v>20106</v>
          </cell>
          <cell r="G91" t="str">
            <v>财政事务</v>
          </cell>
          <cell r="H91">
            <v>1456.156296</v>
          </cell>
          <cell r="I91">
            <v>1092.2316</v>
          </cell>
          <cell r="J91">
            <v>24.822696</v>
          </cell>
          <cell r="K91">
            <v>33.7383</v>
          </cell>
          <cell r="L91">
            <v>0</v>
          </cell>
          <cell r="M91">
            <v>21.84</v>
          </cell>
          <cell r="N91">
            <v>24.6</v>
          </cell>
          <cell r="O91">
            <v>0</v>
          </cell>
          <cell r="P91">
            <v>0</v>
          </cell>
          <cell r="Q91">
            <v>0</v>
          </cell>
          <cell r="R91">
            <v>0</v>
          </cell>
          <cell r="S91">
            <v>0</v>
          </cell>
          <cell r="T91">
            <v>5.6524</v>
          </cell>
          <cell r="U91">
            <v>0</v>
          </cell>
          <cell r="V91">
            <v>0</v>
          </cell>
        </row>
        <row r="92">
          <cell r="A92">
            <v>2010601</v>
          </cell>
          <cell r="B92" t="str">
            <v/>
          </cell>
          <cell r="C92" t="str">
            <v/>
          </cell>
          <cell r="D92" t="str">
            <v>20106</v>
          </cell>
          <cell r="E92" t="str">
            <v/>
          </cell>
          <cell r="F92" t="str">
            <v/>
          </cell>
          <cell r="G92" t="str">
            <v>  行政运行</v>
          </cell>
          <cell r="H92">
            <v>1387.509</v>
          </cell>
          <cell r="I92">
            <v>1046.6364</v>
          </cell>
          <cell r="J92">
            <v>20.0064</v>
          </cell>
          <cell r="K92">
            <v>31.7002</v>
          </cell>
          <cell r="L92">
            <v>0</v>
          </cell>
          <cell r="M92">
            <v>17.64</v>
          </cell>
          <cell r="N92">
            <v>21.6</v>
          </cell>
          <cell r="O92">
            <v>0</v>
          </cell>
          <cell r="P92">
            <v>0</v>
          </cell>
          <cell r="Q92">
            <v>0</v>
          </cell>
          <cell r="R92">
            <v>0</v>
          </cell>
          <cell r="S92">
            <v>0</v>
          </cell>
          <cell r="T92">
            <v>0</v>
          </cell>
          <cell r="U92">
            <v>0</v>
          </cell>
          <cell r="V92">
            <v>0</v>
          </cell>
        </row>
        <row r="93">
          <cell r="A93">
            <v>2010602</v>
          </cell>
          <cell r="B93" t="str">
            <v/>
          </cell>
          <cell r="C93" t="str">
            <v/>
          </cell>
          <cell r="D93" t="str">
            <v>20106</v>
          </cell>
          <cell r="E93" t="str">
            <v/>
          </cell>
          <cell r="F93" t="str">
            <v/>
          </cell>
          <cell r="G93" t="str">
            <v>  一般行政管理事务</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row>
        <row r="94">
          <cell r="A94">
            <v>2010603</v>
          </cell>
          <cell r="B94" t="str">
            <v/>
          </cell>
          <cell r="C94" t="str">
            <v/>
          </cell>
          <cell r="D94" t="str">
            <v>20106</v>
          </cell>
          <cell r="E94" t="str">
            <v/>
          </cell>
          <cell r="F94" t="str">
            <v/>
          </cell>
          <cell r="G94" t="str">
            <v>  机关服务</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row>
        <row r="95">
          <cell r="A95">
            <v>2010604</v>
          </cell>
          <cell r="B95" t="str">
            <v/>
          </cell>
          <cell r="C95" t="str">
            <v/>
          </cell>
          <cell r="D95" t="str">
            <v>20106</v>
          </cell>
          <cell r="E95" t="str">
            <v/>
          </cell>
          <cell r="F95" t="str">
            <v/>
          </cell>
          <cell r="G95" t="str">
            <v>  预算改革业务</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row>
        <row r="96">
          <cell r="A96">
            <v>2010605</v>
          </cell>
          <cell r="B96" t="str">
            <v/>
          </cell>
          <cell r="C96" t="str">
            <v/>
          </cell>
          <cell r="D96" t="str">
            <v>20106</v>
          </cell>
          <cell r="E96" t="str">
            <v/>
          </cell>
          <cell r="F96" t="str">
            <v/>
          </cell>
          <cell r="G96" t="str">
            <v>  财政国库业务</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row>
        <row r="97">
          <cell r="A97">
            <v>2010606</v>
          </cell>
          <cell r="B97" t="str">
            <v/>
          </cell>
          <cell r="C97" t="str">
            <v/>
          </cell>
          <cell r="D97" t="str">
            <v>20106</v>
          </cell>
          <cell r="E97" t="str">
            <v/>
          </cell>
          <cell r="F97" t="str">
            <v/>
          </cell>
          <cell r="G97" t="str">
            <v>  财政监察</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row>
        <row r="98">
          <cell r="A98">
            <v>2010607</v>
          </cell>
          <cell r="B98" t="str">
            <v/>
          </cell>
          <cell r="C98" t="str">
            <v/>
          </cell>
          <cell r="D98" t="str">
            <v>20106</v>
          </cell>
          <cell r="E98" t="str">
            <v/>
          </cell>
          <cell r="F98" t="str">
            <v/>
          </cell>
          <cell r="G98" t="str">
            <v>  信息化建设</v>
          </cell>
          <cell r="H98">
            <v>0</v>
          </cell>
          <cell r="I98">
            <v>0</v>
          </cell>
          <cell r="J98">
            <v>0</v>
          </cell>
          <cell r="K98">
            <v>0</v>
          </cell>
          <cell r="L98">
            <v>0</v>
          </cell>
          <cell r="M98">
            <v>0</v>
          </cell>
          <cell r="N98">
            <v>0</v>
          </cell>
          <cell r="O98">
            <v>0</v>
          </cell>
          <cell r="P98">
            <v>0</v>
          </cell>
          <cell r="Q98">
            <v>0</v>
          </cell>
          <cell r="R98">
            <v>0</v>
          </cell>
          <cell r="S98">
            <v>0</v>
          </cell>
          <cell r="T98">
            <v>4</v>
          </cell>
          <cell r="U98">
            <v>0</v>
          </cell>
          <cell r="V98">
            <v>0</v>
          </cell>
        </row>
        <row r="99">
          <cell r="A99">
            <v>2010608</v>
          </cell>
          <cell r="B99" t="str">
            <v/>
          </cell>
          <cell r="C99" t="str">
            <v/>
          </cell>
          <cell r="D99" t="str">
            <v>20106</v>
          </cell>
          <cell r="E99" t="str">
            <v/>
          </cell>
          <cell r="F99" t="str">
            <v/>
          </cell>
          <cell r="G99" t="str">
            <v>  财政委托业务支出</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row>
        <row r="100">
          <cell r="A100">
            <v>2010650</v>
          </cell>
          <cell r="B100" t="str">
            <v/>
          </cell>
          <cell r="C100" t="str">
            <v/>
          </cell>
          <cell r="D100" t="str">
            <v>20106</v>
          </cell>
          <cell r="E100" t="str">
            <v/>
          </cell>
          <cell r="F100" t="str">
            <v/>
          </cell>
          <cell r="G100" t="str">
            <v>  事业运行</v>
          </cell>
          <cell r="H100">
            <v>61.871396</v>
          </cell>
          <cell r="I100">
            <v>45.5952</v>
          </cell>
          <cell r="J100">
            <v>4.816296</v>
          </cell>
          <cell r="K100">
            <v>2.0381</v>
          </cell>
          <cell r="L100">
            <v>0</v>
          </cell>
          <cell r="M100">
            <v>4.2</v>
          </cell>
          <cell r="N100">
            <v>3</v>
          </cell>
          <cell r="O100">
            <v>0</v>
          </cell>
          <cell r="P100">
            <v>0</v>
          </cell>
          <cell r="Q100">
            <v>0</v>
          </cell>
          <cell r="R100">
            <v>0</v>
          </cell>
          <cell r="S100">
            <v>0</v>
          </cell>
          <cell r="T100">
            <v>0</v>
          </cell>
          <cell r="U100">
            <v>0</v>
          </cell>
          <cell r="V100">
            <v>0</v>
          </cell>
        </row>
        <row r="101">
          <cell r="A101">
            <v>2010699</v>
          </cell>
          <cell r="B101" t="str">
            <v/>
          </cell>
          <cell r="C101" t="str">
            <v/>
          </cell>
          <cell r="D101" t="str">
            <v>20106</v>
          </cell>
          <cell r="E101" t="str">
            <v/>
          </cell>
          <cell r="F101" t="str">
            <v/>
          </cell>
          <cell r="G101" t="str">
            <v>  其他财政事务支出</v>
          </cell>
          <cell r="H101">
            <v>6.7759</v>
          </cell>
          <cell r="I101">
            <v>0</v>
          </cell>
          <cell r="J101">
            <v>0</v>
          </cell>
          <cell r="K101">
            <v>0</v>
          </cell>
          <cell r="L101">
            <v>0</v>
          </cell>
          <cell r="M101">
            <v>0</v>
          </cell>
          <cell r="N101">
            <v>0</v>
          </cell>
          <cell r="O101">
            <v>0</v>
          </cell>
          <cell r="P101">
            <v>0</v>
          </cell>
          <cell r="Q101">
            <v>0</v>
          </cell>
          <cell r="R101">
            <v>0</v>
          </cell>
          <cell r="S101">
            <v>0</v>
          </cell>
          <cell r="T101">
            <v>1.6524</v>
          </cell>
          <cell r="U101">
            <v>0</v>
          </cell>
          <cell r="V101">
            <v>0</v>
          </cell>
        </row>
        <row r="102">
          <cell r="A102">
            <v>20107</v>
          </cell>
          <cell r="B102" t="str">
            <v/>
          </cell>
          <cell r="C102" t="str">
            <v>201</v>
          </cell>
          <cell r="D102" t="str">
            <v/>
          </cell>
          <cell r="E102" t="str">
            <v/>
          </cell>
          <cell r="F102" t="str">
            <v>20107</v>
          </cell>
          <cell r="G102" t="str">
            <v>税收事务</v>
          </cell>
          <cell r="H102">
            <v>100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row>
        <row r="103">
          <cell r="A103">
            <v>2010701</v>
          </cell>
          <cell r="B103" t="str">
            <v/>
          </cell>
          <cell r="C103" t="str">
            <v/>
          </cell>
          <cell r="D103" t="str">
            <v>20107</v>
          </cell>
          <cell r="E103" t="str">
            <v/>
          </cell>
          <cell r="F103" t="str">
            <v/>
          </cell>
          <cell r="G103" t="str">
            <v>  行政运行</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A104">
            <v>2010702</v>
          </cell>
          <cell r="B104" t="str">
            <v/>
          </cell>
          <cell r="C104" t="str">
            <v/>
          </cell>
          <cell r="D104" t="str">
            <v>20107</v>
          </cell>
          <cell r="E104" t="str">
            <v/>
          </cell>
          <cell r="F104" t="str">
            <v/>
          </cell>
          <cell r="G104" t="str">
            <v>  一般行政管理事务</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row>
        <row r="105">
          <cell r="A105">
            <v>2010703</v>
          </cell>
          <cell r="B105" t="str">
            <v/>
          </cell>
          <cell r="C105" t="str">
            <v/>
          </cell>
          <cell r="D105" t="str">
            <v>20107</v>
          </cell>
          <cell r="E105" t="str">
            <v/>
          </cell>
          <cell r="F105" t="str">
            <v/>
          </cell>
          <cell r="G105" t="str">
            <v>  机关服务</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row>
        <row r="106">
          <cell r="A106">
            <v>2010704</v>
          </cell>
          <cell r="B106" t="str">
            <v/>
          </cell>
          <cell r="C106" t="str">
            <v/>
          </cell>
          <cell r="D106" t="str">
            <v>20107</v>
          </cell>
          <cell r="E106" t="str">
            <v/>
          </cell>
          <cell r="F106" t="str">
            <v/>
          </cell>
          <cell r="G106" t="str">
            <v>  税务办案</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row>
        <row r="107">
          <cell r="A107">
            <v>2010705</v>
          </cell>
          <cell r="B107" t="str">
            <v/>
          </cell>
          <cell r="C107" t="str">
            <v/>
          </cell>
          <cell r="D107" t="str">
            <v>20107</v>
          </cell>
          <cell r="E107" t="str">
            <v/>
          </cell>
          <cell r="F107" t="str">
            <v/>
          </cell>
          <cell r="G107" t="str">
            <v>  税务登记证及发票管理</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row>
        <row r="108">
          <cell r="A108">
            <v>2010706</v>
          </cell>
          <cell r="B108" t="str">
            <v/>
          </cell>
          <cell r="C108" t="str">
            <v/>
          </cell>
          <cell r="D108" t="str">
            <v>20107</v>
          </cell>
          <cell r="E108" t="str">
            <v/>
          </cell>
          <cell r="F108" t="str">
            <v/>
          </cell>
          <cell r="G108" t="str">
            <v>  代扣代收代征税款手续费</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row>
        <row r="109">
          <cell r="A109">
            <v>2010707</v>
          </cell>
          <cell r="B109" t="str">
            <v/>
          </cell>
          <cell r="C109" t="str">
            <v/>
          </cell>
          <cell r="D109" t="str">
            <v>20107</v>
          </cell>
          <cell r="E109" t="str">
            <v/>
          </cell>
          <cell r="F109" t="str">
            <v/>
          </cell>
          <cell r="G109" t="str">
            <v>  税务宣传</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row>
        <row r="110">
          <cell r="A110">
            <v>2010708</v>
          </cell>
          <cell r="B110" t="str">
            <v/>
          </cell>
          <cell r="C110" t="str">
            <v/>
          </cell>
          <cell r="D110" t="str">
            <v>20107</v>
          </cell>
          <cell r="E110" t="str">
            <v/>
          </cell>
          <cell r="F110" t="str">
            <v/>
          </cell>
          <cell r="G110" t="str">
            <v>  协税护税</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A111">
            <v>2010709</v>
          </cell>
          <cell r="B111" t="str">
            <v/>
          </cell>
          <cell r="C111" t="str">
            <v/>
          </cell>
          <cell r="D111" t="str">
            <v>20107</v>
          </cell>
          <cell r="E111" t="str">
            <v/>
          </cell>
          <cell r="F111" t="str">
            <v/>
          </cell>
          <cell r="G111" t="str">
            <v>  信息化建设</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row>
        <row r="112">
          <cell r="A112">
            <v>2010750</v>
          </cell>
          <cell r="B112" t="str">
            <v/>
          </cell>
          <cell r="C112" t="str">
            <v/>
          </cell>
          <cell r="D112" t="str">
            <v>20107</v>
          </cell>
          <cell r="E112" t="str">
            <v/>
          </cell>
          <cell r="F112" t="str">
            <v/>
          </cell>
          <cell r="G112" t="str">
            <v>  事业运行</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row>
        <row r="113">
          <cell r="A113">
            <v>2010799</v>
          </cell>
          <cell r="B113" t="str">
            <v/>
          </cell>
          <cell r="C113" t="str">
            <v/>
          </cell>
          <cell r="D113" t="str">
            <v>20107</v>
          </cell>
          <cell r="E113" t="str">
            <v/>
          </cell>
          <cell r="F113" t="str">
            <v/>
          </cell>
          <cell r="G113" t="str">
            <v>  其他税收事务支出</v>
          </cell>
          <cell r="H113">
            <v>100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row>
        <row r="114">
          <cell r="A114">
            <v>20108</v>
          </cell>
          <cell r="B114" t="str">
            <v/>
          </cell>
          <cell r="C114" t="str">
            <v>201</v>
          </cell>
          <cell r="D114" t="str">
            <v/>
          </cell>
          <cell r="E114" t="str">
            <v/>
          </cell>
          <cell r="F114" t="str">
            <v>20108</v>
          </cell>
          <cell r="G114" t="str">
            <v>审计事务</v>
          </cell>
          <cell r="H114">
            <v>50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row>
        <row r="115">
          <cell r="A115">
            <v>2010801</v>
          </cell>
          <cell r="B115" t="str">
            <v/>
          </cell>
          <cell r="C115" t="str">
            <v/>
          </cell>
          <cell r="D115" t="str">
            <v>20108</v>
          </cell>
          <cell r="E115" t="str">
            <v/>
          </cell>
          <cell r="F115" t="str">
            <v/>
          </cell>
          <cell r="G115" t="str">
            <v>  行政运行</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A116">
            <v>2010802</v>
          </cell>
          <cell r="B116" t="str">
            <v/>
          </cell>
          <cell r="C116" t="str">
            <v/>
          </cell>
          <cell r="D116" t="str">
            <v>20108</v>
          </cell>
          <cell r="E116" t="str">
            <v/>
          </cell>
          <cell r="F116" t="str">
            <v/>
          </cell>
          <cell r="G116" t="str">
            <v>  一般行政管理事务</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A117">
            <v>2010803</v>
          </cell>
          <cell r="B117" t="str">
            <v/>
          </cell>
          <cell r="C117" t="str">
            <v/>
          </cell>
          <cell r="D117" t="str">
            <v>20108</v>
          </cell>
          <cell r="E117" t="str">
            <v/>
          </cell>
          <cell r="F117" t="str">
            <v/>
          </cell>
          <cell r="G117" t="str">
            <v>  机关服务</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row>
        <row r="118">
          <cell r="A118">
            <v>2010804</v>
          </cell>
          <cell r="B118" t="str">
            <v/>
          </cell>
          <cell r="C118" t="str">
            <v/>
          </cell>
          <cell r="D118" t="str">
            <v>20108</v>
          </cell>
          <cell r="E118" t="str">
            <v/>
          </cell>
          <cell r="F118" t="str">
            <v/>
          </cell>
          <cell r="G118" t="str">
            <v>  审计业务</v>
          </cell>
          <cell r="H118">
            <v>50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row>
        <row r="119">
          <cell r="A119">
            <v>2010805</v>
          </cell>
          <cell r="B119" t="str">
            <v/>
          </cell>
          <cell r="C119" t="str">
            <v/>
          </cell>
          <cell r="D119" t="str">
            <v>20108</v>
          </cell>
          <cell r="E119" t="str">
            <v/>
          </cell>
          <cell r="F119" t="str">
            <v/>
          </cell>
          <cell r="G119" t="str">
            <v>  审计管理</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row>
        <row r="120">
          <cell r="A120">
            <v>2010806</v>
          </cell>
          <cell r="B120" t="str">
            <v/>
          </cell>
          <cell r="C120" t="str">
            <v/>
          </cell>
          <cell r="D120" t="str">
            <v>20108</v>
          </cell>
          <cell r="E120" t="str">
            <v/>
          </cell>
          <cell r="F120" t="str">
            <v/>
          </cell>
          <cell r="G120" t="str">
            <v>  信息化建设</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row>
        <row r="121">
          <cell r="A121">
            <v>2010850</v>
          </cell>
          <cell r="B121" t="str">
            <v/>
          </cell>
          <cell r="C121" t="str">
            <v/>
          </cell>
          <cell r="D121" t="str">
            <v>20108</v>
          </cell>
          <cell r="E121" t="str">
            <v/>
          </cell>
          <cell r="F121" t="str">
            <v/>
          </cell>
          <cell r="G121" t="str">
            <v>  事业运行</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A122">
            <v>2010899</v>
          </cell>
          <cell r="B122" t="str">
            <v/>
          </cell>
          <cell r="C122" t="str">
            <v/>
          </cell>
          <cell r="D122" t="str">
            <v>20108</v>
          </cell>
          <cell r="E122" t="str">
            <v/>
          </cell>
          <cell r="F122" t="str">
            <v/>
          </cell>
          <cell r="G122" t="str">
            <v>  其他审计事务支出</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row>
        <row r="123">
          <cell r="A123">
            <v>20110</v>
          </cell>
          <cell r="B123" t="str">
            <v/>
          </cell>
          <cell r="C123" t="str">
            <v>201</v>
          </cell>
          <cell r="D123" t="str">
            <v/>
          </cell>
          <cell r="E123" t="str">
            <v/>
          </cell>
          <cell r="F123" t="str">
            <v>20110</v>
          </cell>
          <cell r="G123" t="str">
            <v>人力资源事务</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A124">
            <v>2011001</v>
          </cell>
          <cell r="B124" t="str">
            <v/>
          </cell>
          <cell r="C124" t="str">
            <v/>
          </cell>
          <cell r="D124" t="str">
            <v>20110</v>
          </cell>
          <cell r="E124" t="str">
            <v/>
          </cell>
          <cell r="F124" t="str">
            <v/>
          </cell>
          <cell r="G124" t="str">
            <v>  行政运行</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row>
        <row r="125">
          <cell r="A125">
            <v>2011002</v>
          </cell>
          <cell r="B125" t="str">
            <v/>
          </cell>
          <cell r="C125" t="str">
            <v/>
          </cell>
          <cell r="D125" t="str">
            <v>20110</v>
          </cell>
          <cell r="E125" t="str">
            <v/>
          </cell>
          <cell r="F125" t="str">
            <v/>
          </cell>
          <cell r="G125" t="str">
            <v>  一般行政管理事务</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row>
        <row r="126">
          <cell r="A126">
            <v>2011003</v>
          </cell>
          <cell r="B126" t="str">
            <v/>
          </cell>
          <cell r="C126" t="str">
            <v/>
          </cell>
          <cell r="D126" t="str">
            <v>20110</v>
          </cell>
          <cell r="E126" t="str">
            <v/>
          </cell>
          <cell r="F126" t="str">
            <v/>
          </cell>
          <cell r="G126" t="str">
            <v>  机关服务</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row>
        <row r="127">
          <cell r="A127">
            <v>2011004</v>
          </cell>
          <cell r="B127" t="str">
            <v/>
          </cell>
          <cell r="C127" t="str">
            <v/>
          </cell>
          <cell r="D127" t="str">
            <v>20110</v>
          </cell>
          <cell r="E127" t="str">
            <v/>
          </cell>
          <cell r="F127" t="str">
            <v/>
          </cell>
          <cell r="G127" t="str">
            <v>  政府特殊津贴</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row>
        <row r="128">
          <cell r="A128">
            <v>2011005</v>
          </cell>
          <cell r="B128" t="str">
            <v/>
          </cell>
          <cell r="C128" t="str">
            <v/>
          </cell>
          <cell r="D128" t="str">
            <v>20110</v>
          </cell>
          <cell r="E128" t="str">
            <v/>
          </cell>
          <cell r="F128" t="str">
            <v/>
          </cell>
          <cell r="G128" t="str">
            <v>  资助留学回国人员</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row>
        <row r="129">
          <cell r="A129">
            <v>2011006</v>
          </cell>
          <cell r="B129" t="str">
            <v/>
          </cell>
          <cell r="C129" t="str">
            <v/>
          </cell>
          <cell r="D129" t="str">
            <v>20110</v>
          </cell>
          <cell r="E129" t="str">
            <v/>
          </cell>
          <cell r="F129" t="str">
            <v/>
          </cell>
          <cell r="G129" t="str">
            <v>  军队转业干部安置</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row>
        <row r="130">
          <cell r="A130">
            <v>2011007</v>
          </cell>
          <cell r="B130" t="str">
            <v/>
          </cell>
          <cell r="C130" t="str">
            <v/>
          </cell>
          <cell r="D130" t="str">
            <v>20110</v>
          </cell>
          <cell r="E130" t="str">
            <v/>
          </cell>
          <cell r="F130" t="str">
            <v/>
          </cell>
          <cell r="G130" t="str">
            <v>  博士后日常经费</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row>
        <row r="131">
          <cell r="A131">
            <v>2011008</v>
          </cell>
          <cell r="B131" t="str">
            <v/>
          </cell>
          <cell r="C131" t="str">
            <v/>
          </cell>
          <cell r="D131" t="str">
            <v>20110</v>
          </cell>
          <cell r="E131" t="str">
            <v/>
          </cell>
          <cell r="F131" t="str">
            <v/>
          </cell>
          <cell r="G131" t="str">
            <v>  引进人才费用</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row>
        <row r="132">
          <cell r="A132">
            <v>2011009</v>
          </cell>
          <cell r="B132" t="str">
            <v/>
          </cell>
          <cell r="C132" t="str">
            <v/>
          </cell>
          <cell r="D132" t="str">
            <v>20110</v>
          </cell>
          <cell r="E132" t="str">
            <v/>
          </cell>
          <cell r="F132" t="str">
            <v/>
          </cell>
          <cell r="G132" t="str">
            <v>  公务员考核</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A133">
            <v>2011010</v>
          </cell>
          <cell r="B133" t="str">
            <v/>
          </cell>
          <cell r="C133" t="str">
            <v/>
          </cell>
          <cell r="D133" t="str">
            <v>20110</v>
          </cell>
          <cell r="E133" t="str">
            <v/>
          </cell>
          <cell r="F133" t="str">
            <v/>
          </cell>
          <cell r="G133" t="str">
            <v>  公务员履职能力提升</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A134">
            <v>2011011</v>
          </cell>
          <cell r="B134" t="str">
            <v/>
          </cell>
          <cell r="C134" t="str">
            <v/>
          </cell>
          <cell r="D134" t="str">
            <v>20110</v>
          </cell>
          <cell r="E134" t="str">
            <v/>
          </cell>
          <cell r="F134" t="str">
            <v/>
          </cell>
          <cell r="G134" t="str">
            <v>  公务员招考</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row>
        <row r="135">
          <cell r="A135">
            <v>2011012</v>
          </cell>
          <cell r="B135" t="str">
            <v/>
          </cell>
          <cell r="C135" t="str">
            <v/>
          </cell>
          <cell r="D135" t="str">
            <v>20110</v>
          </cell>
          <cell r="E135" t="str">
            <v/>
          </cell>
          <cell r="F135" t="str">
            <v/>
          </cell>
          <cell r="G135" t="str">
            <v>  公务员综合管理</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row>
        <row r="136">
          <cell r="A136">
            <v>2011050</v>
          </cell>
          <cell r="B136" t="str">
            <v/>
          </cell>
          <cell r="C136" t="str">
            <v/>
          </cell>
          <cell r="D136" t="str">
            <v>20110</v>
          </cell>
          <cell r="E136" t="str">
            <v/>
          </cell>
          <cell r="F136" t="str">
            <v/>
          </cell>
          <cell r="G136" t="str">
            <v>  事业运行</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row>
        <row r="137">
          <cell r="A137">
            <v>2011099</v>
          </cell>
          <cell r="B137" t="str">
            <v/>
          </cell>
          <cell r="C137" t="str">
            <v/>
          </cell>
          <cell r="D137" t="str">
            <v>20110</v>
          </cell>
          <cell r="E137" t="str">
            <v/>
          </cell>
          <cell r="F137" t="str">
            <v/>
          </cell>
          <cell r="G137" t="str">
            <v>  其他人力资源事务支出</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row>
        <row r="138">
          <cell r="A138">
            <v>20111</v>
          </cell>
          <cell r="B138" t="str">
            <v/>
          </cell>
          <cell r="C138" t="str">
            <v>201</v>
          </cell>
          <cell r="D138" t="str">
            <v/>
          </cell>
          <cell r="E138" t="str">
            <v/>
          </cell>
          <cell r="F138" t="str">
            <v>20111</v>
          </cell>
          <cell r="G138" t="str">
            <v>纪检监察事务</v>
          </cell>
          <cell r="H138">
            <v>2434.246748</v>
          </cell>
          <cell r="I138">
            <v>1688.7384</v>
          </cell>
          <cell r="J138">
            <v>1.812</v>
          </cell>
          <cell r="K138">
            <v>48.784658</v>
          </cell>
          <cell r="L138">
            <v>0</v>
          </cell>
          <cell r="M138">
            <v>1.68</v>
          </cell>
          <cell r="N138">
            <v>12.6</v>
          </cell>
          <cell r="O138">
            <v>0</v>
          </cell>
          <cell r="P138">
            <v>0</v>
          </cell>
          <cell r="Q138">
            <v>0</v>
          </cell>
          <cell r="R138">
            <v>0</v>
          </cell>
          <cell r="S138">
            <v>0</v>
          </cell>
          <cell r="T138">
            <v>0</v>
          </cell>
          <cell r="U138">
            <v>0</v>
          </cell>
          <cell r="V138">
            <v>35</v>
          </cell>
        </row>
        <row r="139">
          <cell r="A139">
            <v>2011101</v>
          </cell>
          <cell r="B139" t="str">
            <v/>
          </cell>
          <cell r="C139" t="str">
            <v/>
          </cell>
          <cell r="D139" t="str">
            <v>20111</v>
          </cell>
          <cell r="E139" t="str">
            <v/>
          </cell>
          <cell r="F139" t="str">
            <v/>
          </cell>
          <cell r="G139" t="str">
            <v>  行政运行</v>
          </cell>
          <cell r="H139">
            <v>2244.450748</v>
          </cell>
          <cell r="I139">
            <v>1688.7384</v>
          </cell>
          <cell r="J139">
            <v>1.812</v>
          </cell>
          <cell r="K139">
            <v>48.784658</v>
          </cell>
          <cell r="L139">
            <v>0</v>
          </cell>
          <cell r="M139">
            <v>1.68</v>
          </cell>
          <cell r="N139">
            <v>12.6</v>
          </cell>
          <cell r="O139">
            <v>0</v>
          </cell>
          <cell r="P139">
            <v>0</v>
          </cell>
          <cell r="Q139">
            <v>0</v>
          </cell>
          <cell r="R139">
            <v>0</v>
          </cell>
          <cell r="S139">
            <v>0</v>
          </cell>
          <cell r="T139">
            <v>0</v>
          </cell>
          <cell r="U139">
            <v>0</v>
          </cell>
          <cell r="V139">
            <v>0</v>
          </cell>
        </row>
        <row r="140">
          <cell r="A140">
            <v>2011102</v>
          </cell>
          <cell r="B140" t="str">
            <v/>
          </cell>
          <cell r="C140" t="str">
            <v/>
          </cell>
          <cell r="D140" t="str">
            <v>20111</v>
          </cell>
          <cell r="E140" t="str">
            <v/>
          </cell>
          <cell r="F140" t="str">
            <v/>
          </cell>
          <cell r="G140" t="str">
            <v>  一般行政管理事务</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A141">
            <v>2011103</v>
          </cell>
          <cell r="B141" t="str">
            <v/>
          </cell>
          <cell r="C141" t="str">
            <v/>
          </cell>
          <cell r="D141" t="str">
            <v>20111</v>
          </cell>
          <cell r="E141" t="str">
            <v/>
          </cell>
          <cell r="F141" t="str">
            <v/>
          </cell>
          <cell r="G141" t="str">
            <v>  机关服务</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row>
        <row r="142">
          <cell r="A142">
            <v>2011104</v>
          </cell>
          <cell r="B142" t="str">
            <v/>
          </cell>
          <cell r="C142" t="str">
            <v/>
          </cell>
          <cell r="D142" t="str">
            <v>20111</v>
          </cell>
          <cell r="E142" t="str">
            <v/>
          </cell>
          <cell r="F142" t="str">
            <v/>
          </cell>
          <cell r="G142" t="str">
            <v>  大案要案查处</v>
          </cell>
          <cell r="H142">
            <v>45</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row>
        <row r="143">
          <cell r="A143">
            <v>2011105</v>
          </cell>
          <cell r="B143" t="str">
            <v/>
          </cell>
          <cell r="C143" t="str">
            <v/>
          </cell>
          <cell r="D143" t="str">
            <v>20111</v>
          </cell>
          <cell r="E143" t="str">
            <v/>
          </cell>
          <cell r="F143" t="str">
            <v/>
          </cell>
          <cell r="G143" t="str">
            <v>  派驻派出机构</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row>
        <row r="144">
          <cell r="A144">
            <v>2011106</v>
          </cell>
          <cell r="B144" t="str">
            <v/>
          </cell>
          <cell r="C144" t="str">
            <v/>
          </cell>
          <cell r="D144" t="str">
            <v>20111</v>
          </cell>
          <cell r="E144" t="str">
            <v/>
          </cell>
          <cell r="F144" t="str">
            <v/>
          </cell>
          <cell r="G144" t="str">
            <v>  中央巡视</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row>
        <row r="145">
          <cell r="A145">
            <v>2011150</v>
          </cell>
          <cell r="B145" t="str">
            <v/>
          </cell>
          <cell r="C145" t="str">
            <v/>
          </cell>
          <cell r="D145" t="str">
            <v>20111</v>
          </cell>
          <cell r="E145" t="str">
            <v/>
          </cell>
          <cell r="F145" t="str">
            <v/>
          </cell>
          <cell r="G145" t="str">
            <v>  事业运行</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A146">
            <v>2011199</v>
          </cell>
          <cell r="B146" t="str">
            <v/>
          </cell>
          <cell r="C146" t="str">
            <v/>
          </cell>
          <cell r="D146" t="str">
            <v>20111</v>
          </cell>
          <cell r="E146" t="str">
            <v/>
          </cell>
          <cell r="F146" t="str">
            <v/>
          </cell>
          <cell r="G146" t="str">
            <v>  其他纪检监察事务支出</v>
          </cell>
          <cell r="H146">
            <v>144.796</v>
          </cell>
          <cell r="I146">
            <v>0</v>
          </cell>
          <cell r="J146">
            <v>0</v>
          </cell>
          <cell r="K146">
            <v>0</v>
          </cell>
          <cell r="L146">
            <v>0</v>
          </cell>
          <cell r="M146">
            <v>0</v>
          </cell>
          <cell r="N146">
            <v>0</v>
          </cell>
          <cell r="O146">
            <v>0</v>
          </cell>
          <cell r="P146">
            <v>0</v>
          </cell>
          <cell r="Q146">
            <v>0</v>
          </cell>
          <cell r="R146">
            <v>0</v>
          </cell>
          <cell r="S146">
            <v>0</v>
          </cell>
          <cell r="T146">
            <v>0</v>
          </cell>
          <cell r="U146">
            <v>0</v>
          </cell>
          <cell r="V146">
            <v>35</v>
          </cell>
        </row>
        <row r="147">
          <cell r="A147">
            <v>201119901</v>
          </cell>
          <cell r="B147" t="str">
            <v/>
          </cell>
          <cell r="C147" t="str">
            <v/>
          </cell>
          <cell r="D147" t="str">
            <v/>
          </cell>
          <cell r="E147" t="str">
            <v>2011199</v>
          </cell>
          <cell r="F147" t="str">
            <v/>
          </cell>
          <cell r="G147" t="str">
            <v>    其中：纪委监察</v>
          </cell>
          <cell r="H147">
            <v>144.796</v>
          </cell>
          <cell r="I147">
            <v>0</v>
          </cell>
          <cell r="J147">
            <v>0</v>
          </cell>
          <cell r="K147">
            <v>0</v>
          </cell>
          <cell r="L147">
            <v>0</v>
          </cell>
          <cell r="M147">
            <v>0</v>
          </cell>
          <cell r="N147">
            <v>0</v>
          </cell>
          <cell r="O147">
            <v>0</v>
          </cell>
          <cell r="P147">
            <v>0</v>
          </cell>
          <cell r="Q147">
            <v>0</v>
          </cell>
          <cell r="R147">
            <v>0</v>
          </cell>
          <cell r="S147">
            <v>0</v>
          </cell>
          <cell r="T147">
            <v>0</v>
          </cell>
          <cell r="U147">
            <v>0</v>
          </cell>
          <cell r="V147">
            <v>35</v>
          </cell>
        </row>
        <row r="148">
          <cell r="A148">
            <v>201119902</v>
          </cell>
          <cell r="B148" t="str">
            <v/>
          </cell>
          <cell r="C148" t="str">
            <v/>
          </cell>
          <cell r="D148" t="str">
            <v/>
          </cell>
          <cell r="E148" t="str">
            <v>2011199</v>
          </cell>
          <cell r="F148" t="str">
            <v/>
          </cell>
          <cell r="G148" t="str">
            <v>          监管办</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row>
        <row r="149">
          <cell r="A149">
            <v>201119903</v>
          </cell>
          <cell r="B149" t="str">
            <v/>
          </cell>
          <cell r="C149" t="str">
            <v/>
          </cell>
          <cell r="D149" t="str">
            <v/>
          </cell>
          <cell r="E149" t="str">
            <v>2011199</v>
          </cell>
          <cell r="F149" t="str">
            <v/>
          </cell>
          <cell r="G149" t="str">
            <v>          镇（街道）</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row>
        <row r="150">
          <cell r="A150">
            <v>20113</v>
          </cell>
          <cell r="B150" t="str">
            <v/>
          </cell>
          <cell r="C150" t="str">
            <v>201</v>
          </cell>
          <cell r="D150" t="str">
            <v/>
          </cell>
          <cell r="E150" t="str">
            <v/>
          </cell>
          <cell r="F150" t="str">
            <v>20113</v>
          </cell>
          <cell r="G150" t="str">
            <v>商贸事务</v>
          </cell>
          <cell r="H150">
            <v>609.26254</v>
          </cell>
          <cell r="I150">
            <v>387.8892</v>
          </cell>
          <cell r="J150">
            <v>10.3452</v>
          </cell>
          <cell r="K150">
            <v>11.847</v>
          </cell>
          <cell r="L150">
            <v>0</v>
          </cell>
          <cell r="M150">
            <v>9.24</v>
          </cell>
          <cell r="N150">
            <v>0</v>
          </cell>
          <cell r="O150">
            <v>0</v>
          </cell>
          <cell r="P150">
            <v>0</v>
          </cell>
          <cell r="Q150">
            <v>0</v>
          </cell>
          <cell r="R150">
            <v>0</v>
          </cell>
          <cell r="S150">
            <v>0</v>
          </cell>
          <cell r="T150">
            <v>0</v>
          </cell>
          <cell r="U150">
            <v>0</v>
          </cell>
          <cell r="V150">
            <v>0</v>
          </cell>
        </row>
        <row r="151">
          <cell r="A151">
            <v>2011301</v>
          </cell>
          <cell r="B151" t="str">
            <v/>
          </cell>
          <cell r="C151" t="str">
            <v/>
          </cell>
          <cell r="D151" t="str">
            <v>20113</v>
          </cell>
          <cell r="E151" t="str">
            <v/>
          </cell>
          <cell r="F151" t="str">
            <v/>
          </cell>
          <cell r="G151" t="str">
            <v>  行政运行</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row>
        <row r="152">
          <cell r="A152">
            <v>201130101</v>
          </cell>
          <cell r="B152" t="str">
            <v/>
          </cell>
          <cell r="C152" t="str">
            <v/>
          </cell>
          <cell r="D152" t="str">
            <v/>
          </cell>
          <cell r="E152" t="str">
            <v>2011301</v>
          </cell>
          <cell r="F152" t="str">
            <v/>
          </cell>
          <cell r="G152" t="str">
            <v>  旅游和商务局</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row>
        <row r="153">
          <cell r="A153">
            <v>201130102</v>
          </cell>
          <cell r="B153" t="str">
            <v/>
          </cell>
          <cell r="C153" t="str">
            <v/>
          </cell>
          <cell r="D153" t="str">
            <v/>
          </cell>
          <cell r="E153" t="str">
            <v>2011301</v>
          </cell>
          <cell r="F153" t="str">
            <v/>
          </cell>
          <cell r="G153" t="str">
            <v>  文旅局</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row>
        <row r="154">
          <cell r="A154">
            <v>201130103</v>
          </cell>
          <cell r="B154" t="str">
            <v/>
          </cell>
          <cell r="C154" t="str">
            <v/>
          </cell>
          <cell r="D154" t="str">
            <v/>
          </cell>
          <cell r="E154" t="str">
            <v>2011301</v>
          </cell>
          <cell r="F154" t="str">
            <v/>
          </cell>
          <cell r="G154" t="str">
            <v>  商务和投促局</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row>
        <row r="155">
          <cell r="A155">
            <v>2011302</v>
          </cell>
          <cell r="B155" t="str">
            <v/>
          </cell>
          <cell r="C155" t="str">
            <v/>
          </cell>
          <cell r="D155" t="str">
            <v>20113</v>
          </cell>
          <cell r="E155" t="str">
            <v/>
          </cell>
          <cell r="F155" t="str">
            <v/>
          </cell>
          <cell r="G155" t="str">
            <v>  一般行政管理事务</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row>
        <row r="156">
          <cell r="A156">
            <v>2011303</v>
          </cell>
          <cell r="B156" t="str">
            <v/>
          </cell>
          <cell r="C156" t="str">
            <v/>
          </cell>
          <cell r="D156" t="str">
            <v>20113</v>
          </cell>
          <cell r="E156" t="str">
            <v/>
          </cell>
          <cell r="F156" t="str">
            <v/>
          </cell>
          <cell r="G156" t="str">
            <v>  机关服务</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row>
        <row r="157">
          <cell r="A157">
            <v>201130301</v>
          </cell>
          <cell r="B157" t="str">
            <v/>
          </cell>
          <cell r="C157" t="str">
            <v/>
          </cell>
          <cell r="D157" t="str">
            <v/>
          </cell>
          <cell r="E157" t="str">
            <v>2011303</v>
          </cell>
          <cell r="F157" t="str">
            <v/>
          </cell>
          <cell r="G157" t="str">
            <v>  旅游和商务局</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row>
        <row r="158">
          <cell r="A158">
            <v>201130302</v>
          </cell>
          <cell r="B158" t="str">
            <v/>
          </cell>
          <cell r="C158" t="str">
            <v/>
          </cell>
          <cell r="D158" t="str">
            <v/>
          </cell>
          <cell r="E158" t="str">
            <v>2011303</v>
          </cell>
          <cell r="F158" t="str">
            <v/>
          </cell>
          <cell r="G158" t="str">
            <v>  文旅局</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row>
        <row r="159">
          <cell r="A159">
            <v>201130303</v>
          </cell>
          <cell r="B159" t="str">
            <v/>
          </cell>
          <cell r="C159" t="str">
            <v/>
          </cell>
          <cell r="D159" t="str">
            <v/>
          </cell>
          <cell r="E159" t="str">
            <v>2011303</v>
          </cell>
          <cell r="F159" t="str">
            <v/>
          </cell>
          <cell r="G159" t="str">
            <v>  商务和投促局</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row>
        <row r="160">
          <cell r="A160">
            <v>2011304</v>
          </cell>
          <cell r="B160" t="str">
            <v/>
          </cell>
          <cell r="C160" t="str">
            <v/>
          </cell>
          <cell r="D160" t="str">
            <v>20113</v>
          </cell>
          <cell r="E160" t="str">
            <v/>
          </cell>
          <cell r="F160" t="str">
            <v/>
          </cell>
          <cell r="G160" t="str">
            <v>  对外贸易管理</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row>
        <row r="161">
          <cell r="A161">
            <v>2011305</v>
          </cell>
          <cell r="B161" t="str">
            <v/>
          </cell>
          <cell r="C161" t="str">
            <v/>
          </cell>
          <cell r="D161" t="str">
            <v>20113</v>
          </cell>
          <cell r="E161" t="str">
            <v/>
          </cell>
          <cell r="F161" t="str">
            <v/>
          </cell>
          <cell r="G161" t="str">
            <v>  国际经济合作</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row>
        <row r="162">
          <cell r="A162">
            <v>2011306</v>
          </cell>
          <cell r="B162" t="str">
            <v/>
          </cell>
          <cell r="C162" t="str">
            <v/>
          </cell>
          <cell r="D162" t="str">
            <v>20113</v>
          </cell>
          <cell r="E162" t="str">
            <v/>
          </cell>
          <cell r="F162" t="str">
            <v/>
          </cell>
          <cell r="G162" t="str">
            <v>  外资管理</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row>
        <row r="163">
          <cell r="A163">
            <v>2011307</v>
          </cell>
          <cell r="B163" t="str">
            <v/>
          </cell>
          <cell r="C163" t="str">
            <v/>
          </cell>
          <cell r="D163" t="str">
            <v>20113</v>
          </cell>
          <cell r="E163" t="str">
            <v/>
          </cell>
          <cell r="F163" t="str">
            <v/>
          </cell>
          <cell r="G163" t="str">
            <v>  国内贸易管理</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row>
        <row r="164">
          <cell r="A164">
            <v>2011308</v>
          </cell>
          <cell r="B164" t="str">
            <v/>
          </cell>
          <cell r="C164" t="str">
            <v/>
          </cell>
          <cell r="D164" t="str">
            <v>20113</v>
          </cell>
          <cell r="E164" t="str">
            <v/>
          </cell>
          <cell r="F164" t="str">
            <v/>
          </cell>
          <cell r="G164" t="str">
            <v>  招商引资</v>
          </cell>
          <cell r="H164">
            <v>357.354468</v>
          </cell>
          <cell r="I164">
            <v>221.6652</v>
          </cell>
          <cell r="J164">
            <v>10.3452</v>
          </cell>
          <cell r="K164">
            <v>7.0429</v>
          </cell>
          <cell r="L164">
            <v>0</v>
          </cell>
          <cell r="M164">
            <v>9.24</v>
          </cell>
          <cell r="N164">
            <v>0</v>
          </cell>
          <cell r="O164">
            <v>0</v>
          </cell>
          <cell r="P164">
            <v>0</v>
          </cell>
          <cell r="Q164">
            <v>0</v>
          </cell>
          <cell r="R164">
            <v>0</v>
          </cell>
          <cell r="S164">
            <v>0</v>
          </cell>
          <cell r="T164">
            <v>0</v>
          </cell>
          <cell r="U164">
            <v>0</v>
          </cell>
          <cell r="V164">
            <v>0</v>
          </cell>
        </row>
        <row r="165">
          <cell r="A165">
            <v>2011350</v>
          </cell>
          <cell r="B165" t="str">
            <v/>
          </cell>
          <cell r="C165" t="str">
            <v/>
          </cell>
          <cell r="D165" t="str">
            <v>20113</v>
          </cell>
          <cell r="E165" t="str">
            <v/>
          </cell>
          <cell r="F165" t="str">
            <v/>
          </cell>
          <cell r="G165" t="str">
            <v>  事业运行</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row>
        <row r="166">
          <cell r="A166">
            <v>2011399</v>
          </cell>
          <cell r="B166" t="str">
            <v/>
          </cell>
          <cell r="C166" t="str">
            <v/>
          </cell>
          <cell r="D166" t="str">
            <v>20113</v>
          </cell>
          <cell r="E166" t="str">
            <v/>
          </cell>
          <cell r="F166" t="str">
            <v/>
          </cell>
          <cell r="G166" t="str">
            <v>  其他商贸事务支出</v>
          </cell>
          <cell r="H166">
            <v>251.908072</v>
          </cell>
          <cell r="I166">
            <v>166.224</v>
          </cell>
          <cell r="J166">
            <v>0</v>
          </cell>
          <cell r="K166">
            <v>4.8041</v>
          </cell>
          <cell r="L166">
            <v>0</v>
          </cell>
          <cell r="M166">
            <v>0</v>
          </cell>
          <cell r="N166">
            <v>0</v>
          </cell>
          <cell r="O166">
            <v>0</v>
          </cell>
          <cell r="P166">
            <v>0</v>
          </cell>
          <cell r="Q166">
            <v>0</v>
          </cell>
          <cell r="R166">
            <v>0</v>
          </cell>
          <cell r="S166">
            <v>0</v>
          </cell>
          <cell r="T166">
            <v>0</v>
          </cell>
          <cell r="U166">
            <v>0</v>
          </cell>
          <cell r="V166">
            <v>0</v>
          </cell>
        </row>
        <row r="167">
          <cell r="A167">
            <v>201139901</v>
          </cell>
          <cell r="B167" t="str">
            <v/>
          </cell>
          <cell r="C167" t="str">
            <v/>
          </cell>
          <cell r="D167" t="str">
            <v/>
          </cell>
          <cell r="E167" t="str">
            <v>2011399</v>
          </cell>
          <cell r="F167" t="str">
            <v/>
          </cell>
          <cell r="G167" t="str">
            <v>    其中：商务投促局</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row>
        <row r="168">
          <cell r="A168">
            <v>201139902</v>
          </cell>
          <cell r="B168" t="str">
            <v/>
          </cell>
          <cell r="C168" t="str">
            <v/>
          </cell>
          <cell r="D168" t="str">
            <v/>
          </cell>
          <cell r="E168" t="str">
            <v>2011399</v>
          </cell>
          <cell r="F168" t="str">
            <v/>
          </cell>
          <cell r="G168" t="str">
            <v>          供销社</v>
          </cell>
          <cell r="H168">
            <v>177.122216</v>
          </cell>
          <cell r="I168">
            <v>166.224</v>
          </cell>
          <cell r="J168">
            <v>0</v>
          </cell>
          <cell r="K168">
            <v>4.8041</v>
          </cell>
          <cell r="L168">
            <v>0</v>
          </cell>
          <cell r="M168">
            <v>0</v>
          </cell>
          <cell r="N168">
            <v>0</v>
          </cell>
          <cell r="O168">
            <v>0</v>
          </cell>
          <cell r="P168">
            <v>0</v>
          </cell>
          <cell r="Q168">
            <v>0</v>
          </cell>
          <cell r="R168">
            <v>0</v>
          </cell>
          <cell r="S168">
            <v>0</v>
          </cell>
          <cell r="T168">
            <v>0</v>
          </cell>
          <cell r="U168">
            <v>0</v>
          </cell>
          <cell r="V168">
            <v>0</v>
          </cell>
        </row>
        <row r="169">
          <cell r="A169">
            <v>201139903</v>
          </cell>
          <cell r="B169" t="str">
            <v/>
          </cell>
          <cell r="C169" t="str">
            <v/>
          </cell>
          <cell r="D169" t="str">
            <v/>
          </cell>
          <cell r="E169" t="str">
            <v>2011399</v>
          </cell>
          <cell r="F169" t="str">
            <v/>
          </cell>
          <cell r="G169" t="str">
            <v>          工科信局</v>
          </cell>
          <cell r="H169">
            <v>74.785856</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row>
        <row r="170">
          <cell r="A170">
            <v>20114</v>
          </cell>
          <cell r="B170" t="str">
            <v/>
          </cell>
          <cell r="C170" t="str">
            <v>201</v>
          </cell>
          <cell r="D170" t="str">
            <v/>
          </cell>
          <cell r="E170" t="str">
            <v/>
          </cell>
          <cell r="F170" t="str">
            <v>20114</v>
          </cell>
          <cell r="G170" t="str">
            <v>知识产权事务</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row>
        <row r="171">
          <cell r="A171">
            <v>2011405</v>
          </cell>
          <cell r="B171" t="str">
            <v/>
          </cell>
          <cell r="C171" t="str">
            <v/>
          </cell>
          <cell r="D171" t="str">
            <v>20114</v>
          </cell>
          <cell r="E171" t="str">
            <v/>
          </cell>
          <cell r="F171" t="str">
            <v/>
          </cell>
          <cell r="G171" t="str">
            <v>  国家知识产权战略</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row>
        <row r="172">
          <cell r="A172">
            <v>20115</v>
          </cell>
          <cell r="B172" t="str">
            <v/>
          </cell>
          <cell r="C172" t="str">
            <v>201</v>
          </cell>
          <cell r="D172" t="str">
            <v/>
          </cell>
          <cell r="E172" t="str">
            <v/>
          </cell>
          <cell r="F172" t="str">
            <v>20115</v>
          </cell>
          <cell r="G172" t="str">
            <v>工商行政管理事务</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row>
        <row r="173">
          <cell r="A173">
            <v>2011501</v>
          </cell>
          <cell r="B173" t="str">
            <v/>
          </cell>
          <cell r="C173" t="str">
            <v/>
          </cell>
          <cell r="D173" t="str">
            <v>20115</v>
          </cell>
          <cell r="E173" t="str">
            <v/>
          </cell>
          <cell r="F173" t="str">
            <v/>
          </cell>
          <cell r="G173" t="str">
            <v>  行政运行</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row>
        <row r="174">
          <cell r="A174">
            <v>2011502</v>
          </cell>
          <cell r="B174" t="str">
            <v/>
          </cell>
          <cell r="C174" t="str">
            <v/>
          </cell>
          <cell r="D174" t="str">
            <v>20115</v>
          </cell>
          <cell r="E174" t="str">
            <v/>
          </cell>
          <cell r="F174" t="str">
            <v/>
          </cell>
          <cell r="G174" t="str">
            <v>  一般行政管理事务</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row>
        <row r="175">
          <cell r="A175">
            <v>2011503</v>
          </cell>
          <cell r="B175" t="str">
            <v/>
          </cell>
          <cell r="C175" t="str">
            <v/>
          </cell>
          <cell r="D175" t="str">
            <v>20115</v>
          </cell>
          <cell r="E175" t="str">
            <v/>
          </cell>
          <cell r="F175" t="str">
            <v/>
          </cell>
          <cell r="G175" t="str">
            <v>  机关服务</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row>
        <row r="176">
          <cell r="A176">
            <v>2011504</v>
          </cell>
          <cell r="B176" t="str">
            <v/>
          </cell>
          <cell r="C176" t="str">
            <v/>
          </cell>
          <cell r="D176" t="str">
            <v>20115</v>
          </cell>
          <cell r="E176" t="str">
            <v/>
          </cell>
          <cell r="F176" t="str">
            <v/>
          </cell>
          <cell r="G176" t="str">
            <v>  工商行政管理专项</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row>
        <row r="177">
          <cell r="A177">
            <v>2011505</v>
          </cell>
          <cell r="B177" t="str">
            <v/>
          </cell>
          <cell r="C177" t="str">
            <v/>
          </cell>
          <cell r="D177" t="str">
            <v>20115</v>
          </cell>
          <cell r="E177" t="str">
            <v/>
          </cell>
          <cell r="F177" t="str">
            <v/>
          </cell>
          <cell r="G177" t="str">
            <v>  执法办案专项</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row>
        <row r="178">
          <cell r="A178">
            <v>2011506</v>
          </cell>
          <cell r="B178" t="str">
            <v/>
          </cell>
          <cell r="C178" t="str">
            <v/>
          </cell>
          <cell r="D178" t="str">
            <v>20115</v>
          </cell>
          <cell r="E178" t="str">
            <v/>
          </cell>
          <cell r="F178" t="str">
            <v/>
          </cell>
          <cell r="G178" t="str">
            <v>  消费者权益保护</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row>
        <row r="179">
          <cell r="A179">
            <v>2011507</v>
          </cell>
          <cell r="B179" t="str">
            <v/>
          </cell>
          <cell r="C179" t="str">
            <v/>
          </cell>
          <cell r="D179" t="str">
            <v>20115</v>
          </cell>
          <cell r="E179" t="str">
            <v/>
          </cell>
          <cell r="F179" t="str">
            <v/>
          </cell>
          <cell r="G179" t="str">
            <v>  信息化建设</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row>
        <row r="180">
          <cell r="A180">
            <v>2011550</v>
          </cell>
          <cell r="B180" t="str">
            <v/>
          </cell>
          <cell r="C180" t="str">
            <v/>
          </cell>
          <cell r="D180" t="str">
            <v>20115</v>
          </cell>
          <cell r="E180" t="str">
            <v/>
          </cell>
          <cell r="F180" t="str">
            <v/>
          </cell>
          <cell r="G180" t="str">
            <v>  事业运行</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row>
        <row r="181">
          <cell r="A181">
            <v>2011599</v>
          </cell>
          <cell r="B181" t="str">
            <v/>
          </cell>
          <cell r="C181" t="str">
            <v/>
          </cell>
          <cell r="D181" t="str">
            <v>20115</v>
          </cell>
          <cell r="E181" t="str">
            <v/>
          </cell>
          <cell r="F181" t="str">
            <v/>
          </cell>
          <cell r="G181" t="str">
            <v>  其他工商行政管理事务支出</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row>
        <row r="182">
          <cell r="A182">
            <v>20117</v>
          </cell>
          <cell r="B182" t="str">
            <v/>
          </cell>
          <cell r="C182" t="str">
            <v>201</v>
          </cell>
          <cell r="D182" t="str">
            <v/>
          </cell>
          <cell r="E182" t="str">
            <v/>
          </cell>
          <cell r="F182" t="str">
            <v>20117</v>
          </cell>
          <cell r="G182" t="str">
            <v>质量技术监督与检验检疫事务</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row>
        <row r="183">
          <cell r="A183">
            <v>2011701</v>
          </cell>
          <cell r="B183" t="str">
            <v/>
          </cell>
          <cell r="C183" t="str">
            <v/>
          </cell>
          <cell r="D183" t="str">
            <v>20117</v>
          </cell>
          <cell r="E183" t="str">
            <v/>
          </cell>
          <cell r="F183" t="str">
            <v/>
          </cell>
          <cell r="G183" t="str">
            <v>  行政运行</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row>
        <row r="184">
          <cell r="A184">
            <v>2011702</v>
          </cell>
          <cell r="B184" t="str">
            <v/>
          </cell>
          <cell r="C184" t="str">
            <v/>
          </cell>
          <cell r="D184" t="str">
            <v>20117</v>
          </cell>
          <cell r="E184" t="str">
            <v/>
          </cell>
          <cell r="F184" t="str">
            <v/>
          </cell>
          <cell r="G184" t="str">
            <v>  一般行政管理事务</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row>
        <row r="185">
          <cell r="A185">
            <v>2011703</v>
          </cell>
          <cell r="B185" t="str">
            <v/>
          </cell>
          <cell r="C185" t="str">
            <v/>
          </cell>
          <cell r="D185" t="str">
            <v>20117</v>
          </cell>
          <cell r="E185" t="str">
            <v/>
          </cell>
          <cell r="F185" t="str">
            <v/>
          </cell>
          <cell r="G185" t="str">
            <v>  机关服务</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row>
        <row r="186">
          <cell r="A186">
            <v>2011704</v>
          </cell>
          <cell r="B186" t="str">
            <v/>
          </cell>
          <cell r="C186" t="str">
            <v/>
          </cell>
          <cell r="D186" t="str">
            <v>20117</v>
          </cell>
          <cell r="E186" t="str">
            <v/>
          </cell>
          <cell r="F186" t="str">
            <v/>
          </cell>
          <cell r="G186" t="str">
            <v>  出入境检验检疫行政执法和业务管理</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A187">
            <v>2011705</v>
          </cell>
          <cell r="B187" t="str">
            <v/>
          </cell>
          <cell r="C187" t="str">
            <v/>
          </cell>
          <cell r="D187" t="str">
            <v>20117</v>
          </cell>
          <cell r="E187" t="str">
            <v/>
          </cell>
          <cell r="F187" t="str">
            <v/>
          </cell>
          <cell r="G187" t="str">
            <v>  出入境检验检疫技术支持</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A188">
            <v>2011706</v>
          </cell>
          <cell r="B188" t="str">
            <v/>
          </cell>
          <cell r="C188" t="str">
            <v/>
          </cell>
          <cell r="D188" t="str">
            <v>20117</v>
          </cell>
          <cell r="E188" t="str">
            <v/>
          </cell>
          <cell r="F188" t="str">
            <v/>
          </cell>
          <cell r="G188" t="str">
            <v>  质量技术监督行政执法及业务管理</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A189">
            <v>2011707</v>
          </cell>
          <cell r="B189" t="str">
            <v/>
          </cell>
          <cell r="C189" t="str">
            <v/>
          </cell>
          <cell r="D189" t="str">
            <v>20117</v>
          </cell>
          <cell r="E189" t="str">
            <v/>
          </cell>
          <cell r="F189" t="str">
            <v/>
          </cell>
          <cell r="G189" t="str">
            <v>  质量技术监督技术支持</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A190">
            <v>2011708</v>
          </cell>
          <cell r="B190" t="str">
            <v/>
          </cell>
          <cell r="C190" t="str">
            <v/>
          </cell>
          <cell r="D190" t="str">
            <v>20117</v>
          </cell>
          <cell r="E190" t="str">
            <v/>
          </cell>
          <cell r="F190" t="str">
            <v/>
          </cell>
          <cell r="G190" t="str">
            <v>  认证认可监督管理</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A191">
            <v>2011709</v>
          </cell>
          <cell r="B191" t="str">
            <v/>
          </cell>
          <cell r="C191" t="str">
            <v/>
          </cell>
          <cell r="D191" t="str">
            <v>20117</v>
          </cell>
          <cell r="E191" t="str">
            <v/>
          </cell>
          <cell r="F191" t="str">
            <v/>
          </cell>
          <cell r="G191" t="str">
            <v>  标准化管理</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row r="192">
          <cell r="A192">
            <v>2011710</v>
          </cell>
          <cell r="B192" t="str">
            <v/>
          </cell>
          <cell r="C192" t="str">
            <v/>
          </cell>
          <cell r="D192" t="str">
            <v>20117</v>
          </cell>
          <cell r="E192" t="str">
            <v/>
          </cell>
          <cell r="F192" t="str">
            <v/>
          </cell>
          <cell r="G192" t="str">
            <v>  信息化建设</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row>
        <row r="193">
          <cell r="A193">
            <v>2011750</v>
          </cell>
          <cell r="B193" t="str">
            <v/>
          </cell>
          <cell r="C193" t="str">
            <v/>
          </cell>
          <cell r="D193" t="str">
            <v>20117</v>
          </cell>
          <cell r="E193" t="str">
            <v/>
          </cell>
          <cell r="F193" t="str">
            <v/>
          </cell>
          <cell r="G193" t="str">
            <v>  事业运行</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row>
        <row r="194">
          <cell r="A194">
            <v>2011799</v>
          </cell>
          <cell r="B194" t="str">
            <v/>
          </cell>
          <cell r="C194" t="str">
            <v/>
          </cell>
          <cell r="D194" t="str">
            <v>20117</v>
          </cell>
          <cell r="E194" t="str">
            <v/>
          </cell>
          <cell r="F194" t="str">
            <v/>
          </cell>
          <cell r="G194" t="str">
            <v>  其他质量技术监督与检验检疫事务支出</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row>
        <row r="195">
          <cell r="A195">
            <v>20123</v>
          </cell>
          <cell r="B195" t="str">
            <v/>
          </cell>
          <cell r="C195" t="str">
            <v>201</v>
          </cell>
          <cell r="D195" t="str">
            <v/>
          </cell>
          <cell r="E195" t="str">
            <v/>
          </cell>
          <cell r="F195" t="str">
            <v>20123</v>
          </cell>
          <cell r="G195" t="str">
            <v>民族事务</v>
          </cell>
          <cell r="H195">
            <v>221.377126</v>
          </cell>
          <cell r="I195">
            <v>0</v>
          </cell>
          <cell r="J195">
            <v>0</v>
          </cell>
          <cell r="K195">
            <v>0</v>
          </cell>
          <cell r="L195">
            <v>0</v>
          </cell>
          <cell r="M195">
            <v>0</v>
          </cell>
          <cell r="N195">
            <v>0</v>
          </cell>
          <cell r="O195">
            <v>0</v>
          </cell>
          <cell r="P195">
            <v>0</v>
          </cell>
          <cell r="Q195">
            <v>233</v>
          </cell>
          <cell r="R195">
            <v>-233</v>
          </cell>
          <cell r="S195">
            <v>0</v>
          </cell>
          <cell r="T195">
            <v>0</v>
          </cell>
          <cell r="U195">
            <v>0</v>
          </cell>
          <cell r="V195">
            <v>0</v>
          </cell>
        </row>
        <row r="196">
          <cell r="A196">
            <v>2012301</v>
          </cell>
          <cell r="B196" t="str">
            <v/>
          </cell>
          <cell r="C196" t="str">
            <v/>
          </cell>
          <cell r="D196" t="str">
            <v>20123</v>
          </cell>
          <cell r="E196" t="str">
            <v/>
          </cell>
          <cell r="F196" t="str">
            <v/>
          </cell>
          <cell r="G196" t="str">
            <v>  行政运行</v>
          </cell>
          <cell r="H196">
            <v>30.72</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row>
        <row r="197">
          <cell r="A197">
            <v>2012302</v>
          </cell>
          <cell r="B197" t="str">
            <v/>
          </cell>
          <cell r="C197" t="str">
            <v/>
          </cell>
          <cell r="D197" t="str">
            <v>20123</v>
          </cell>
          <cell r="E197" t="str">
            <v/>
          </cell>
          <cell r="F197" t="str">
            <v/>
          </cell>
          <cell r="G197" t="str">
            <v>  一般行政管理事务</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row>
        <row r="198">
          <cell r="A198">
            <v>2012303</v>
          </cell>
          <cell r="B198" t="str">
            <v/>
          </cell>
          <cell r="C198" t="str">
            <v/>
          </cell>
          <cell r="D198" t="str">
            <v>20123</v>
          </cell>
          <cell r="E198" t="str">
            <v/>
          </cell>
          <cell r="F198" t="str">
            <v/>
          </cell>
          <cell r="G198" t="str">
            <v>  机关服务</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row>
        <row r="199">
          <cell r="A199">
            <v>2012304</v>
          </cell>
          <cell r="B199" t="str">
            <v/>
          </cell>
          <cell r="C199" t="str">
            <v/>
          </cell>
          <cell r="D199" t="str">
            <v>20123</v>
          </cell>
          <cell r="E199" t="str">
            <v/>
          </cell>
          <cell r="F199" t="str">
            <v/>
          </cell>
          <cell r="G199" t="str">
            <v>  民族工作专项</v>
          </cell>
          <cell r="H199">
            <v>100.558972</v>
          </cell>
          <cell r="I199">
            <v>0</v>
          </cell>
          <cell r="J199">
            <v>0</v>
          </cell>
          <cell r="K199">
            <v>0</v>
          </cell>
          <cell r="L199">
            <v>0</v>
          </cell>
          <cell r="M199">
            <v>0</v>
          </cell>
          <cell r="N199">
            <v>0</v>
          </cell>
          <cell r="O199">
            <v>0</v>
          </cell>
          <cell r="P199">
            <v>0</v>
          </cell>
          <cell r="Q199">
            <v>233</v>
          </cell>
          <cell r="R199">
            <v>-233</v>
          </cell>
          <cell r="S199">
            <v>0</v>
          </cell>
          <cell r="T199">
            <v>0</v>
          </cell>
          <cell r="U199">
            <v>0</v>
          </cell>
          <cell r="V199">
            <v>0</v>
          </cell>
        </row>
        <row r="200">
          <cell r="A200">
            <v>2012350</v>
          </cell>
          <cell r="B200" t="str">
            <v/>
          </cell>
          <cell r="C200" t="str">
            <v/>
          </cell>
          <cell r="D200" t="str">
            <v>20123</v>
          </cell>
          <cell r="E200" t="str">
            <v/>
          </cell>
          <cell r="F200" t="str">
            <v/>
          </cell>
          <cell r="G200" t="str">
            <v>  事业运行</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row>
        <row r="201">
          <cell r="A201">
            <v>2012399</v>
          </cell>
          <cell r="B201" t="str">
            <v/>
          </cell>
          <cell r="C201" t="str">
            <v/>
          </cell>
          <cell r="D201" t="str">
            <v>20123</v>
          </cell>
          <cell r="E201" t="str">
            <v/>
          </cell>
          <cell r="F201" t="str">
            <v/>
          </cell>
          <cell r="G201" t="str">
            <v>  其他民族事务支出</v>
          </cell>
          <cell r="H201">
            <v>90.098154</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row>
        <row r="202">
          <cell r="A202">
            <v>20124</v>
          </cell>
          <cell r="B202" t="str">
            <v/>
          </cell>
          <cell r="C202" t="str">
            <v>201</v>
          </cell>
          <cell r="D202" t="str">
            <v/>
          </cell>
          <cell r="E202" t="str">
            <v/>
          </cell>
          <cell r="F202" t="str">
            <v>20124</v>
          </cell>
          <cell r="G202" t="str">
            <v>宗教事务</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row>
        <row r="203">
          <cell r="A203">
            <v>2012401</v>
          </cell>
          <cell r="B203" t="str">
            <v/>
          </cell>
          <cell r="C203" t="str">
            <v/>
          </cell>
          <cell r="D203" t="str">
            <v>20124</v>
          </cell>
          <cell r="E203" t="str">
            <v/>
          </cell>
          <cell r="F203" t="str">
            <v/>
          </cell>
          <cell r="G203" t="str">
            <v>  行政运行</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row>
        <row r="204">
          <cell r="A204">
            <v>2012402</v>
          </cell>
          <cell r="B204" t="str">
            <v/>
          </cell>
          <cell r="C204" t="str">
            <v/>
          </cell>
          <cell r="D204" t="str">
            <v>20124</v>
          </cell>
          <cell r="E204" t="str">
            <v/>
          </cell>
          <cell r="F204" t="str">
            <v/>
          </cell>
          <cell r="G204" t="str">
            <v>  一般行政管理事务</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row>
        <row r="205">
          <cell r="A205">
            <v>2012403</v>
          </cell>
          <cell r="B205" t="str">
            <v/>
          </cell>
          <cell r="C205" t="str">
            <v/>
          </cell>
          <cell r="D205" t="str">
            <v>20124</v>
          </cell>
          <cell r="E205" t="str">
            <v/>
          </cell>
          <cell r="F205" t="str">
            <v/>
          </cell>
          <cell r="G205" t="str">
            <v>  机关服务</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row>
        <row r="206">
          <cell r="A206">
            <v>2012404</v>
          </cell>
          <cell r="B206" t="str">
            <v/>
          </cell>
          <cell r="C206" t="str">
            <v/>
          </cell>
          <cell r="D206" t="str">
            <v>20124</v>
          </cell>
          <cell r="E206" t="str">
            <v/>
          </cell>
          <cell r="F206" t="str">
            <v/>
          </cell>
          <cell r="G206" t="str">
            <v>  宗教工作专项</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row>
        <row r="207">
          <cell r="A207">
            <v>2012450</v>
          </cell>
          <cell r="B207" t="str">
            <v/>
          </cell>
          <cell r="C207" t="str">
            <v/>
          </cell>
          <cell r="D207" t="str">
            <v>20124</v>
          </cell>
          <cell r="E207" t="str">
            <v/>
          </cell>
          <cell r="F207" t="str">
            <v/>
          </cell>
          <cell r="G207" t="str">
            <v>  事业运行</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row>
        <row r="208">
          <cell r="A208">
            <v>2012499</v>
          </cell>
          <cell r="B208" t="str">
            <v/>
          </cell>
          <cell r="C208" t="str">
            <v/>
          </cell>
          <cell r="D208" t="str">
            <v>20124</v>
          </cell>
          <cell r="E208" t="str">
            <v/>
          </cell>
          <cell r="F208" t="str">
            <v/>
          </cell>
          <cell r="G208" t="str">
            <v>  其他宗教事务支出</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row>
        <row r="209">
          <cell r="A209">
            <v>20125</v>
          </cell>
          <cell r="B209" t="str">
            <v/>
          </cell>
          <cell r="C209" t="str">
            <v>201</v>
          </cell>
          <cell r="D209" t="str">
            <v/>
          </cell>
          <cell r="E209" t="str">
            <v/>
          </cell>
          <cell r="F209" t="str">
            <v>20125</v>
          </cell>
          <cell r="G209" t="str">
            <v>港澳台侨事务</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row>
        <row r="210">
          <cell r="A210">
            <v>2012599</v>
          </cell>
          <cell r="B210" t="str">
            <v/>
          </cell>
          <cell r="C210" t="str">
            <v/>
          </cell>
          <cell r="D210" t="str">
            <v>20125</v>
          </cell>
          <cell r="E210" t="str">
            <v/>
          </cell>
          <cell r="F210" t="str">
            <v/>
          </cell>
          <cell r="G210" t="str">
            <v>  其他港澳台事务支出</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row>
        <row r="211">
          <cell r="A211">
            <v>20126</v>
          </cell>
          <cell r="B211" t="str">
            <v/>
          </cell>
          <cell r="C211" t="str">
            <v>201</v>
          </cell>
          <cell r="D211" t="str">
            <v/>
          </cell>
          <cell r="E211" t="str">
            <v/>
          </cell>
          <cell r="F211" t="str">
            <v>20126</v>
          </cell>
          <cell r="G211" t="str">
            <v>档案事务</v>
          </cell>
          <cell r="H211">
            <v>107.448724</v>
          </cell>
          <cell r="I211">
            <v>66.2088</v>
          </cell>
          <cell r="J211">
            <v>8.184</v>
          </cell>
          <cell r="K211">
            <v>2.6198</v>
          </cell>
          <cell r="L211">
            <v>0</v>
          </cell>
          <cell r="M211">
            <v>7.56</v>
          </cell>
          <cell r="N211">
            <v>0</v>
          </cell>
          <cell r="O211">
            <v>0</v>
          </cell>
          <cell r="P211">
            <v>0</v>
          </cell>
          <cell r="Q211">
            <v>0</v>
          </cell>
          <cell r="R211">
            <v>0</v>
          </cell>
          <cell r="S211">
            <v>0</v>
          </cell>
          <cell r="T211">
            <v>0</v>
          </cell>
          <cell r="U211">
            <v>0</v>
          </cell>
          <cell r="V211">
            <v>0</v>
          </cell>
        </row>
        <row r="212">
          <cell r="A212">
            <v>2012601</v>
          </cell>
          <cell r="B212" t="str">
            <v/>
          </cell>
          <cell r="C212" t="str">
            <v/>
          </cell>
          <cell r="D212" t="str">
            <v>20126</v>
          </cell>
          <cell r="E212" t="str">
            <v/>
          </cell>
          <cell r="F212" t="str">
            <v/>
          </cell>
          <cell r="G212" t="str">
            <v>  行政运行</v>
          </cell>
          <cell r="H212">
            <v>87.448724</v>
          </cell>
          <cell r="I212">
            <v>66.2088</v>
          </cell>
          <cell r="J212">
            <v>8.184</v>
          </cell>
          <cell r="K212">
            <v>2.6198</v>
          </cell>
          <cell r="L212">
            <v>0</v>
          </cell>
          <cell r="M212">
            <v>7.56</v>
          </cell>
          <cell r="N212">
            <v>0</v>
          </cell>
          <cell r="O212">
            <v>0</v>
          </cell>
          <cell r="P212">
            <v>0</v>
          </cell>
          <cell r="Q212">
            <v>0</v>
          </cell>
          <cell r="R212">
            <v>0</v>
          </cell>
          <cell r="S212">
            <v>0</v>
          </cell>
          <cell r="T212">
            <v>0</v>
          </cell>
          <cell r="U212">
            <v>0</v>
          </cell>
          <cell r="V212">
            <v>0</v>
          </cell>
        </row>
        <row r="213">
          <cell r="A213">
            <v>2012602</v>
          </cell>
          <cell r="B213" t="str">
            <v/>
          </cell>
          <cell r="C213" t="str">
            <v/>
          </cell>
          <cell r="D213" t="str">
            <v>20126</v>
          </cell>
          <cell r="E213" t="str">
            <v/>
          </cell>
          <cell r="F213" t="str">
            <v/>
          </cell>
          <cell r="G213" t="str">
            <v>  一般行政管理事务</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row>
        <row r="214">
          <cell r="A214">
            <v>2012603</v>
          </cell>
          <cell r="B214" t="str">
            <v/>
          </cell>
          <cell r="C214" t="str">
            <v/>
          </cell>
          <cell r="D214" t="str">
            <v>20126</v>
          </cell>
          <cell r="E214" t="str">
            <v/>
          </cell>
          <cell r="F214" t="str">
            <v/>
          </cell>
          <cell r="G214" t="str">
            <v>  机关服务</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row>
        <row r="215">
          <cell r="A215">
            <v>2012604</v>
          </cell>
          <cell r="B215" t="str">
            <v/>
          </cell>
          <cell r="C215" t="str">
            <v/>
          </cell>
          <cell r="D215" t="str">
            <v>20126</v>
          </cell>
          <cell r="E215" t="str">
            <v/>
          </cell>
          <cell r="F215" t="str">
            <v/>
          </cell>
          <cell r="G215" t="str">
            <v>  档案馆</v>
          </cell>
          <cell r="H215">
            <v>20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row>
        <row r="216">
          <cell r="A216">
            <v>2012699</v>
          </cell>
          <cell r="B216" t="str">
            <v/>
          </cell>
          <cell r="C216" t="str">
            <v/>
          </cell>
          <cell r="D216" t="str">
            <v>20126</v>
          </cell>
          <cell r="E216" t="str">
            <v/>
          </cell>
          <cell r="F216" t="str">
            <v/>
          </cell>
          <cell r="G216" t="str">
            <v>  其他档案事务支出</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row>
        <row r="217">
          <cell r="A217">
            <v>20128</v>
          </cell>
          <cell r="B217" t="str">
            <v/>
          </cell>
          <cell r="C217" t="str">
            <v>201</v>
          </cell>
          <cell r="D217" t="str">
            <v/>
          </cell>
          <cell r="E217" t="str">
            <v/>
          </cell>
          <cell r="F217" t="str">
            <v>20128</v>
          </cell>
          <cell r="G217" t="str">
            <v>民主党派及工商联事务</v>
          </cell>
          <cell r="H217">
            <v>241.586442</v>
          </cell>
          <cell r="I217">
            <v>185.4324</v>
          </cell>
          <cell r="J217">
            <v>0</v>
          </cell>
          <cell r="K217">
            <v>5.4415</v>
          </cell>
          <cell r="L217">
            <v>0</v>
          </cell>
          <cell r="M217">
            <v>0</v>
          </cell>
          <cell r="N217">
            <v>0</v>
          </cell>
          <cell r="O217">
            <v>0</v>
          </cell>
          <cell r="P217">
            <v>0</v>
          </cell>
          <cell r="Q217">
            <v>0</v>
          </cell>
          <cell r="R217">
            <v>0</v>
          </cell>
          <cell r="S217">
            <v>0</v>
          </cell>
          <cell r="T217">
            <v>0</v>
          </cell>
          <cell r="U217">
            <v>0</v>
          </cell>
          <cell r="V217">
            <v>0</v>
          </cell>
        </row>
        <row r="218">
          <cell r="A218">
            <v>2012801</v>
          </cell>
          <cell r="B218" t="str">
            <v/>
          </cell>
          <cell r="C218" t="str">
            <v/>
          </cell>
          <cell r="D218" t="str">
            <v>20128</v>
          </cell>
          <cell r="E218" t="str">
            <v/>
          </cell>
          <cell r="F218" t="str">
            <v/>
          </cell>
          <cell r="G218" t="str">
            <v>  行政运行</v>
          </cell>
          <cell r="H218">
            <v>198.4999</v>
          </cell>
          <cell r="I218">
            <v>185.4324</v>
          </cell>
          <cell r="J218">
            <v>0</v>
          </cell>
          <cell r="K218">
            <v>5.4415</v>
          </cell>
          <cell r="L218">
            <v>0</v>
          </cell>
          <cell r="M218">
            <v>0</v>
          </cell>
          <cell r="N218">
            <v>0</v>
          </cell>
          <cell r="O218">
            <v>0</v>
          </cell>
          <cell r="P218">
            <v>0</v>
          </cell>
          <cell r="Q218">
            <v>0</v>
          </cell>
          <cell r="R218">
            <v>0</v>
          </cell>
          <cell r="S218">
            <v>0</v>
          </cell>
          <cell r="T218">
            <v>0</v>
          </cell>
          <cell r="U218">
            <v>0</v>
          </cell>
          <cell r="V218">
            <v>0</v>
          </cell>
        </row>
        <row r="219">
          <cell r="A219">
            <v>201280101</v>
          </cell>
          <cell r="B219" t="str">
            <v/>
          </cell>
          <cell r="C219" t="str">
            <v/>
          </cell>
          <cell r="D219" t="str">
            <v/>
          </cell>
          <cell r="E219" t="str">
            <v>2012801</v>
          </cell>
          <cell r="F219" t="str">
            <v/>
          </cell>
          <cell r="G219" t="str">
            <v>  其中：政府（党派）</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row>
        <row r="220">
          <cell r="A220">
            <v>201280102</v>
          </cell>
          <cell r="B220" t="str">
            <v/>
          </cell>
          <cell r="C220" t="str">
            <v/>
          </cell>
          <cell r="D220" t="str">
            <v/>
          </cell>
          <cell r="E220" t="str">
            <v>2012801</v>
          </cell>
          <cell r="F220" t="str">
            <v/>
          </cell>
          <cell r="G220" t="str">
            <v>        区委（统战部）</v>
          </cell>
          <cell r="H220">
            <v>198.4999</v>
          </cell>
          <cell r="I220">
            <v>185.4324</v>
          </cell>
          <cell r="J220">
            <v>0</v>
          </cell>
          <cell r="K220">
            <v>5.4415</v>
          </cell>
          <cell r="L220">
            <v>0</v>
          </cell>
          <cell r="M220">
            <v>0</v>
          </cell>
          <cell r="N220">
            <v>0</v>
          </cell>
          <cell r="O220">
            <v>0</v>
          </cell>
          <cell r="P220">
            <v>0</v>
          </cell>
          <cell r="Q220">
            <v>0</v>
          </cell>
          <cell r="R220">
            <v>0</v>
          </cell>
          <cell r="S220">
            <v>0</v>
          </cell>
          <cell r="T220">
            <v>0</v>
          </cell>
          <cell r="U220">
            <v>0</v>
          </cell>
          <cell r="V220">
            <v>0</v>
          </cell>
        </row>
        <row r="221">
          <cell r="A221">
            <v>2012802</v>
          </cell>
          <cell r="B221" t="str">
            <v/>
          </cell>
          <cell r="C221" t="str">
            <v/>
          </cell>
          <cell r="D221" t="str">
            <v>20128</v>
          </cell>
          <cell r="E221" t="str">
            <v/>
          </cell>
          <cell r="F221" t="str">
            <v/>
          </cell>
          <cell r="G221" t="str">
            <v>  一般行政管理事务</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row>
        <row r="222">
          <cell r="A222">
            <v>2012803</v>
          </cell>
          <cell r="B222" t="str">
            <v/>
          </cell>
          <cell r="C222" t="str">
            <v/>
          </cell>
          <cell r="D222" t="str">
            <v>20128</v>
          </cell>
          <cell r="E222" t="str">
            <v/>
          </cell>
          <cell r="F222" t="str">
            <v/>
          </cell>
          <cell r="G222" t="str">
            <v>  机关服务</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row>
        <row r="223">
          <cell r="A223">
            <v>2012804</v>
          </cell>
          <cell r="B223" t="str">
            <v/>
          </cell>
          <cell r="C223" t="str">
            <v/>
          </cell>
          <cell r="D223" t="str">
            <v>20128</v>
          </cell>
          <cell r="E223" t="str">
            <v/>
          </cell>
          <cell r="F223" t="str">
            <v/>
          </cell>
          <cell r="G223" t="str">
            <v>  参政议政</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row>
        <row r="224">
          <cell r="A224">
            <v>2012850</v>
          </cell>
          <cell r="B224" t="str">
            <v/>
          </cell>
          <cell r="C224" t="str">
            <v/>
          </cell>
          <cell r="D224" t="str">
            <v>20128</v>
          </cell>
          <cell r="E224" t="str">
            <v/>
          </cell>
          <cell r="F224" t="str">
            <v/>
          </cell>
          <cell r="G224" t="str">
            <v>  事业运行</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row>
        <row r="225">
          <cell r="A225">
            <v>2012899</v>
          </cell>
          <cell r="B225" t="str">
            <v/>
          </cell>
          <cell r="C225" t="str">
            <v/>
          </cell>
          <cell r="D225" t="str">
            <v>20128</v>
          </cell>
          <cell r="E225" t="str">
            <v/>
          </cell>
          <cell r="F225" t="str">
            <v/>
          </cell>
          <cell r="G225" t="str">
            <v>  其他民主党派及工商联事务支出</v>
          </cell>
          <cell r="H225">
            <v>43.086542</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row>
        <row r="226">
          <cell r="A226">
            <v>201289901</v>
          </cell>
          <cell r="B226" t="str">
            <v/>
          </cell>
          <cell r="C226" t="str">
            <v/>
          </cell>
          <cell r="D226" t="str">
            <v/>
          </cell>
          <cell r="E226" t="str">
            <v>2012899</v>
          </cell>
          <cell r="F226" t="str">
            <v/>
          </cell>
          <cell r="G226" t="str">
            <v>  其中：政府</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row>
        <row r="227">
          <cell r="A227">
            <v>201289902</v>
          </cell>
          <cell r="B227" t="str">
            <v/>
          </cell>
          <cell r="C227" t="str">
            <v/>
          </cell>
          <cell r="D227" t="str">
            <v/>
          </cell>
          <cell r="E227" t="str">
            <v>2012899</v>
          </cell>
          <cell r="F227" t="str">
            <v/>
          </cell>
          <cell r="G227" t="str">
            <v>        统战部</v>
          </cell>
          <cell r="H227">
            <v>43.086542</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row>
        <row r="228">
          <cell r="A228">
            <v>20129</v>
          </cell>
          <cell r="B228" t="str">
            <v/>
          </cell>
          <cell r="C228" t="str">
            <v>201</v>
          </cell>
          <cell r="D228" t="str">
            <v/>
          </cell>
          <cell r="E228" t="str">
            <v/>
          </cell>
          <cell r="F228" t="str">
            <v>20129</v>
          </cell>
          <cell r="G228" t="str">
            <v>群众团体事务</v>
          </cell>
          <cell r="H228">
            <v>647.908446</v>
          </cell>
          <cell r="I228">
            <v>480.5496</v>
          </cell>
          <cell r="J228">
            <v>13.2252</v>
          </cell>
          <cell r="K228">
            <v>15.4466</v>
          </cell>
          <cell r="L228">
            <v>0</v>
          </cell>
          <cell r="M228">
            <v>11.76</v>
          </cell>
          <cell r="N228">
            <v>0</v>
          </cell>
          <cell r="O228">
            <v>0</v>
          </cell>
          <cell r="P228">
            <v>72.244</v>
          </cell>
          <cell r="Q228">
            <v>65</v>
          </cell>
          <cell r="R228">
            <v>7.244</v>
          </cell>
          <cell r="S228">
            <v>21.175489</v>
          </cell>
          <cell r="T228">
            <v>6.45</v>
          </cell>
          <cell r="U228">
            <v>0</v>
          </cell>
          <cell r="V228">
            <v>0</v>
          </cell>
        </row>
        <row r="229">
          <cell r="A229">
            <v>2012901</v>
          </cell>
          <cell r="B229" t="str">
            <v/>
          </cell>
          <cell r="C229" t="str">
            <v/>
          </cell>
          <cell r="D229" t="str">
            <v>20129</v>
          </cell>
          <cell r="E229" t="str">
            <v/>
          </cell>
          <cell r="F229" t="str">
            <v/>
          </cell>
          <cell r="G229" t="str">
            <v>  行政运行</v>
          </cell>
          <cell r="H229">
            <v>544.35634</v>
          </cell>
          <cell r="I229">
            <v>480.5496</v>
          </cell>
          <cell r="J229">
            <v>13.2252</v>
          </cell>
          <cell r="K229">
            <v>15.4466</v>
          </cell>
          <cell r="L229">
            <v>0</v>
          </cell>
          <cell r="M229">
            <v>11.76</v>
          </cell>
          <cell r="N229">
            <v>0</v>
          </cell>
          <cell r="O229">
            <v>0</v>
          </cell>
          <cell r="P229">
            <v>0</v>
          </cell>
          <cell r="Q229">
            <v>0</v>
          </cell>
          <cell r="R229">
            <v>0</v>
          </cell>
          <cell r="S229">
            <v>0</v>
          </cell>
          <cell r="T229">
            <v>0</v>
          </cell>
          <cell r="U229">
            <v>0</v>
          </cell>
          <cell r="V229">
            <v>0</v>
          </cell>
        </row>
        <row r="230">
          <cell r="A230">
            <v>201290101</v>
          </cell>
          <cell r="B230" t="str">
            <v/>
          </cell>
          <cell r="C230" t="str">
            <v/>
          </cell>
          <cell r="D230" t="str">
            <v/>
          </cell>
          <cell r="E230" t="str">
            <v>2012901</v>
          </cell>
          <cell r="F230" t="str">
            <v/>
          </cell>
          <cell r="G230" t="str">
            <v>  其中：团区委</v>
          </cell>
          <cell r="H230">
            <v>75.2848</v>
          </cell>
          <cell r="I230">
            <v>70.59</v>
          </cell>
          <cell r="J230">
            <v>0</v>
          </cell>
          <cell r="K230">
            <v>1.6888</v>
          </cell>
          <cell r="L230">
            <v>0</v>
          </cell>
          <cell r="M230">
            <v>0</v>
          </cell>
          <cell r="N230">
            <v>0</v>
          </cell>
          <cell r="O230">
            <v>0</v>
          </cell>
          <cell r="P230">
            <v>0</v>
          </cell>
          <cell r="Q230">
            <v>0</v>
          </cell>
          <cell r="R230">
            <v>0</v>
          </cell>
          <cell r="S230">
            <v>0</v>
          </cell>
          <cell r="T230">
            <v>0</v>
          </cell>
          <cell r="U230">
            <v>0</v>
          </cell>
          <cell r="V230">
            <v>0</v>
          </cell>
        </row>
        <row r="231">
          <cell r="A231">
            <v>201290102</v>
          </cell>
          <cell r="B231" t="str">
            <v/>
          </cell>
          <cell r="C231" t="str">
            <v/>
          </cell>
          <cell r="D231" t="str">
            <v/>
          </cell>
          <cell r="E231" t="str">
            <v>2012901</v>
          </cell>
          <cell r="F231" t="str">
            <v/>
          </cell>
          <cell r="G231" t="str">
            <v>        妇联</v>
          </cell>
          <cell r="H231">
            <v>84.3615</v>
          </cell>
          <cell r="I231">
            <v>79.188</v>
          </cell>
          <cell r="J231">
            <v>0</v>
          </cell>
          <cell r="K231">
            <v>2.1675</v>
          </cell>
          <cell r="L231">
            <v>0</v>
          </cell>
          <cell r="M231">
            <v>0</v>
          </cell>
          <cell r="N231">
            <v>0</v>
          </cell>
          <cell r="O231">
            <v>0</v>
          </cell>
          <cell r="P231">
            <v>0</v>
          </cell>
          <cell r="Q231">
            <v>0</v>
          </cell>
          <cell r="R231">
            <v>0</v>
          </cell>
          <cell r="S231">
            <v>0</v>
          </cell>
          <cell r="T231">
            <v>0</v>
          </cell>
          <cell r="U231">
            <v>0</v>
          </cell>
          <cell r="V231">
            <v>0</v>
          </cell>
        </row>
        <row r="232">
          <cell r="A232">
            <v>201290103</v>
          </cell>
          <cell r="B232" t="str">
            <v/>
          </cell>
          <cell r="C232" t="str">
            <v/>
          </cell>
          <cell r="D232" t="str">
            <v/>
          </cell>
          <cell r="E232" t="str">
            <v>2012901</v>
          </cell>
          <cell r="F232" t="str">
            <v/>
          </cell>
          <cell r="G232" t="str">
            <v>        文联</v>
          </cell>
          <cell r="H232">
            <v>74.3995</v>
          </cell>
          <cell r="I232">
            <v>62.6196</v>
          </cell>
          <cell r="J232">
            <v>3.8124</v>
          </cell>
          <cell r="K232">
            <v>2.2595</v>
          </cell>
          <cell r="L232">
            <v>0</v>
          </cell>
          <cell r="M232">
            <v>3.36</v>
          </cell>
          <cell r="N232">
            <v>0</v>
          </cell>
          <cell r="O232">
            <v>0</v>
          </cell>
          <cell r="P232">
            <v>0</v>
          </cell>
          <cell r="Q232">
            <v>0</v>
          </cell>
          <cell r="R232">
            <v>0</v>
          </cell>
          <cell r="S232">
            <v>0</v>
          </cell>
          <cell r="T232">
            <v>0</v>
          </cell>
          <cell r="U232">
            <v>0</v>
          </cell>
          <cell r="V232">
            <v>0</v>
          </cell>
        </row>
        <row r="233">
          <cell r="A233">
            <v>201290104</v>
          </cell>
          <cell r="B233" t="str">
            <v/>
          </cell>
          <cell r="C233" t="str">
            <v/>
          </cell>
          <cell r="D233" t="str">
            <v/>
          </cell>
          <cell r="E233" t="str">
            <v>2012901</v>
          </cell>
          <cell r="F233" t="str">
            <v/>
          </cell>
          <cell r="G233" t="str">
            <v>        统战部</v>
          </cell>
          <cell r="H233">
            <v>16.0979</v>
          </cell>
          <cell r="I233">
            <v>14.4876</v>
          </cell>
          <cell r="J233">
            <v>0</v>
          </cell>
          <cell r="K233">
            <v>0.4373</v>
          </cell>
          <cell r="L233">
            <v>0</v>
          </cell>
          <cell r="M233">
            <v>0</v>
          </cell>
          <cell r="N233">
            <v>0</v>
          </cell>
          <cell r="O233">
            <v>0</v>
          </cell>
          <cell r="P233">
            <v>0</v>
          </cell>
          <cell r="Q233">
            <v>0</v>
          </cell>
          <cell r="R233">
            <v>0</v>
          </cell>
          <cell r="S233">
            <v>0</v>
          </cell>
          <cell r="T233">
            <v>0</v>
          </cell>
          <cell r="U233">
            <v>0</v>
          </cell>
          <cell r="V233">
            <v>0</v>
          </cell>
        </row>
        <row r="234">
          <cell r="A234">
            <v>201290105</v>
          </cell>
          <cell r="B234" t="str">
            <v/>
          </cell>
          <cell r="C234" t="str">
            <v/>
          </cell>
          <cell r="D234" t="str">
            <v/>
          </cell>
          <cell r="E234" t="str">
            <v>2012901</v>
          </cell>
          <cell r="F234" t="str">
            <v/>
          </cell>
          <cell r="G234" t="str">
            <v>        工会</v>
          </cell>
          <cell r="H234">
            <v>289.71264</v>
          </cell>
          <cell r="I234">
            <v>253.6644</v>
          </cell>
          <cell r="J234">
            <v>9.4128</v>
          </cell>
          <cell r="K234">
            <v>8.8935</v>
          </cell>
          <cell r="L234">
            <v>0</v>
          </cell>
          <cell r="M234">
            <v>8.4</v>
          </cell>
          <cell r="N234">
            <v>0</v>
          </cell>
          <cell r="O234">
            <v>0</v>
          </cell>
          <cell r="P234">
            <v>0</v>
          </cell>
          <cell r="Q234">
            <v>0</v>
          </cell>
          <cell r="R234">
            <v>0</v>
          </cell>
          <cell r="S234">
            <v>0</v>
          </cell>
          <cell r="T234">
            <v>0</v>
          </cell>
          <cell r="U234">
            <v>0</v>
          </cell>
          <cell r="V234">
            <v>0</v>
          </cell>
        </row>
        <row r="235">
          <cell r="A235">
            <v>201290106</v>
          </cell>
          <cell r="B235" t="str">
            <v/>
          </cell>
          <cell r="C235" t="str">
            <v/>
          </cell>
          <cell r="D235" t="str">
            <v/>
          </cell>
          <cell r="E235" t="str">
            <v>2012901</v>
          </cell>
          <cell r="F235" t="str">
            <v/>
          </cell>
          <cell r="G235" t="str">
            <v>        镇（街道办）</v>
          </cell>
          <cell r="H235">
            <v>4.5</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row>
        <row r="236">
          <cell r="A236">
            <v>2012902</v>
          </cell>
          <cell r="B236" t="str">
            <v/>
          </cell>
          <cell r="C236" t="str">
            <v/>
          </cell>
          <cell r="D236" t="str">
            <v>20129</v>
          </cell>
          <cell r="E236" t="str">
            <v/>
          </cell>
          <cell r="F236" t="str">
            <v/>
          </cell>
          <cell r="G236" t="str">
            <v>  一般行政管理事务</v>
          </cell>
          <cell r="H236">
            <v>0</v>
          </cell>
          <cell r="I236">
            <v>0</v>
          </cell>
          <cell r="J236">
            <v>0</v>
          </cell>
          <cell r="K236">
            <v>0</v>
          </cell>
          <cell r="L236">
            <v>0</v>
          </cell>
          <cell r="M236">
            <v>0</v>
          </cell>
          <cell r="N236">
            <v>0</v>
          </cell>
          <cell r="O236">
            <v>0</v>
          </cell>
          <cell r="P236">
            <v>12.304</v>
          </cell>
          <cell r="Q236">
            <v>0</v>
          </cell>
          <cell r="R236">
            <v>12.304</v>
          </cell>
          <cell r="S236">
            <v>0</v>
          </cell>
          <cell r="T236">
            <v>0</v>
          </cell>
          <cell r="U236">
            <v>0</v>
          </cell>
          <cell r="V236">
            <v>0</v>
          </cell>
        </row>
        <row r="237">
          <cell r="A237">
            <v>2012903</v>
          </cell>
          <cell r="B237" t="str">
            <v/>
          </cell>
          <cell r="C237" t="str">
            <v/>
          </cell>
          <cell r="D237" t="str">
            <v>20129</v>
          </cell>
          <cell r="E237" t="str">
            <v/>
          </cell>
          <cell r="F237" t="str">
            <v/>
          </cell>
          <cell r="G237" t="str">
            <v>  机关服务</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row>
        <row r="238">
          <cell r="A238">
            <v>2012904</v>
          </cell>
          <cell r="B238" t="str">
            <v/>
          </cell>
          <cell r="C238" t="str">
            <v/>
          </cell>
          <cell r="D238" t="str">
            <v>20129</v>
          </cell>
          <cell r="E238" t="str">
            <v/>
          </cell>
          <cell r="F238" t="str">
            <v/>
          </cell>
          <cell r="G238" t="str">
            <v>  厂务公开</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row>
        <row r="239">
          <cell r="A239">
            <v>2012906</v>
          </cell>
          <cell r="B239" t="str">
            <v/>
          </cell>
          <cell r="C239" t="str">
            <v/>
          </cell>
          <cell r="D239" t="str">
            <v>20129</v>
          </cell>
          <cell r="E239" t="str">
            <v/>
          </cell>
          <cell r="F239" t="str">
            <v/>
          </cell>
          <cell r="G239" t="str">
            <v>  工会事务</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row>
        <row r="240">
          <cell r="A240">
            <v>2012950</v>
          </cell>
          <cell r="B240" t="str">
            <v/>
          </cell>
          <cell r="C240" t="str">
            <v/>
          </cell>
          <cell r="D240" t="str">
            <v>20129</v>
          </cell>
          <cell r="E240" t="str">
            <v/>
          </cell>
          <cell r="F240" t="str">
            <v/>
          </cell>
          <cell r="G240" t="str">
            <v>  事业运行</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row>
        <row r="241">
          <cell r="A241">
            <v>2012999</v>
          </cell>
          <cell r="B241" t="str">
            <v/>
          </cell>
          <cell r="C241" t="str">
            <v/>
          </cell>
          <cell r="D241" t="str">
            <v>20129</v>
          </cell>
          <cell r="E241" t="str">
            <v/>
          </cell>
          <cell r="F241" t="str">
            <v/>
          </cell>
          <cell r="G241" t="str">
            <v>  其他群众团体事务支出</v>
          </cell>
          <cell r="H241">
            <v>103.552106</v>
          </cell>
          <cell r="I241">
            <v>0</v>
          </cell>
          <cell r="J241">
            <v>0</v>
          </cell>
          <cell r="K241">
            <v>0</v>
          </cell>
          <cell r="L241">
            <v>0</v>
          </cell>
          <cell r="M241">
            <v>0</v>
          </cell>
          <cell r="N241">
            <v>0</v>
          </cell>
          <cell r="O241">
            <v>0</v>
          </cell>
          <cell r="P241">
            <v>59.94</v>
          </cell>
          <cell r="Q241">
            <v>65</v>
          </cell>
          <cell r="R241">
            <v>-5.06</v>
          </cell>
          <cell r="S241">
            <v>21.175489</v>
          </cell>
          <cell r="T241">
            <v>6.45</v>
          </cell>
          <cell r="U241">
            <v>0</v>
          </cell>
          <cell r="V241">
            <v>0</v>
          </cell>
        </row>
        <row r="242">
          <cell r="A242">
            <v>201299901</v>
          </cell>
          <cell r="B242" t="str">
            <v/>
          </cell>
          <cell r="C242" t="str">
            <v/>
          </cell>
          <cell r="D242" t="str">
            <v/>
          </cell>
          <cell r="E242" t="str">
            <v>2012999</v>
          </cell>
          <cell r="F242" t="str">
            <v/>
          </cell>
          <cell r="G242" t="str">
            <v>  其中：妇联</v>
          </cell>
          <cell r="H242">
            <v>23.52545</v>
          </cell>
          <cell r="I242">
            <v>0</v>
          </cell>
          <cell r="J242">
            <v>0</v>
          </cell>
          <cell r="K242">
            <v>0</v>
          </cell>
          <cell r="L242">
            <v>0</v>
          </cell>
          <cell r="M242">
            <v>0</v>
          </cell>
          <cell r="N242">
            <v>0</v>
          </cell>
          <cell r="O242">
            <v>0</v>
          </cell>
          <cell r="P242">
            <v>0</v>
          </cell>
          <cell r="Q242">
            <v>0</v>
          </cell>
          <cell r="R242">
            <v>0</v>
          </cell>
          <cell r="S242">
            <v>0</v>
          </cell>
          <cell r="T242">
            <v>2.28</v>
          </cell>
          <cell r="U242">
            <v>0</v>
          </cell>
          <cell r="V242">
            <v>0</v>
          </cell>
        </row>
        <row r="243">
          <cell r="A243">
            <v>201299902</v>
          </cell>
          <cell r="B243" t="str">
            <v/>
          </cell>
          <cell r="C243" t="str">
            <v/>
          </cell>
          <cell r="D243" t="str">
            <v/>
          </cell>
          <cell r="E243" t="str">
            <v>2012999</v>
          </cell>
          <cell r="F243" t="str">
            <v/>
          </cell>
          <cell r="G243" t="str">
            <v>        共青团</v>
          </cell>
          <cell r="H243">
            <v>78.026656</v>
          </cell>
          <cell r="I243">
            <v>0</v>
          </cell>
          <cell r="J243">
            <v>0</v>
          </cell>
          <cell r="K243">
            <v>0</v>
          </cell>
          <cell r="L243">
            <v>0</v>
          </cell>
          <cell r="M243">
            <v>0</v>
          </cell>
          <cell r="N243">
            <v>0</v>
          </cell>
          <cell r="O243">
            <v>0</v>
          </cell>
          <cell r="P243">
            <v>54.84</v>
          </cell>
          <cell r="Q243">
            <v>62</v>
          </cell>
          <cell r="R243">
            <v>-7.16</v>
          </cell>
          <cell r="S243">
            <v>19.175489</v>
          </cell>
          <cell r="T243">
            <v>4.17</v>
          </cell>
          <cell r="U243">
            <v>0</v>
          </cell>
          <cell r="V243">
            <v>0</v>
          </cell>
        </row>
        <row r="244">
          <cell r="A244">
            <v>201299903</v>
          </cell>
          <cell r="B244" t="str">
            <v/>
          </cell>
          <cell r="C244" t="str">
            <v/>
          </cell>
          <cell r="D244" t="str">
            <v/>
          </cell>
          <cell r="E244" t="str">
            <v>2012999</v>
          </cell>
          <cell r="F244" t="str">
            <v/>
          </cell>
          <cell r="G244" t="str">
            <v>        统战部</v>
          </cell>
          <cell r="H244">
            <v>2</v>
          </cell>
          <cell r="I244">
            <v>0</v>
          </cell>
          <cell r="J244">
            <v>0</v>
          </cell>
          <cell r="K244">
            <v>0</v>
          </cell>
          <cell r="L244">
            <v>0</v>
          </cell>
          <cell r="M244">
            <v>0</v>
          </cell>
          <cell r="N244">
            <v>0</v>
          </cell>
          <cell r="O244">
            <v>0</v>
          </cell>
          <cell r="P244">
            <v>5.1</v>
          </cell>
          <cell r="Q244">
            <v>3</v>
          </cell>
          <cell r="R244">
            <v>2.1</v>
          </cell>
          <cell r="S244">
            <v>2</v>
          </cell>
          <cell r="T244">
            <v>0</v>
          </cell>
          <cell r="U244">
            <v>0</v>
          </cell>
          <cell r="V244">
            <v>0</v>
          </cell>
        </row>
        <row r="245">
          <cell r="A245">
            <v>201299904</v>
          </cell>
          <cell r="B245" t="str">
            <v/>
          </cell>
          <cell r="C245" t="str">
            <v/>
          </cell>
          <cell r="D245" t="str">
            <v/>
          </cell>
          <cell r="E245" t="str">
            <v>2012999</v>
          </cell>
          <cell r="F245" t="str">
            <v/>
          </cell>
          <cell r="G245" t="str">
            <v>        镇（街道办）</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row>
        <row r="246">
          <cell r="A246">
            <v>20131</v>
          </cell>
          <cell r="B246" t="str">
            <v/>
          </cell>
          <cell r="C246" t="str">
            <v>201</v>
          </cell>
          <cell r="D246" t="str">
            <v/>
          </cell>
          <cell r="E246" t="str">
            <v/>
          </cell>
          <cell r="F246" t="str">
            <v>20131</v>
          </cell>
          <cell r="G246" t="str">
            <v>党委办公厅（室）及相关机构事务支出</v>
          </cell>
          <cell r="H246">
            <v>2295.288337</v>
          </cell>
          <cell r="I246">
            <v>1170.9708</v>
          </cell>
          <cell r="J246">
            <v>8.2824</v>
          </cell>
          <cell r="K246">
            <v>32.62775</v>
          </cell>
          <cell r="L246">
            <v>0</v>
          </cell>
          <cell r="M246">
            <v>7.56</v>
          </cell>
          <cell r="N246">
            <v>9.6</v>
          </cell>
          <cell r="O246">
            <v>0</v>
          </cell>
          <cell r="P246">
            <v>0</v>
          </cell>
          <cell r="Q246">
            <v>0</v>
          </cell>
          <cell r="R246">
            <v>0</v>
          </cell>
          <cell r="S246">
            <v>0</v>
          </cell>
          <cell r="T246">
            <v>10.16</v>
          </cell>
          <cell r="U246">
            <v>0</v>
          </cell>
          <cell r="V246">
            <v>0</v>
          </cell>
        </row>
        <row r="247">
          <cell r="A247">
            <v>2013101</v>
          </cell>
          <cell r="B247" t="str">
            <v/>
          </cell>
          <cell r="C247" t="str">
            <v/>
          </cell>
          <cell r="D247" t="str">
            <v>20131</v>
          </cell>
          <cell r="E247" t="str">
            <v/>
          </cell>
          <cell r="F247" t="str">
            <v/>
          </cell>
          <cell r="G247" t="str">
            <v>  行政运行</v>
          </cell>
          <cell r="H247">
            <v>1130.544303</v>
          </cell>
          <cell r="I247">
            <v>996.0012</v>
          </cell>
          <cell r="J247">
            <v>0</v>
          </cell>
          <cell r="K247">
            <v>26.82705</v>
          </cell>
          <cell r="L247">
            <v>0</v>
          </cell>
          <cell r="M247">
            <v>0</v>
          </cell>
          <cell r="N247">
            <v>9.6</v>
          </cell>
          <cell r="O247">
            <v>0</v>
          </cell>
          <cell r="P247">
            <v>0</v>
          </cell>
          <cell r="Q247">
            <v>0</v>
          </cell>
          <cell r="R247">
            <v>0</v>
          </cell>
          <cell r="S247">
            <v>0</v>
          </cell>
          <cell r="T247">
            <v>10.16</v>
          </cell>
          <cell r="U247">
            <v>0</v>
          </cell>
          <cell r="V247">
            <v>0</v>
          </cell>
        </row>
        <row r="248">
          <cell r="A248">
            <v>201310101</v>
          </cell>
          <cell r="B248" t="str">
            <v/>
          </cell>
          <cell r="C248" t="str">
            <v/>
          </cell>
          <cell r="D248" t="str">
            <v/>
          </cell>
          <cell r="E248" t="str">
            <v>2013101</v>
          </cell>
          <cell r="F248" t="str">
            <v/>
          </cell>
          <cell r="G248" t="str">
            <v>  其中：区委</v>
          </cell>
          <cell r="H248">
            <v>492.719362</v>
          </cell>
          <cell r="I248">
            <v>448.6992</v>
          </cell>
          <cell r="J248">
            <v>0</v>
          </cell>
          <cell r="K248">
            <v>12.91505</v>
          </cell>
          <cell r="L248">
            <v>0</v>
          </cell>
          <cell r="M248">
            <v>0</v>
          </cell>
          <cell r="N248">
            <v>0</v>
          </cell>
          <cell r="O248">
            <v>0</v>
          </cell>
          <cell r="P248">
            <v>0</v>
          </cell>
          <cell r="Q248">
            <v>0</v>
          </cell>
          <cell r="R248">
            <v>0</v>
          </cell>
          <cell r="S248">
            <v>0</v>
          </cell>
          <cell r="T248">
            <v>0</v>
          </cell>
          <cell r="U248">
            <v>0</v>
          </cell>
          <cell r="V248">
            <v>0</v>
          </cell>
        </row>
        <row r="249">
          <cell r="A249">
            <v>201310102</v>
          </cell>
          <cell r="B249" t="str">
            <v/>
          </cell>
          <cell r="C249" t="str">
            <v/>
          </cell>
          <cell r="D249" t="str">
            <v/>
          </cell>
          <cell r="E249" t="str">
            <v>2013101</v>
          </cell>
          <cell r="F249" t="str">
            <v/>
          </cell>
          <cell r="G249" t="str">
            <v>        政法委</v>
          </cell>
          <cell r="H249">
            <v>299.908541</v>
          </cell>
          <cell r="I249">
            <v>248.922</v>
          </cell>
          <cell r="J249">
            <v>0</v>
          </cell>
          <cell r="K249">
            <v>5.9986</v>
          </cell>
          <cell r="L249">
            <v>0</v>
          </cell>
          <cell r="M249">
            <v>0</v>
          </cell>
          <cell r="N249">
            <v>0</v>
          </cell>
          <cell r="O249">
            <v>0</v>
          </cell>
          <cell r="P249">
            <v>0</v>
          </cell>
          <cell r="Q249">
            <v>0</v>
          </cell>
          <cell r="R249">
            <v>0</v>
          </cell>
          <cell r="S249">
            <v>0</v>
          </cell>
          <cell r="T249">
            <v>0</v>
          </cell>
          <cell r="U249">
            <v>0</v>
          </cell>
          <cell r="V249">
            <v>0</v>
          </cell>
        </row>
        <row r="250">
          <cell r="A250">
            <v>201310103</v>
          </cell>
          <cell r="B250" t="str">
            <v/>
          </cell>
          <cell r="C250" t="str">
            <v/>
          </cell>
          <cell r="D250" t="str">
            <v/>
          </cell>
          <cell r="E250" t="str">
            <v>2013101</v>
          </cell>
          <cell r="F250" t="str">
            <v/>
          </cell>
          <cell r="G250" t="str">
            <v>        全区</v>
          </cell>
          <cell r="H250">
            <v>0</v>
          </cell>
          <cell r="I250">
            <v>0</v>
          </cell>
          <cell r="J250">
            <v>0</v>
          </cell>
          <cell r="K250">
            <v>0</v>
          </cell>
          <cell r="L250">
            <v>0</v>
          </cell>
          <cell r="M250">
            <v>0</v>
          </cell>
          <cell r="N250">
            <v>0</v>
          </cell>
          <cell r="O250">
            <v>0</v>
          </cell>
          <cell r="P250">
            <v>0</v>
          </cell>
          <cell r="Q250">
            <v>0</v>
          </cell>
          <cell r="R250">
            <v>0</v>
          </cell>
          <cell r="S250">
            <v>0</v>
          </cell>
          <cell r="T250">
            <v>10.16</v>
          </cell>
          <cell r="U250">
            <v>0</v>
          </cell>
          <cell r="V250">
            <v>0</v>
          </cell>
        </row>
        <row r="251">
          <cell r="A251">
            <v>201310104</v>
          </cell>
          <cell r="B251" t="str">
            <v/>
          </cell>
          <cell r="C251" t="str">
            <v/>
          </cell>
          <cell r="D251" t="str">
            <v/>
          </cell>
          <cell r="E251" t="str">
            <v>2013101</v>
          </cell>
          <cell r="F251" t="str">
            <v/>
          </cell>
          <cell r="G251" t="str">
            <v>        机关党委</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row>
        <row r="252">
          <cell r="A252">
            <v>201310105</v>
          </cell>
          <cell r="B252" t="str">
            <v/>
          </cell>
          <cell r="C252" t="str">
            <v/>
          </cell>
          <cell r="D252" t="str">
            <v/>
          </cell>
          <cell r="E252" t="str">
            <v>2013101</v>
          </cell>
          <cell r="F252" t="str">
            <v/>
          </cell>
          <cell r="G252" t="str">
            <v>        政研室</v>
          </cell>
          <cell r="H252">
            <v>98.1364</v>
          </cell>
          <cell r="I252">
            <v>89.2392</v>
          </cell>
          <cell r="J252">
            <v>0</v>
          </cell>
          <cell r="K252">
            <v>2.3902</v>
          </cell>
          <cell r="L252">
            <v>0</v>
          </cell>
          <cell r="M252">
            <v>0</v>
          </cell>
          <cell r="N252">
            <v>0</v>
          </cell>
          <cell r="O252">
            <v>0</v>
          </cell>
          <cell r="P252">
            <v>0</v>
          </cell>
          <cell r="Q252">
            <v>0</v>
          </cell>
          <cell r="R252">
            <v>0</v>
          </cell>
          <cell r="S252">
            <v>0</v>
          </cell>
          <cell r="T252">
            <v>0</v>
          </cell>
          <cell r="U252">
            <v>0</v>
          </cell>
          <cell r="V252">
            <v>0</v>
          </cell>
        </row>
        <row r="253">
          <cell r="A253">
            <v>201310106</v>
          </cell>
          <cell r="B253" t="str">
            <v/>
          </cell>
          <cell r="C253" t="str">
            <v/>
          </cell>
          <cell r="D253" t="str">
            <v/>
          </cell>
          <cell r="E253" t="str">
            <v>2013101</v>
          </cell>
          <cell r="F253" t="str">
            <v/>
          </cell>
          <cell r="G253" t="str">
            <v>        史志办</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row>
        <row r="254">
          <cell r="A254">
            <v>201310107</v>
          </cell>
          <cell r="B254" t="str">
            <v/>
          </cell>
          <cell r="C254" t="str">
            <v/>
          </cell>
          <cell r="D254" t="str">
            <v/>
          </cell>
          <cell r="E254" t="str">
            <v>2013101</v>
          </cell>
          <cell r="F254" t="str">
            <v/>
          </cell>
          <cell r="G254" t="str">
            <v>        镇（街道办）</v>
          </cell>
          <cell r="H254">
            <v>239.78</v>
          </cell>
          <cell r="I254">
            <v>209.1408</v>
          </cell>
          <cell r="J254">
            <v>0</v>
          </cell>
          <cell r="K254">
            <v>5.5232</v>
          </cell>
          <cell r="L254">
            <v>0</v>
          </cell>
          <cell r="M254">
            <v>0</v>
          </cell>
          <cell r="N254">
            <v>9.6</v>
          </cell>
          <cell r="O254">
            <v>0</v>
          </cell>
          <cell r="P254">
            <v>0</v>
          </cell>
          <cell r="Q254">
            <v>0</v>
          </cell>
          <cell r="R254">
            <v>0</v>
          </cell>
          <cell r="S254">
            <v>0</v>
          </cell>
          <cell r="T254">
            <v>0</v>
          </cell>
          <cell r="U254">
            <v>0</v>
          </cell>
          <cell r="V254">
            <v>0</v>
          </cell>
        </row>
        <row r="255">
          <cell r="A255">
            <v>201310108</v>
          </cell>
          <cell r="B255" t="str">
            <v/>
          </cell>
          <cell r="C255" t="str">
            <v/>
          </cell>
          <cell r="D255" t="str">
            <v/>
          </cell>
          <cell r="E255" t="str">
            <v>2013101</v>
          </cell>
          <cell r="F255" t="str">
            <v/>
          </cell>
          <cell r="G255" t="str">
            <v>        文体广电（696台）</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row>
        <row r="256">
          <cell r="A256">
            <v>2013102</v>
          </cell>
          <cell r="B256" t="str">
            <v/>
          </cell>
          <cell r="C256" t="str">
            <v/>
          </cell>
          <cell r="D256" t="str">
            <v>20131</v>
          </cell>
          <cell r="E256" t="str">
            <v/>
          </cell>
          <cell r="F256" t="str">
            <v/>
          </cell>
          <cell r="G256" t="str">
            <v>  一般行政管理事务</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row>
        <row r="257">
          <cell r="A257">
            <v>2013103</v>
          </cell>
          <cell r="B257" t="str">
            <v/>
          </cell>
          <cell r="C257" t="str">
            <v/>
          </cell>
          <cell r="D257" t="str">
            <v>20131</v>
          </cell>
          <cell r="E257" t="str">
            <v/>
          </cell>
          <cell r="F257" t="str">
            <v/>
          </cell>
          <cell r="G257" t="str">
            <v>  机关服务</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row>
        <row r="258">
          <cell r="A258">
            <v>2013105</v>
          </cell>
          <cell r="B258" t="str">
            <v/>
          </cell>
          <cell r="C258" t="str">
            <v/>
          </cell>
          <cell r="D258" t="str">
            <v>20131</v>
          </cell>
          <cell r="E258" t="str">
            <v/>
          </cell>
          <cell r="F258" t="str">
            <v/>
          </cell>
          <cell r="G258" t="str">
            <v>  专项业务</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row>
        <row r="259">
          <cell r="A259">
            <v>2013150</v>
          </cell>
          <cell r="B259" t="str">
            <v/>
          </cell>
          <cell r="C259" t="str">
            <v/>
          </cell>
          <cell r="D259" t="str">
            <v>20131</v>
          </cell>
          <cell r="E259" t="str">
            <v/>
          </cell>
          <cell r="F259" t="str">
            <v/>
          </cell>
          <cell r="G259" t="str">
            <v>  事业运行</v>
          </cell>
          <cell r="H259">
            <v>223.044634</v>
          </cell>
          <cell r="I259">
            <v>174.9696</v>
          </cell>
          <cell r="J259">
            <v>8.2824</v>
          </cell>
          <cell r="K259">
            <v>5.8007</v>
          </cell>
          <cell r="L259">
            <v>0</v>
          </cell>
          <cell r="M259">
            <v>7.56</v>
          </cell>
          <cell r="N259">
            <v>0</v>
          </cell>
          <cell r="O259">
            <v>0</v>
          </cell>
          <cell r="P259">
            <v>0</v>
          </cell>
          <cell r="Q259">
            <v>0</v>
          </cell>
          <cell r="R259">
            <v>0</v>
          </cell>
          <cell r="S259">
            <v>0</v>
          </cell>
          <cell r="T259">
            <v>0</v>
          </cell>
          <cell r="U259">
            <v>0</v>
          </cell>
          <cell r="V259">
            <v>0</v>
          </cell>
        </row>
        <row r="260">
          <cell r="A260">
            <v>2013199</v>
          </cell>
          <cell r="B260" t="str">
            <v/>
          </cell>
          <cell r="C260" t="str">
            <v/>
          </cell>
          <cell r="D260" t="str">
            <v>20131</v>
          </cell>
          <cell r="E260" t="str">
            <v/>
          </cell>
          <cell r="F260" t="str">
            <v/>
          </cell>
          <cell r="G260" t="str">
            <v>  其他党委办公厅（室）及相关机构事务支出</v>
          </cell>
          <cell r="H260">
            <v>941.6994</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row>
        <row r="261">
          <cell r="A261">
            <v>201319901</v>
          </cell>
          <cell r="B261" t="str">
            <v/>
          </cell>
          <cell r="C261" t="str">
            <v/>
          </cell>
          <cell r="D261" t="str">
            <v/>
          </cell>
          <cell r="E261" t="str">
            <v>2013199</v>
          </cell>
          <cell r="F261" t="str">
            <v/>
          </cell>
          <cell r="G261" t="str">
            <v>  其中：区委</v>
          </cell>
          <cell r="H261">
            <v>394.204</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row>
        <row r="262">
          <cell r="A262">
            <v>201319902</v>
          </cell>
          <cell r="B262" t="str">
            <v/>
          </cell>
          <cell r="C262" t="str">
            <v/>
          </cell>
          <cell r="D262" t="str">
            <v/>
          </cell>
          <cell r="E262" t="str">
            <v>2013199</v>
          </cell>
          <cell r="F262" t="str">
            <v/>
          </cell>
          <cell r="G262" t="str">
            <v>        政法委</v>
          </cell>
          <cell r="H262">
            <v>451.4954</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row>
        <row r="263">
          <cell r="A263">
            <v>201319903</v>
          </cell>
          <cell r="B263" t="str">
            <v/>
          </cell>
          <cell r="C263" t="str">
            <v/>
          </cell>
          <cell r="D263" t="str">
            <v/>
          </cell>
          <cell r="E263" t="str">
            <v>2013199</v>
          </cell>
          <cell r="F263" t="str">
            <v/>
          </cell>
          <cell r="G263" t="str">
            <v>        区委组织部</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row>
        <row r="264">
          <cell r="A264">
            <v>201319904</v>
          </cell>
          <cell r="B264" t="str">
            <v/>
          </cell>
          <cell r="C264" t="str">
            <v/>
          </cell>
          <cell r="D264" t="str">
            <v/>
          </cell>
          <cell r="E264" t="str">
            <v>2013199</v>
          </cell>
          <cell r="F264" t="str">
            <v/>
          </cell>
          <cell r="G264" t="str">
            <v>        政研室</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row>
        <row r="265">
          <cell r="A265">
            <v>201319905</v>
          </cell>
          <cell r="B265" t="str">
            <v/>
          </cell>
          <cell r="C265" t="str">
            <v/>
          </cell>
          <cell r="D265" t="str">
            <v/>
          </cell>
          <cell r="E265" t="str">
            <v>2013199</v>
          </cell>
          <cell r="F265" t="str">
            <v/>
          </cell>
          <cell r="G265" t="str">
            <v>        史志办</v>
          </cell>
          <cell r="H265">
            <v>20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row>
        <row r="266">
          <cell r="A266">
            <v>201319906</v>
          </cell>
          <cell r="B266" t="str">
            <v/>
          </cell>
          <cell r="C266" t="str">
            <v/>
          </cell>
          <cell r="D266" t="str">
            <v/>
          </cell>
          <cell r="E266" t="str">
            <v>2013199</v>
          </cell>
          <cell r="F266" t="str">
            <v/>
          </cell>
          <cell r="G266" t="str">
            <v>        镇（街道办）</v>
          </cell>
          <cell r="H266">
            <v>76</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row>
        <row r="267">
          <cell r="A267">
            <v>20132</v>
          </cell>
          <cell r="B267" t="str">
            <v/>
          </cell>
          <cell r="C267" t="str">
            <v>201</v>
          </cell>
          <cell r="D267" t="str">
            <v/>
          </cell>
          <cell r="E267" t="str">
            <v/>
          </cell>
          <cell r="F267" t="str">
            <v>20132</v>
          </cell>
          <cell r="G267" t="str">
            <v>组织事务</v>
          </cell>
          <cell r="H267">
            <v>1285.041714</v>
          </cell>
          <cell r="I267">
            <v>793.7388</v>
          </cell>
          <cell r="J267">
            <v>0.9048</v>
          </cell>
          <cell r="K267">
            <v>22.2479</v>
          </cell>
          <cell r="L267">
            <v>0</v>
          </cell>
          <cell r="M267">
            <v>0.84</v>
          </cell>
          <cell r="N267">
            <v>0.6</v>
          </cell>
          <cell r="O267">
            <v>0</v>
          </cell>
          <cell r="P267">
            <v>0</v>
          </cell>
          <cell r="Q267">
            <v>448</v>
          </cell>
          <cell r="R267">
            <v>-448</v>
          </cell>
          <cell r="S267">
            <v>0</v>
          </cell>
          <cell r="T267">
            <v>9</v>
          </cell>
          <cell r="U267">
            <v>0</v>
          </cell>
          <cell r="V267">
            <v>41.97</v>
          </cell>
        </row>
        <row r="268">
          <cell r="A268">
            <v>2013201</v>
          </cell>
          <cell r="B268" t="str">
            <v/>
          </cell>
          <cell r="C268" t="str">
            <v/>
          </cell>
          <cell r="D268" t="str">
            <v>20132</v>
          </cell>
          <cell r="E268" t="str">
            <v/>
          </cell>
          <cell r="F268" t="str">
            <v/>
          </cell>
          <cell r="G268" t="str">
            <v>  行政运行</v>
          </cell>
          <cell r="H268">
            <v>852.050935</v>
          </cell>
          <cell r="I268">
            <v>787.14</v>
          </cell>
          <cell r="J268">
            <v>0</v>
          </cell>
          <cell r="K268">
            <v>22.0124</v>
          </cell>
          <cell r="L268">
            <v>0</v>
          </cell>
          <cell r="M268">
            <v>0</v>
          </cell>
          <cell r="N268">
            <v>0.6</v>
          </cell>
          <cell r="O268">
            <v>0</v>
          </cell>
          <cell r="P268">
            <v>0</v>
          </cell>
          <cell r="Q268">
            <v>0</v>
          </cell>
          <cell r="R268">
            <v>0</v>
          </cell>
          <cell r="S268">
            <v>0</v>
          </cell>
          <cell r="T268">
            <v>0</v>
          </cell>
          <cell r="U268">
            <v>0</v>
          </cell>
          <cell r="V268">
            <v>0</v>
          </cell>
        </row>
        <row r="269">
          <cell r="A269">
            <v>201320101</v>
          </cell>
          <cell r="B269" t="str">
            <v/>
          </cell>
          <cell r="C269" t="str">
            <v/>
          </cell>
          <cell r="D269" t="str">
            <v/>
          </cell>
          <cell r="E269" t="str">
            <v>2013201</v>
          </cell>
          <cell r="F269" t="str">
            <v/>
          </cell>
          <cell r="G269" t="str">
            <v>  其中：编办</v>
          </cell>
          <cell r="H269">
            <v>155.7074</v>
          </cell>
          <cell r="I269">
            <v>139.9788</v>
          </cell>
          <cell r="J269">
            <v>0</v>
          </cell>
          <cell r="K269">
            <v>3.8966</v>
          </cell>
          <cell r="L269">
            <v>0</v>
          </cell>
          <cell r="M269">
            <v>0</v>
          </cell>
          <cell r="N269">
            <v>0</v>
          </cell>
          <cell r="O269">
            <v>0</v>
          </cell>
          <cell r="P269">
            <v>0</v>
          </cell>
          <cell r="Q269">
            <v>0</v>
          </cell>
          <cell r="R269">
            <v>0</v>
          </cell>
          <cell r="S269">
            <v>0</v>
          </cell>
          <cell r="T269">
            <v>0</v>
          </cell>
          <cell r="U269">
            <v>0</v>
          </cell>
          <cell r="V269">
            <v>0</v>
          </cell>
        </row>
        <row r="270">
          <cell r="A270">
            <v>201320102</v>
          </cell>
          <cell r="B270" t="str">
            <v/>
          </cell>
          <cell r="C270" t="str">
            <v/>
          </cell>
          <cell r="D270" t="str">
            <v/>
          </cell>
          <cell r="E270" t="str">
            <v>2013201</v>
          </cell>
          <cell r="F270" t="str">
            <v/>
          </cell>
          <cell r="G270" t="str">
            <v>        区委组织部</v>
          </cell>
          <cell r="H270">
            <v>682.709935</v>
          </cell>
          <cell r="I270">
            <v>634.9392</v>
          </cell>
          <cell r="J270">
            <v>0</v>
          </cell>
          <cell r="K270">
            <v>17.8052</v>
          </cell>
          <cell r="L270">
            <v>0</v>
          </cell>
          <cell r="M270">
            <v>0</v>
          </cell>
          <cell r="N270">
            <v>0</v>
          </cell>
          <cell r="O270">
            <v>0</v>
          </cell>
          <cell r="P270">
            <v>0</v>
          </cell>
          <cell r="Q270">
            <v>0</v>
          </cell>
          <cell r="R270">
            <v>0</v>
          </cell>
          <cell r="S270">
            <v>0</v>
          </cell>
          <cell r="T270">
            <v>0</v>
          </cell>
          <cell r="U270">
            <v>0</v>
          </cell>
          <cell r="V270">
            <v>0</v>
          </cell>
        </row>
        <row r="271">
          <cell r="A271">
            <v>201320103</v>
          </cell>
          <cell r="B271" t="str">
            <v/>
          </cell>
          <cell r="C271" t="str">
            <v/>
          </cell>
          <cell r="D271" t="str">
            <v/>
          </cell>
          <cell r="E271" t="str">
            <v>2013201</v>
          </cell>
          <cell r="F271" t="str">
            <v/>
          </cell>
          <cell r="G271" t="str">
            <v>        乡镇街道</v>
          </cell>
          <cell r="H271">
            <v>13.6336</v>
          </cell>
          <cell r="I271">
            <v>12.222</v>
          </cell>
          <cell r="J271">
            <v>0</v>
          </cell>
          <cell r="K271">
            <v>0.3106</v>
          </cell>
          <cell r="L271">
            <v>0</v>
          </cell>
          <cell r="M271">
            <v>0</v>
          </cell>
          <cell r="N271">
            <v>0.6</v>
          </cell>
          <cell r="O271">
            <v>0</v>
          </cell>
          <cell r="P271">
            <v>0</v>
          </cell>
          <cell r="Q271">
            <v>0</v>
          </cell>
          <cell r="R271">
            <v>0</v>
          </cell>
          <cell r="S271">
            <v>0</v>
          </cell>
          <cell r="T271">
            <v>0</v>
          </cell>
          <cell r="U271">
            <v>0</v>
          </cell>
          <cell r="V271">
            <v>0</v>
          </cell>
        </row>
        <row r="272">
          <cell r="A272">
            <v>2013202</v>
          </cell>
          <cell r="B272" t="str">
            <v/>
          </cell>
          <cell r="C272" t="str">
            <v/>
          </cell>
          <cell r="D272" t="str">
            <v>20132</v>
          </cell>
          <cell r="E272" t="str">
            <v/>
          </cell>
          <cell r="F272" t="str">
            <v/>
          </cell>
          <cell r="G272" t="str">
            <v>  一般行政管理事务</v>
          </cell>
          <cell r="H272">
            <v>1.5954</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row>
        <row r="273">
          <cell r="A273">
            <v>2013204</v>
          </cell>
          <cell r="B273" t="str">
            <v/>
          </cell>
          <cell r="C273" t="str">
            <v/>
          </cell>
          <cell r="D273" t="str">
            <v>20132</v>
          </cell>
          <cell r="E273" t="str">
            <v/>
          </cell>
          <cell r="F273" t="str">
            <v/>
          </cell>
          <cell r="G273" t="str">
            <v>  公务员事务</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row>
        <row r="274">
          <cell r="A274">
            <v>2013250</v>
          </cell>
          <cell r="B274" t="str">
            <v/>
          </cell>
          <cell r="C274" t="str">
            <v/>
          </cell>
          <cell r="D274" t="str">
            <v>20132</v>
          </cell>
          <cell r="E274" t="str">
            <v/>
          </cell>
          <cell r="F274" t="str">
            <v/>
          </cell>
          <cell r="G274" t="str">
            <v>  事业运行</v>
          </cell>
          <cell r="H274">
            <v>8.894001</v>
          </cell>
          <cell r="I274">
            <v>6.5988</v>
          </cell>
          <cell r="J274">
            <v>0.9048</v>
          </cell>
          <cell r="K274">
            <v>0.2355</v>
          </cell>
          <cell r="L274">
            <v>0</v>
          </cell>
          <cell r="M274">
            <v>0.84</v>
          </cell>
          <cell r="N274">
            <v>0</v>
          </cell>
          <cell r="O274">
            <v>0</v>
          </cell>
          <cell r="P274">
            <v>0</v>
          </cell>
          <cell r="Q274">
            <v>0</v>
          </cell>
          <cell r="R274">
            <v>0</v>
          </cell>
          <cell r="S274">
            <v>0</v>
          </cell>
          <cell r="T274">
            <v>0</v>
          </cell>
          <cell r="U274">
            <v>0</v>
          </cell>
          <cell r="V274">
            <v>0</v>
          </cell>
        </row>
        <row r="275">
          <cell r="A275">
            <v>2013299</v>
          </cell>
          <cell r="B275" t="str">
            <v/>
          </cell>
          <cell r="C275" t="str">
            <v/>
          </cell>
          <cell r="D275" t="str">
            <v>20132</v>
          </cell>
          <cell r="E275" t="str">
            <v/>
          </cell>
          <cell r="F275" t="str">
            <v/>
          </cell>
          <cell r="G275" t="str">
            <v>  其他组织事务支出</v>
          </cell>
          <cell r="H275">
            <v>422.501378</v>
          </cell>
          <cell r="I275">
            <v>0</v>
          </cell>
          <cell r="J275">
            <v>0</v>
          </cell>
          <cell r="K275">
            <v>0</v>
          </cell>
          <cell r="L275">
            <v>0</v>
          </cell>
          <cell r="M275">
            <v>0</v>
          </cell>
          <cell r="N275">
            <v>0</v>
          </cell>
          <cell r="O275">
            <v>0</v>
          </cell>
          <cell r="P275">
            <v>0</v>
          </cell>
          <cell r="Q275">
            <v>448</v>
          </cell>
          <cell r="R275">
            <v>-448</v>
          </cell>
          <cell r="S275">
            <v>0</v>
          </cell>
          <cell r="T275">
            <v>9</v>
          </cell>
          <cell r="U275">
            <v>0</v>
          </cell>
          <cell r="V275">
            <v>41.97</v>
          </cell>
        </row>
        <row r="276">
          <cell r="A276">
            <v>201329901</v>
          </cell>
          <cell r="B276" t="str">
            <v/>
          </cell>
          <cell r="C276" t="str">
            <v/>
          </cell>
          <cell r="D276" t="str">
            <v/>
          </cell>
          <cell r="E276" t="str">
            <v>2013299</v>
          </cell>
          <cell r="F276" t="str">
            <v/>
          </cell>
          <cell r="G276" t="str">
            <v>  其中：编办</v>
          </cell>
          <cell r="H276">
            <v>5</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row>
        <row r="277">
          <cell r="A277">
            <v>201329902</v>
          </cell>
          <cell r="B277" t="str">
            <v/>
          </cell>
          <cell r="C277" t="str">
            <v/>
          </cell>
          <cell r="D277" t="str">
            <v/>
          </cell>
          <cell r="E277" t="str">
            <v>2013299</v>
          </cell>
          <cell r="F277" t="str">
            <v/>
          </cell>
          <cell r="G277" t="str">
            <v>        组织部</v>
          </cell>
          <cell r="H277">
            <v>417.501378</v>
          </cell>
          <cell r="I277">
            <v>0</v>
          </cell>
          <cell r="J277">
            <v>0</v>
          </cell>
          <cell r="K277">
            <v>0</v>
          </cell>
          <cell r="L277">
            <v>0</v>
          </cell>
          <cell r="M277">
            <v>0</v>
          </cell>
          <cell r="N277">
            <v>0</v>
          </cell>
          <cell r="O277">
            <v>0</v>
          </cell>
          <cell r="P277">
            <v>0</v>
          </cell>
          <cell r="Q277">
            <v>448</v>
          </cell>
          <cell r="R277">
            <v>-448</v>
          </cell>
          <cell r="S277">
            <v>0</v>
          </cell>
          <cell r="T277">
            <v>9</v>
          </cell>
          <cell r="U277">
            <v>0</v>
          </cell>
          <cell r="V277">
            <v>41.97</v>
          </cell>
        </row>
        <row r="278">
          <cell r="A278">
            <v>201329903</v>
          </cell>
          <cell r="B278" t="str">
            <v/>
          </cell>
          <cell r="C278" t="str">
            <v/>
          </cell>
          <cell r="D278" t="str">
            <v/>
          </cell>
          <cell r="E278" t="str">
            <v>2013299</v>
          </cell>
          <cell r="F278" t="str">
            <v/>
          </cell>
          <cell r="G278" t="str">
            <v>        乡镇街道</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row>
        <row r="279">
          <cell r="A279">
            <v>20133</v>
          </cell>
          <cell r="B279" t="str">
            <v/>
          </cell>
          <cell r="C279" t="str">
            <v>201</v>
          </cell>
          <cell r="D279" t="str">
            <v/>
          </cell>
          <cell r="E279" t="str">
            <v/>
          </cell>
          <cell r="F279" t="str">
            <v>20133</v>
          </cell>
          <cell r="G279" t="str">
            <v>宣传事务</v>
          </cell>
          <cell r="H279">
            <v>880.865701</v>
          </cell>
          <cell r="I279">
            <v>613.1064</v>
          </cell>
          <cell r="J279">
            <v>50.349033</v>
          </cell>
          <cell r="K279">
            <v>25.363683</v>
          </cell>
          <cell r="L279">
            <v>0</v>
          </cell>
          <cell r="M279">
            <v>40.32</v>
          </cell>
          <cell r="N279">
            <v>0</v>
          </cell>
          <cell r="O279">
            <v>0</v>
          </cell>
          <cell r="P279">
            <v>0</v>
          </cell>
          <cell r="Q279">
            <v>0</v>
          </cell>
          <cell r="R279">
            <v>0</v>
          </cell>
          <cell r="S279">
            <v>0</v>
          </cell>
          <cell r="T279">
            <v>0</v>
          </cell>
          <cell r="U279">
            <v>0</v>
          </cell>
          <cell r="V279">
            <v>0</v>
          </cell>
        </row>
        <row r="280">
          <cell r="A280">
            <v>2013301</v>
          </cell>
          <cell r="B280" t="str">
            <v/>
          </cell>
          <cell r="C280" t="str">
            <v/>
          </cell>
          <cell r="D280" t="str">
            <v>20133</v>
          </cell>
          <cell r="E280" t="str">
            <v/>
          </cell>
          <cell r="F280" t="str">
            <v/>
          </cell>
          <cell r="G280" t="str">
            <v>  行政运行</v>
          </cell>
          <cell r="H280">
            <v>254.32359</v>
          </cell>
          <cell r="I280">
            <v>227.4048</v>
          </cell>
          <cell r="J280">
            <v>4.5936</v>
          </cell>
          <cell r="K280">
            <v>6.863017</v>
          </cell>
          <cell r="L280">
            <v>0</v>
          </cell>
          <cell r="M280">
            <v>4.2</v>
          </cell>
          <cell r="N280">
            <v>0</v>
          </cell>
          <cell r="O280">
            <v>0</v>
          </cell>
          <cell r="P280">
            <v>0</v>
          </cell>
          <cell r="Q280">
            <v>0</v>
          </cell>
          <cell r="R280">
            <v>0</v>
          </cell>
          <cell r="S280">
            <v>0</v>
          </cell>
          <cell r="T280">
            <v>0</v>
          </cell>
          <cell r="U280">
            <v>0</v>
          </cell>
          <cell r="V280">
            <v>0</v>
          </cell>
        </row>
        <row r="281">
          <cell r="A281">
            <v>201330101</v>
          </cell>
          <cell r="B281" t="str">
            <v/>
          </cell>
          <cell r="C281" t="str">
            <v/>
          </cell>
          <cell r="D281" t="str">
            <v/>
          </cell>
          <cell r="E281" t="str">
            <v>2013301</v>
          </cell>
          <cell r="F281" t="str">
            <v/>
          </cell>
          <cell r="G281" t="str">
            <v>  区委</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row>
        <row r="282">
          <cell r="A282">
            <v>201330102</v>
          </cell>
          <cell r="B282" t="str">
            <v/>
          </cell>
          <cell r="C282" t="str">
            <v/>
          </cell>
          <cell r="D282" t="str">
            <v/>
          </cell>
          <cell r="E282" t="str">
            <v>2013301</v>
          </cell>
          <cell r="F282" t="str">
            <v/>
          </cell>
          <cell r="G282" t="str">
            <v>  宣传部</v>
          </cell>
          <cell r="H282">
            <v>254.32359</v>
          </cell>
          <cell r="I282">
            <v>227.4048</v>
          </cell>
          <cell r="J282">
            <v>4.5936</v>
          </cell>
          <cell r="K282">
            <v>6.863017</v>
          </cell>
          <cell r="L282">
            <v>0</v>
          </cell>
          <cell r="M282">
            <v>4.2</v>
          </cell>
          <cell r="N282">
            <v>0</v>
          </cell>
          <cell r="O282">
            <v>0</v>
          </cell>
          <cell r="P282">
            <v>0</v>
          </cell>
          <cell r="Q282">
            <v>0</v>
          </cell>
          <cell r="R282">
            <v>0</v>
          </cell>
          <cell r="S282">
            <v>0</v>
          </cell>
          <cell r="T282">
            <v>0</v>
          </cell>
          <cell r="U282">
            <v>0</v>
          </cell>
          <cell r="V282">
            <v>0</v>
          </cell>
        </row>
        <row r="283">
          <cell r="A283">
            <v>2013302</v>
          </cell>
          <cell r="B283" t="str">
            <v/>
          </cell>
          <cell r="C283" t="str">
            <v/>
          </cell>
          <cell r="D283" t="str">
            <v>20133</v>
          </cell>
          <cell r="E283" t="str">
            <v/>
          </cell>
          <cell r="F283" t="str">
            <v/>
          </cell>
          <cell r="G283" t="str">
            <v>  一般行政管理事务</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row>
        <row r="284">
          <cell r="A284">
            <v>2013303</v>
          </cell>
          <cell r="B284" t="str">
            <v/>
          </cell>
          <cell r="C284" t="str">
            <v/>
          </cell>
          <cell r="D284" t="str">
            <v>20133</v>
          </cell>
          <cell r="E284" t="str">
            <v/>
          </cell>
          <cell r="F284" t="str">
            <v/>
          </cell>
          <cell r="G284" t="str">
            <v>  机关服务</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row>
        <row r="285">
          <cell r="A285">
            <v>2013350</v>
          </cell>
          <cell r="B285" t="str">
            <v/>
          </cell>
          <cell r="C285" t="str">
            <v/>
          </cell>
          <cell r="D285" t="str">
            <v>20133</v>
          </cell>
          <cell r="E285" t="str">
            <v/>
          </cell>
          <cell r="F285" t="str">
            <v/>
          </cell>
          <cell r="G285" t="str">
            <v>  事业运行</v>
          </cell>
          <cell r="H285">
            <v>545.286111</v>
          </cell>
          <cell r="I285">
            <v>385.7016</v>
          </cell>
          <cell r="J285">
            <v>45.755433</v>
          </cell>
          <cell r="K285">
            <v>18.500666</v>
          </cell>
          <cell r="L285">
            <v>0</v>
          </cell>
          <cell r="M285">
            <v>36.12</v>
          </cell>
          <cell r="N285">
            <v>0</v>
          </cell>
          <cell r="O285">
            <v>0</v>
          </cell>
          <cell r="P285">
            <v>0</v>
          </cell>
          <cell r="Q285">
            <v>0</v>
          </cell>
          <cell r="R285">
            <v>0</v>
          </cell>
          <cell r="S285">
            <v>0</v>
          </cell>
          <cell r="T285">
            <v>0</v>
          </cell>
          <cell r="U285">
            <v>0</v>
          </cell>
          <cell r="V285">
            <v>0</v>
          </cell>
        </row>
        <row r="286">
          <cell r="A286">
            <v>2013399</v>
          </cell>
          <cell r="B286" t="str">
            <v/>
          </cell>
          <cell r="C286" t="str">
            <v/>
          </cell>
          <cell r="D286" t="str">
            <v>20133</v>
          </cell>
          <cell r="E286" t="str">
            <v/>
          </cell>
          <cell r="F286" t="str">
            <v/>
          </cell>
          <cell r="G286" t="str">
            <v>  其他宣传事务支出</v>
          </cell>
          <cell r="H286">
            <v>81.256</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row>
        <row r="287">
          <cell r="A287">
            <v>20134</v>
          </cell>
          <cell r="B287" t="str">
            <v/>
          </cell>
          <cell r="C287" t="str">
            <v>201</v>
          </cell>
          <cell r="D287" t="str">
            <v/>
          </cell>
          <cell r="E287" t="str">
            <v/>
          </cell>
          <cell r="F287" t="str">
            <v>20134</v>
          </cell>
          <cell r="G287" t="str">
            <v>统站事务</v>
          </cell>
          <cell r="H287">
            <v>322.8366</v>
          </cell>
          <cell r="I287">
            <v>288.108</v>
          </cell>
          <cell r="J287">
            <v>2.8608</v>
          </cell>
          <cell r="K287">
            <v>8.3272</v>
          </cell>
          <cell r="L287">
            <v>0</v>
          </cell>
          <cell r="M287">
            <v>2.52</v>
          </cell>
          <cell r="N287">
            <v>0</v>
          </cell>
          <cell r="O287">
            <v>0</v>
          </cell>
          <cell r="P287">
            <v>6.192</v>
          </cell>
          <cell r="Q287">
            <v>10.32</v>
          </cell>
          <cell r="R287">
            <v>-4.128</v>
          </cell>
          <cell r="S287">
            <v>0</v>
          </cell>
          <cell r="T287">
            <v>5.4</v>
          </cell>
          <cell r="U287">
            <v>10</v>
          </cell>
          <cell r="V287">
            <v>0</v>
          </cell>
        </row>
        <row r="288">
          <cell r="A288">
            <v>2013401</v>
          </cell>
          <cell r="B288" t="str">
            <v/>
          </cell>
          <cell r="C288" t="str">
            <v/>
          </cell>
          <cell r="D288" t="str">
            <v>20134</v>
          </cell>
          <cell r="E288" t="str">
            <v/>
          </cell>
          <cell r="F288" t="str">
            <v/>
          </cell>
          <cell r="G288" t="str">
            <v>  行政运行</v>
          </cell>
          <cell r="H288">
            <v>285.692</v>
          </cell>
          <cell r="I288">
            <v>265.6944</v>
          </cell>
          <cell r="J288">
            <v>0</v>
          </cell>
          <cell r="K288">
            <v>7.4362</v>
          </cell>
          <cell r="L288">
            <v>0</v>
          </cell>
          <cell r="M288">
            <v>0</v>
          </cell>
          <cell r="N288">
            <v>0</v>
          </cell>
          <cell r="O288">
            <v>0</v>
          </cell>
          <cell r="P288">
            <v>0</v>
          </cell>
          <cell r="Q288">
            <v>0</v>
          </cell>
          <cell r="R288">
            <v>0</v>
          </cell>
          <cell r="S288">
            <v>0</v>
          </cell>
          <cell r="T288">
            <v>0</v>
          </cell>
          <cell r="U288">
            <v>0</v>
          </cell>
          <cell r="V288">
            <v>0</v>
          </cell>
        </row>
        <row r="289">
          <cell r="A289">
            <v>2013402</v>
          </cell>
          <cell r="B289" t="str">
            <v/>
          </cell>
          <cell r="C289" t="str">
            <v/>
          </cell>
          <cell r="D289" t="str">
            <v>20134</v>
          </cell>
          <cell r="E289" t="str">
            <v/>
          </cell>
          <cell r="F289" t="str">
            <v/>
          </cell>
          <cell r="G289" t="str">
            <v>  一般行政管理事务</v>
          </cell>
          <cell r="H289">
            <v>0</v>
          </cell>
          <cell r="I289">
            <v>0</v>
          </cell>
          <cell r="J289">
            <v>0</v>
          </cell>
          <cell r="K289">
            <v>0</v>
          </cell>
          <cell r="L289">
            <v>0</v>
          </cell>
          <cell r="M289">
            <v>0</v>
          </cell>
          <cell r="N289">
            <v>0</v>
          </cell>
          <cell r="O289">
            <v>0</v>
          </cell>
          <cell r="P289">
            <v>6.192</v>
          </cell>
          <cell r="Q289">
            <v>10.32</v>
          </cell>
          <cell r="R289">
            <v>-4.128</v>
          </cell>
          <cell r="S289">
            <v>0</v>
          </cell>
          <cell r="T289">
            <v>0</v>
          </cell>
          <cell r="U289">
            <v>0</v>
          </cell>
          <cell r="V289">
            <v>0</v>
          </cell>
        </row>
        <row r="290">
          <cell r="A290">
            <v>2013404</v>
          </cell>
          <cell r="B290" t="str">
            <v/>
          </cell>
          <cell r="C290" t="str">
            <v/>
          </cell>
          <cell r="D290" t="str">
            <v>20134</v>
          </cell>
          <cell r="E290" t="str">
            <v/>
          </cell>
          <cell r="F290" t="str">
            <v/>
          </cell>
          <cell r="G290" t="str">
            <v>  宗教事务</v>
          </cell>
          <cell r="H290">
            <v>2</v>
          </cell>
          <cell r="I290">
            <v>0</v>
          </cell>
          <cell r="J290">
            <v>0</v>
          </cell>
          <cell r="K290">
            <v>0</v>
          </cell>
          <cell r="L290">
            <v>0</v>
          </cell>
          <cell r="M290">
            <v>0</v>
          </cell>
          <cell r="N290">
            <v>0</v>
          </cell>
          <cell r="O290">
            <v>0</v>
          </cell>
          <cell r="P290">
            <v>0</v>
          </cell>
          <cell r="Q290">
            <v>0</v>
          </cell>
          <cell r="R290">
            <v>0</v>
          </cell>
          <cell r="S290">
            <v>0</v>
          </cell>
          <cell r="T290">
            <v>0</v>
          </cell>
          <cell r="U290">
            <v>10</v>
          </cell>
          <cell r="V290">
            <v>0</v>
          </cell>
        </row>
        <row r="291">
          <cell r="A291">
            <v>2013450</v>
          </cell>
          <cell r="B291" t="str">
            <v/>
          </cell>
          <cell r="C291" t="str">
            <v/>
          </cell>
          <cell r="D291" t="str">
            <v>20134</v>
          </cell>
          <cell r="E291" t="str">
            <v/>
          </cell>
          <cell r="F291" t="str">
            <v/>
          </cell>
          <cell r="G291" t="str">
            <v>  事业运行</v>
          </cell>
          <cell r="H291">
            <v>29.6456</v>
          </cell>
          <cell r="I291">
            <v>22.4136</v>
          </cell>
          <cell r="J291">
            <v>2.8608</v>
          </cell>
          <cell r="K291">
            <v>0.891</v>
          </cell>
          <cell r="L291">
            <v>0</v>
          </cell>
          <cell r="M291">
            <v>2.52</v>
          </cell>
          <cell r="N291">
            <v>0</v>
          </cell>
          <cell r="O291">
            <v>0</v>
          </cell>
          <cell r="P291">
            <v>0</v>
          </cell>
          <cell r="Q291">
            <v>0</v>
          </cell>
          <cell r="R291">
            <v>0</v>
          </cell>
          <cell r="S291">
            <v>0</v>
          </cell>
          <cell r="T291">
            <v>0</v>
          </cell>
          <cell r="U291">
            <v>0</v>
          </cell>
          <cell r="V291">
            <v>0</v>
          </cell>
        </row>
        <row r="292">
          <cell r="A292">
            <v>2013499</v>
          </cell>
          <cell r="B292" t="str">
            <v/>
          </cell>
          <cell r="C292" t="str">
            <v/>
          </cell>
          <cell r="D292" t="str">
            <v>20134</v>
          </cell>
          <cell r="E292" t="str">
            <v/>
          </cell>
          <cell r="F292" t="str">
            <v/>
          </cell>
          <cell r="G292" t="str">
            <v>  其他统站事务支出 </v>
          </cell>
          <cell r="H292">
            <v>5.499</v>
          </cell>
          <cell r="I292">
            <v>0</v>
          </cell>
          <cell r="J292">
            <v>0</v>
          </cell>
          <cell r="K292">
            <v>0</v>
          </cell>
          <cell r="L292">
            <v>0</v>
          </cell>
          <cell r="M292">
            <v>0</v>
          </cell>
          <cell r="N292">
            <v>0</v>
          </cell>
          <cell r="O292">
            <v>0</v>
          </cell>
          <cell r="P292">
            <v>0</v>
          </cell>
          <cell r="Q292">
            <v>0</v>
          </cell>
          <cell r="R292">
            <v>0</v>
          </cell>
          <cell r="S292">
            <v>0</v>
          </cell>
          <cell r="T292">
            <v>5.4</v>
          </cell>
          <cell r="U292">
            <v>0</v>
          </cell>
          <cell r="V292">
            <v>0</v>
          </cell>
        </row>
        <row r="293">
          <cell r="A293">
            <v>20136</v>
          </cell>
          <cell r="B293" t="str">
            <v/>
          </cell>
          <cell r="C293" t="str">
            <v>201</v>
          </cell>
          <cell r="D293" t="str">
            <v/>
          </cell>
          <cell r="E293" t="str">
            <v/>
          </cell>
          <cell r="F293" t="str">
            <v>20136</v>
          </cell>
          <cell r="G293" t="str">
            <v>其他共产党事务支出</v>
          </cell>
          <cell r="H293">
            <v>20.480942</v>
          </cell>
          <cell r="I293">
            <v>0</v>
          </cell>
          <cell r="J293">
            <v>0</v>
          </cell>
          <cell r="K293">
            <v>0</v>
          </cell>
          <cell r="L293">
            <v>0</v>
          </cell>
          <cell r="M293">
            <v>0</v>
          </cell>
          <cell r="N293">
            <v>0</v>
          </cell>
          <cell r="O293">
            <v>0</v>
          </cell>
          <cell r="P293">
            <v>5</v>
          </cell>
          <cell r="Q293">
            <v>8.4</v>
          </cell>
          <cell r="R293">
            <v>-3.4</v>
          </cell>
          <cell r="S293">
            <v>0</v>
          </cell>
          <cell r="T293">
            <v>0</v>
          </cell>
          <cell r="U293">
            <v>0</v>
          </cell>
          <cell r="V293">
            <v>0</v>
          </cell>
        </row>
        <row r="294">
          <cell r="A294">
            <v>2013601</v>
          </cell>
          <cell r="B294" t="str">
            <v/>
          </cell>
          <cell r="C294" t="str">
            <v/>
          </cell>
          <cell r="D294" t="str">
            <v>20136</v>
          </cell>
          <cell r="E294" t="str">
            <v/>
          </cell>
          <cell r="F294" t="str">
            <v/>
          </cell>
          <cell r="G294" t="str">
            <v>  行政运行</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row>
        <row r="295">
          <cell r="A295">
            <v>2013602</v>
          </cell>
          <cell r="B295" t="str">
            <v/>
          </cell>
          <cell r="C295" t="str">
            <v/>
          </cell>
          <cell r="D295" t="str">
            <v>20136</v>
          </cell>
          <cell r="E295" t="str">
            <v/>
          </cell>
          <cell r="F295" t="str">
            <v/>
          </cell>
          <cell r="G295" t="str">
            <v>  一般行政管理事务</v>
          </cell>
          <cell r="H295">
            <v>12.430942</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row>
        <row r="296">
          <cell r="A296">
            <v>2013603</v>
          </cell>
          <cell r="B296" t="str">
            <v/>
          </cell>
          <cell r="C296" t="str">
            <v/>
          </cell>
          <cell r="D296" t="str">
            <v>20136</v>
          </cell>
          <cell r="E296" t="str">
            <v/>
          </cell>
          <cell r="F296" t="str">
            <v/>
          </cell>
          <cell r="G296" t="str">
            <v>  机关服务</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row>
        <row r="297">
          <cell r="A297">
            <v>2013650</v>
          </cell>
          <cell r="B297" t="str">
            <v/>
          </cell>
          <cell r="C297" t="str">
            <v/>
          </cell>
          <cell r="D297" t="str">
            <v>20136</v>
          </cell>
          <cell r="E297" t="str">
            <v/>
          </cell>
          <cell r="F297" t="str">
            <v/>
          </cell>
          <cell r="G297" t="str">
            <v>  事业运行</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row>
        <row r="298">
          <cell r="A298">
            <v>2013699</v>
          </cell>
          <cell r="B298" t="str">
            <v/>
          </cell>
          <cell r="C298" t="str">
            <v/>
          </cell>
          <cell r="D298" t="str">
            <v>20136</v>
          </cell>
          <cell r="E298" t="str">
            <v/>
          </cell>
          <cell r="F298" t="str">
            <v/>
          </cell>
          <cell r="G298" t="str">
            <v>  其他共产党事务支出</v>
          </cell>
          <cell r="H298">
            <v>8.05</v>
          </cell>
          <cell r="I298">
            <v>0</v>
          </cell>
          <cell r="J298">
            <v>0</v>
          </cell>
          <cell r="K298">
            <v>0</v>
          </cell>
          <cell r="L298">
            <v>0</v>
          </cell>
          <cell r="M298">
            <v>0</v>
          </cell>
          <cell r="N298">
            <v>0</v>
          </cell>
          <cell r="O298">
            <v>0</v>
          </cell>
          <cell r="P298">
            <v>5</v>
          </cell>
          <cell r="Q298">
            <v>8.4</v>
          </cell>
          <cell r="R298">
            <v>-3.4</v>
          </cell>
          <cell r="S298">
            <v>0</v>
          </cell>
          <cell r="T298">
            <v>0</v>
          </cell>
          <cell r="U298">
            <v>0</v>
          </cell>
          <cell r="V298">
            <v>0</v>
          </cell>
        </row>
        <row r="299">
          <cell r="A299">
            <v>20138</v>
          </cell>
          <cell r="B299" t="str">
            <v/>
          </cell>
          <cell r="C299" t="str">
            <v>201</v>
          </cell>
          <cell r="D299" t="str">
            <v/>
          </cell>
          <cell r="E299" t="str">
            <v/>
          </cell>
          <cell r="F299" t="str">
            <v>20138</v>
          </cell>
          <cell r="G299" t="str">
            <v>市场监督管理实务</v>
          </cell>
          <cell r="H299">
            <v>1376.26105</v>
          </cell>
          <cell r="I299">
            <v>1022.9796</v>
          </cell>
          <cell r="J299">
            <v>22.454304</v>
          </cell>
          <cell r="K299">
            <v>32.9893</v>
          </cell>
          <cell r="L299">
            <v>0</v>
          </cell>
          <cell r="M299">
            <v>19.32</v>
          </cell>
          <cell r="N299">
            <v>23.4</v>
          </cell>
          <cell r="O299">
            <v>0</v>
          </cell>
          <cell r="P299">
            <v>0</v>
          </cell>
          <cell r="Q299">
            <v>0</v>
          </cell>
          <cell r="R299">
            <v>0</v>
          </cell>
          <cell r="S299">
            <v>0</v>
          </cell>
          <cell r="T299">
            <v>10.84</v>
          </cell>
          <cell r="U299">
            <v>0</v>
          </cell>
          <cell r="V299">
            <v>0</v>
          </cell>
        </row>
        <row r="300">
          <cell r="A300">
            <v>2013801</v>
          </cell>
          <cell r="B300" t="str">
            <v/>
          </cell>
          <cell r="C300" t="str">
            <v/>
          </cell>
          <cell r="D300" t="str">
            <v>20138</v>
          </cell>
          <cell r="E300" t="str">
            <v/>
          </cell>
          <cell r="F300" t="str">
            <v/>
          </cell>
          <cell r="G300" t="str">
            <v>  行政运行</v>
          </cell>
          <cell r="H300">
            <v>931.689344</v>
          </cell>
          <cell r="I300">
            <v>846.7416</v>
          </cell>
          <cell r="J300">
            <v>0</v>
          </cell>
          <cell r="K300">
            <v>25.7306</v>
          </cell>
          <cell r="L300">
            <v>0</v>
          </cell>
          <cell r="M300">
            <v>0</v>
          </cell>
          <cell r="N300">
            <v>17.4</v>
          </cell>
          <cell r="O300">
            <v>0</v>
          </cell>
          <cell r="P300">
            <v>0</v>
          </cell>
          <cell r="Q300">
            <v>0</v>
          </cell>
          <cell r="R300">
            <v>0</v>
          </cell>
          <cell r="S300">
            <v>0</v>
          </cell>
          <cell r="T300">
            <v>0</v>
          </cell>
          <cell r="U300">
            <v>0</v>
          </cell>
          <cell r="V300">
            <v>0</v>
          </cell>
        </row>
        <row r="301">
          <cell r="A301">
            <v>2013804</v>
          </cell>
          <cell r="B301" t="str">
            <v/>
          </cell>
          <cell r="C301" t="str">
            <v/>
          </cell>
          <cell r="D301" t="str">
            <v>20138</v>
          </cell>
          <cell r="E301" t="str">
            <v/>
          </cell>
          <cell r="F301" t="str">
            <v/>
          </cell>
          <cell r="G301" t="str">
            <v>  市场监督管理专项</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row>
        <row r="302">
          <cell r="A302">
            <v>2013805</v>
          </cell>
          <cell r="B302" t="str">
            <v/>
          </cell>
          <cell r="C302" t="str">
            <v/>
          </cell>
          <cell r="D302" t="str">
            <v>20138</v>
          </cell>
          <cell r="E302" t="str">
            <v/>
          </cell>
          <cell r="F302" t="str">
            <v/>
          </cell>
          <cell r="G302" t="str">
            <v>  市场监管执法</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row>
        <row r="303">
          <cell r="A303">
            <v>2013816</v>
          </cell>
          <cell r="B303" t="str">
            <v/>
          </cell>
          <cell r="C303" t="str">
            <v/>
          </cell>
          <cell r="D303" t="str">
            <v>20138</v>
          </cell>
          <cell r="E303" t="str">
            <v/>
          </cell>
          <cell r="F303" t="str">
            <v/>
          </cell>
          <cell r="G303" t="str">
            <v>  食品安全监管</v>
          </cell>
          <cell r="H303">
            <v>0</v>
          </cell>
          <cell r="I303">
            <v>0</v>
          </cell>
          <cell r="J303">
            <v>0</v>
          </cell>
          <cell r="K303">
            <v>0</v>
          </cell>
          <cell r="L303">
            <v>0</v>
          </cell>
          <cell r="M303">
            <v>0</v>
          </cell>
          <cell r="N303">
            <v>0</v>
          </cell>
          <cell r="O303">
            <v>0</v>
          </cell>
          <cell r="P303">
            <v>0</v>
          </cell>
          <cell r="Q303">
            <v>0</v>
          </cell>
          <cell r="R303">
            <v>0</v>
          </cell>
          <cell r="S303">
            <v>0</v>
          </cell>
          <cell r="T303">
            <v>10.34</v>
          </cell>
          <cell r="U303">
            <v>0</v>
          </cell>
          <cell r="V303">
            <v>0</v>
          </cell>
        </row>
        <row r="304">
          <cell r="A304">
            <v>2013850</v>
          </cell>
          <cell r="B304" t="str">
            <v/>
          </cell>
          <cell r="C304" t="str">
            <v/>
          </cell>
          <cell r="D304" t="str">
            <v>20138</v>
          </cell>
          <cell r="E304" t="str">
            <v/>
          </cell>
          <cell r="F304" t="str">
            <v/>
          </cell>
          <cell r="G304" t="str">
            <v>  事业运行</v>
          </cell>
          <cell r="H304">
            <v>238.668456</v>
          </cell>
          <cell r="I304">
            <v>176.238</v>
          </cell>
          <cell r="J304">
            <v>22.454304</v>
          </cell>
          <cell r="K304">
            <v>7.2587</v>
          </cell>
          <cell r="L304">
            <v>0</v>
          </cell>
          <cell r="M304">
            <v>19.32</v>
          </cell>
          <cell r="N304">
            <v>6</v>
          </cell>
          <cell r="O304">
            <v>0</v>
          </cell>
          <cell r="P304">
            <v>0</v>
          </cell>
          <cell r="Q304">
            <v>0</v>
          </cell>
          <cell r="R304">
            <v>0</v>
          </cell>
          <cell r="S304">
            <v>0</v>
          </cell>
          <cell r="T304">
            <v>0</v>
          </cell>
          <cell r="U304">
            <v>0</v>
          </cell>
          <cell r="V304">
            <v>0</v>
          </cell>
        </row>
        <row r="305">
          <cell r="A305">
            <v>2013899</v>
          </cell>
          <cell r="B305" t="str">
            <v/>
          </cell>
          <cell r="C305" t="str">
            <v/>
          </cell>
          <cell r="D305" t="str">
            <v>20138</v>
          </cell>
          <cell r="E305" t="str">
            <v/>
          </cell>
          <cell r="F305" t="str">
            <v/>
          </cell>
          <cell r="G305" t="str">
            <v>  其他市场监督管理事务</v>
          </cell>
          <cell r="H305">
            <v>205.90325</v>
          </cell>
          <cell r="I305">
            <v>0</v>
          </cell>
          <cell r="J305">
            <v>0</v>
          </cell>
          <cell r="K305">
            <v>0</v>
          </cell>
          <cell r="L305">
            <v>0</v>
          </cell>
          <cell r="M305">
            <v>0</v>
          </cell>
          <cell r="N305">
            <v>0</v>
          </cell>
          <cell r="O305">
            <v>0</v>
          </cell>
          <cell r="P305">
            <v>0</v>
          </cell>
          <cell r="Q305">
            <v>0</v>
          </cell>
          <cell r="R305">
            <v>0</v>
          </cell>
          <cell r="S305">
            <v>0</v>
          </cell>
          <cell r="T305">
            <v>0.5</v>
          </cell>
          <cell r="U305">
            <v>0</v>
          </cell>
          <cell r="V305">
            <v>0</v>
          </cell>
        </row>
        <row r="306">
          <cell r="A306">
            <v>20199</v>
          </cell>
          <cell r="B306" t="str">
            <v/>
          </cell>
          <cell r="C306" t="str">
            <v>201</v>
          </cell>
          <cell r="D306" t="str">
            <v/>
          </cell>
          <cell r="E306" t="str">
            <v/>
          </cell>
          <cell r="F306" t="str">
            <v>20199</v>
          </cell>
          <cell r="G306" t="str">
            <v>其他一般公共服务支出</v>
          </cell>
          <cell r="H306">
            <v>1991.5068</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row>
        <row r="307">
          <cell r="A307">
            <v>2019901</v>
          </cell>
          <cell r="B307" t="str">
            <v/>
          </cell>
          <cell r="C307" t="str">
            <v/>
          </cell>
          <cell r="D307" t="str">
            <v>20199</v>
          </cell>
          <cell r="E307" t="str">
            <v/>
          </cell>
          <cell r="F307" t="str">
            <v/>
          </cell>
          <cell r="G307" t="str">
            <v>  国家赔偿费用支出</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row>
        <row r="308">
          <cell r="A308">
            <v>2019999</v>
          </cell>
          <cell r="B308" t="str">
            <v/>
          </cell>
          <cell r="C308" t="str">
            <v/>
          </cell>
          <cell r="D308" t="str">
            <v>20199</v>
          </cell>
          <cell r="E308" t="str">
            <v/>
          </cell>
          <cell r="F308" t="str">
            <v/>
          </cell>
          <cell r="G308" t="str">
            <v>  其他一般公共服务支出</v>
          </cell>
          <cell r="H308">
            <v>1991.5068</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row>
        <row r="309">
          <cell r="A309">
            <v>201999901</v>
          </cell>
          <cell r="B309" t="str">
            <v/>
          </cell>
          <cell r="C309" t="str">
            <v/>
          </cell>
          <cell r="D309" t="str">
            <v/>
          </cell>
          <cell r="E309" t="str">
            <v>2019999</v>
          </cell>
          <cell r="F309" t="str">
            <v/>
          </cell>
          <cell r="G309" t="str">
            <v>  文旅局</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row>
        <row r="310">
          <cell r="A310">
            <v>201999902</v>
          </cell>
          <cell r="B310" t="str">
            <v/>
          </cell>
          <cell r="C310" t="str">
            <v/>
          </cell>
          <cell r="D310" t="str">
            <v/>
          </cell>
          <cell r="E310" t="str">
            <v>2019999</v>
          </cell>
          <cell r="F310" t="str">
            <v/>
          </cell>
          <cell r="G310" t="str">
            <v>  图书馆</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row>
        <row r="311">
          <cell r="A311">
            <v>201999903</v>
          </cell>
          <cell r="B311" t="str">
            <v/>
          </cell>
          <cell r="C311" t="str">
            <v/>
          </cell>
          <cell r="D311" t="str">
            <v/>
          </cell>
          <cell r="E311" t="str">
            <v>2019999</v>
          </cell>
          <cell r="F311" t="str">
            <v/>
          </cell>
          <cell r="G311" t="str">
            <v>  文物管理所</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row>
        <row r="312">
          <cell r="A312">
            <v>201999904</v>
          </cell>
          <cell r="B312" t="str">
            <v/>
          </cell>
          <cell r="C312" t="str">
            <v/>
          </cell>
          <cell r="D312" t="str">
            <v/>
          </cell>
          <cell r="E312" t="str">
            <v>2019999</v>
          </cell>
          <cell r="F312" t="str">
            <v/>
          </cell>
          <cell r="G312" t="str">
            <v>  文化市场综合执法大队</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row>
        <row r="313">
          <cell r="A313">
            <v>201999905</v>
          </cell>
          <cell r="B313" t="str">
            <v/>
          </cell>
          <cell r="C313" t="str">
            <v/>
          </cell>
          <cell r="D313" t="str">
            <v/>
          </cell>
          <cell r="E313" t="str">
            <v>2019999</v>
          </cell>
          <cell r="F313" t="str">
            <v/>
          </cell>
          <cell r="G313" t="str">
            <v>  文化馆</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row>
        <row r="314">
          <cell r="A314">
            <v>201999906</v>
          </cell>
          <cell r="B314" t="str">
            <v/>
          </cell>
          <cell r="C314" t="str">
            <v/>
          </cell>
          <cell r="D314" t="str">
            <v/>
          </cell>
          <cell r="E314" t="str">
            <v>2019999</v>
          </cell>
          <cell r="F314" t="str">
            <v/>
          </cell>
          <cell r="G314" t="str">
            <v>  农村电影事业管理站</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row>
        <row r="315">
          <cell r="A315">
            <v>201999907</v>
          </cell>
          <cell r="B315" t="str">
            <v/>
          </cell>
          <cell r="C315" t="str">
            <v/>
          </cell>
          <cell r="D315" t="str">
            <v/>
          </cell>
          <cell r="E315" t="str">
            <v>2019999</v>
          </cell>
          <cell r="F315" t="str">
            <v/>
          </cell>
          <cell r="G315" t="str">
            <v>  艺术工作室</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row>
        <row r="316">
          <cell r="A316">
            <v>201999908</v>
          </cell>
          <cell r="B316" t="str">
            <v/>
          </cell>
          <cell r="C316" t="str">
            <v/>
          </cell>
          <cell r="D316" t="str">
            <v/>
          </cell>
          <cell r="E316" t="str">
            <v>2019999</v>
          </cell>
          <cell r="F316" t="str">
            <v/>
          </cell>
          <cell r="G316" t="str">
            <v>  旅游服务中心</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row>
        <row r="317">
          <cell r="A317">
            <v>201999909</v>
          </cell>
          <cell r="B317" t="str">
            <v/>
          </cell>
          <cell r="C317" t="str">
            <v/>
          </cell>
          <cell r="D317" t="str">
            <v/>
          </cell>
          <cell r="E317" t="str">
            <v>2019999</v>
          </cell>
          <cell r="F317" t="str">
            <v/>
          </cell>
          <cell r="G317" t="str">
            <v>  住建局</v>
          </cell>
        </row>
        <row r="317">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row>
        <row r="318">
          <cell r="A318">
            <v>201999910</v>
          </cell>
          <cell r="B318" t="str">
            <v/>
          </cell>
          <cell r="C318" t="str">
            <v/>
          </cell>
          <cell r="D318" t="str">
            <v/>
          </cell>
          <cell r="E318" t="str">
            <v>2019999</v>
          </cell>
          <cell r="F318" t="str">
            <v/>
          </cell>
          <cell r="G318" t="str">
            <v>  城管局</v>
          </cell>
          <cell r="H318">
            <v>1990.5</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row>
        <row r="319">
          <cell r="A319">
            <v>201999911</v>
          </cell>
          <cell r="B319" t="str">
            <v/>
          </cell>
          <cell r="C319" t="str">
            <v/>
          </cell>
          <cell r="D319" t="str">
            <v/>
          </cell>
          <cell r="E319" t="str">
            <v>2019999</v>
          </cell>
          <cell r="F319" t="str">
            <v/>
          </cell>
          <cell r="G319" t="str">
            <v>  水务局</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row>
        <row r="320">
          <cell r="A320">
            <v>201999912</v>
          </cell>
          <cell r="B320" t="str">
            <v/>
          </cell>
          <cell r="C320" t="str">
            <v/>
          </cell>
          <cell r="D320" t="str">
            <v/>
          </cell>
          <cell r="E320" t="str">
            <v>2019999</v>
          </cell>
          <cell r="F320" t="str">
            <v/>
          </cell>
          <cell r="G320" t="str">
            <v>  自然资源局</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row>
        <row r="321">
          <cell r="A321">
            <v>201999913</v>
          </cell>
          <cell r="B321" t="str">
            <v/>
          </cell>
          <cell r="C321" t="str">
            <v/>
          </cell>
          <cell r="D321" t="str">
            <v/>
          </cell>
          <cell r="E321" t="str">
            <v>2019999</v>
          </cell>
          <cell r="F321" t="str">
            <v/>
          </cell>
          <cell r="G321" t="str">
            <v>  商务投促局</v>
          </cell>
          <cell r="H321">
            <v>1.0068</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row>
        <row r="322">
          <cell r="A322">
            <v>201999914</v>
          </cell>
          <cell r="B322" t="str">
            <v/>
          </cell>
          <cell r="C322" t="str">
            <v/>
          </cell>
          <cell r="D322" t="str">
            <v/>
          </cell>
          <cell r="E322" t="str">
            <v>2019999</v>
          </cell>
          <cell r="F322" t="str">
            <v/>
          </cell>
          <cell r="G322" t="str">
            <v>  林业草原局</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row>
        <row r="323">
          <cell r="A323">
            <v>201999915</v>
          </cell>
          <cell r="B323" t="str">
            <v/>
          </cell>
          <cell r="C323" t="str">
            <v/>
          </cell>
          <cell r="D323" t="str">
            <v/>
          </cell>
          <cell r="E323" t="str">
            <v>2019999</v>
          </cell>
          <cell r="F323" t="str">
            <v/>
          </cell>
          <cell r="G323" t="str">
            <v>  其他</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row>
        <row r="324">
          <cell r="A324">
            <v>203</v>
          </cell>
          <cell r="B324" t="str">
            <v>类</v>
          </cell>
          <cell r="C324" t="str">
            <v/>
          </cell>
          <cell r="D324" t="str">
            <v/>
          </cell>
          <cell r="E324" t="str">
            <v/>
          </cell>
          <cell r="F324" t="str">
            <v/>
          </cell>
          <cell r="G324" t="str">
            <v>国防支出</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row>
        <row r="325">
          <cell r="A325">
            <v>20306</v>
          </cell>
          <cell r="B325" t="str">
            <v/>
          </cell>
          <cell r="C325" t="str">
            <v>203</v>
          </cell>
          <cell r="D325" t="str">
            <v/>
          </cell>
          <cell r="E325" t="str">
            <v/>
          </cell>
          <cell r="F325" t="str">
            <v>20306</v>
          </cell>
          <cell r="G325" t="str">
            <v>国防动员</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row>
        <row r="326">
          <cell r="A326">
            <v>2030601</v>
          </cell>
          <cell r="B326" t="str">
            <v/>
          </cell>
          <cell r="C326" t="str">
            <v/>
          </cell>
          <cell r="D326" t="str">
            <v>20306</v>
          </cell>
          <cell r="E326" t="str">
            <v/>
          </cell>
          <cell r="F326" t="str">
            <v/>
          </cell>
          <cell r="G326" t="str">
            <v>  兵役征集</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row>
        <row r="327">
          <cell r="A327">
            <v>2030602</v>
          </cell>
          <cell r="B327" t="str">
            <v/>
          </cell>
          <cell r="C327" t="str">
            <v/>
          </cell>
          <cell r="D327" t="str">
            <v>20306</v>
          </cell>
          <cell r="E327" t="str">
            <v/>
          </cell>
          <cell r="F327" t="str">
            <v/>
          </cell>
          <cell r="G327" t="str">
            <v>  经济动员</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row>
        <row r="328">
          <cell r="A328">
            <v>2030603</v>
          </cell>
          <cell r="B328" t="str">
            <v/>
          </cell>
          <cell r="C328" t="str">
            <v/>
          </cell>
          <cell r="D328" t="str">
            <v>20306</v>
          </cell>
          <cell r="E328" t="str">
            <v/>
          </cell>
          <cell r="F328" t="str">
            <v/>
          </cell>
          <cell r="G328" t="str">
            <v>  人民防空</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row>
        <row r="329">
          <cell r="A329">
            <v>2030604</v>
          </cell>
          <cell r="B329" t="str">
            <v/>
          </cell>
          <cell r="C329" t="str">
            <v/>
          </cell>
          <cell r="D329" t="str">
            <v>20306</v>
          </cell>
          <cell r="E329" t="str">
            <v/>
          </cell>
          <cell r="F329" t="str">
            <v/>
          </cell>
          <cell r="G329" t="str">
            <v>  交通战备</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row>
        <row r="330">
          <cell r="A330">
            <v>2030605</v>
          </cell>
          <cell r="B330" t="str">
            <v/>
          </cell>
          <cell r="C330" t="str">
            <v/>
          </cell>
          <cell r="D330" t="str">
            <v>20306</v>
          </cell>
          <cell r="E330" t="str">
            <v/>
          </cell>
          <cell r="F330" t="str">
            <v/>
          </cell>
          <cell r="G330" t="str">
            <v>  国防教育</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row>
        <row r="331">
          <cell r="A331">
            <v>2030606</v>
          </cell>
          <cell r="B331" t="str">
            <v/>
          </cell>
          <cell r="C331" t="str">
            <v/>
          </cell>
          <cell r="D331" t="str">
            <v>20306</v>
          </cell>
          <cell r="E331" t="str">
            <v/>
          </cell>
          <cell r="F331" t="str">
            <v/>
          </cell>
          <cell r="G331" t="str">
            <v>  预备役部队</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row>
        <row r="332">
          <cell r="A332">
            <v>2030607</v>
          </cell>
          <cell r="B332" t="str">
            <v/>
          </cell>
          <cell r="C332" t="str">
            <v/>
          </cell>
          <cell r="D332" t="str">
            <v>20306</v>
          </cell>
          <cell r="E332" t="str">
            <v/>
          </cell>
          <cell r="F332" t="str">
            <v/>
          </cell>
          <cell r="G332" t="str">
            <v>  民兵</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row>
        <row r="333">
          <cell r="A333">
            <v>2030699</v>
          </cell>
          <cell r="B333" t="str">
            <v/>
          </cell>
          <cell r="C333" t="str">
            <v/>
          </cell>
          <cell r="D333" t="str">
            <v>20306</v>
          </cell>
          <cell r="E333" t="str">
            <v/>
          </cell>
          <cell r="F333" t="str">
            <v/>
          </cell>
          <cell r="G333" t="str">
            <v>  其他国防动员支出</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row>
        <row r="334">
          <cell r="A334">
            <v>20399</v>
          </cell>
          <cell r="B334" t="str">
            <v/>
          </cell>
          <cell r="C334" t="str">
            <v>203</v>
          </cell>
          <cell r="D334" t="str">
            <v/>
          </cell>
          <cell r="E334" t="str">
            <v/>
          </cell>
          <cell r="F334" t="str">
            <v>20399</v>
          </cell>
          <cell r="G334" t="str">
            <v>其他国防支出</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row>
        <row r="335">
          <cell r="A335">
            <v>2039901</v>
          </cell>
          <cell r="B335" t="str">
            <v/>
          </cell>
          <cell r="C335" t="str">
            <v/>
          </cell>
          <cell r="D335" t="str">
            <v>20399</v>
          </cell>
          <cell r="E335" t="str">
            <v/>
          </cell>
          <cell r="F335" t="str">
            <v/>
          </cell>
          <cell r="G335" t="str">
            <v>  其他国防支出</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row>
        <row r="336">
          <cell r="A336">
            <v>204</v>
          </cell>
          <cell r="B336" t="str">
            <v>类</v>
          </cell>
          <cell r="C336" t="str">
            <v/>
          </cell>
          <cell r="D336" t="str">
            <v/>
          </cell>
          <cell r="E336" t="str">
            <v/>
          </cell>
          <cell r="F336" t="str">
            <v/>
          </cell>
          <cell r="G336" t="str">
            <v>公共安全</v>
          </cell>
          <cell r="H336">
            <v>11687.370732</v>
          </cell>
          <cell r="I336">
            <v>6912.5316</v>
          </cell>
          <cell r="J336">
            <v>17.59568</v>
          </cell>
          <cell r="K336">
            <v>186.09424</v>
          </cell>
          <cell r="L336">
            <v>0</v>
          </cell>
          <cell r="M336">
            <v>5.376</v>
          </cell>
          <cell r="N336">
            <v>104.4</v>
          </cell>
          <cell r="O336">
            <v>0</v>
          </cell>
          <cell r="P336">
            <v>5</v>
          </cell>
          <cell r="Q336">
            <v>55</v>
          </cell>
          <cell r="R336">
            <v>-50</v>
          </cell>
          <cell r="S336">
            <v>760.787658</v>
          </cell>
          <cell r="T336">
            <v>74.95</v>
          </cell>
          <cell r="U336">
            <v>0</v>
          </cell>
          <cell r="V336">
            <v>865.79</v>
          </cell>
        </row>
        <row r="337">
          <cell r="A337">
            <v>20401</v>
          </cell>
          <cell r="B337" t="str">
            <v/>
          </cell>
          <cell r="C337" t="str">
            <v>204</v>
          </cell>
          <cell r="D337" t="str">
            <v/>
          </cell>
          <cell r="E337" t="str">
            <v/>
          </cell>
          <cell r="F337" t="str">
            <v>20401</v>
          </cell>
          <cell r="G337" t="str">
            <v>武装警察</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row>
        <row r="338">
          <cell r="A338">
            <v>2040101</v>
          </cell>
          <cell r="B338" t="str">
            <v/>
          </cell>
          <cell r="C338" t="str">
            <v/>
          </cell>
          <cell r="D338" t="str">
            <v>20401</v>
          </cell>
          <cell r="E338" t="str">
            <v/>
          </cell>
          <cell r="F338" t="str">
            <v/>
          </cell>
          <cell r="G338" t="str">
            <v>  武装警察部队</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row>
        <row r="339">
          <cell r="A339">
            <v>2040199</v>
          </cell>
          <cell r="B339" t="str">
            <v/>
          </cell>
          <cell r="C339" t="str">
            <v/>
          </cell>
          <cell r="D339" t="str">
            <v>20401</v>
          </cell>
          <cell r="E339" t="str">
            <v/>
          </cell>
          <cell r="F339" t="str">
            <v/>
          </cell>
          <cell r="G339" t="str">
            <v>  其他武装警察部队支出</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row>
        <row r="340">
          <cell r="A340">
            <v>20402</v>
          </cell>
          <cell r="B340" t="str">
            <v/>
          </cell>
          <cell r="C340" t="str">
            <v>204</v>
          </cell>
          <cell r="D340" t="str">
            <v/>
          </cell>
          <cell r="E340" t="str">
            <v/>
          </cell>
          <cell r="F340" t="str">
            <v>20402</v>
          </cell>
          <cell r="G340" t="str">
            <v>公安</v>
          </cell>
          <cell r="H340">
            <v>10503.90332</v>
          </cell>
          <cell r="I340">
            <v>6146.934</v>
          </cell>
          <cell r="J340">
            <v>0</v>
          </cell>
          <cell r="K340">
            <v>154.8452</v>
          </cell>
          <cell r="L340">
            <v>0</v>
          </cell>
          <cell r="M340">
            <v>0</v>
          </cell>
          <cell r="N340">
            <v>91.8</v>
          </cell>
          <cell r="O340">
            <v>0</v>
          </cell>
          <cell r="P340">
            <v>0</v>
          </cell>
          <cell r="Q340">
            <v>50</v>
          </cell>
          <cell r="R340">
            <v>-50</v>
          </cell>
          <cell r="S340">
            <v>690.097985</v>
          </cell>
          <cell r="T340">
            <v>2.82</v>
          </cell>
          <cell r="U340">
            <v>0</v>
          </cell>
          <cell r="V340">
            <v>694.11</v>
          </cell>
        </row>
        <row r="341">
          <cell r="A341">
            <v>2040201</v>
          </cell>
          <cell r="B341" t="str">
            <v/>
          </cell>
          <cell r="C341" t="str">
            <v/>
          </cell>
          <cell r="D341" t="str">
            <v>20402</v>
          </cell>
          <cell r="E341" t="str">
            <v/>
          </cell>
          <cell r="F341" t="str">
            <v/>
          </cell>
          <cell r="G341" t="str">
            <v>  行政运行</v>
          </cell>
          <cell r="H341">
            <v>10045.41432</v>
          </cell>
          <cell r="I341">
            <v>6146.934</v>
          </cell>
          <cell r="J341">
            <v>0</v>
          </cell>
          <cell r="K341">
            <v>154.8452</v>
          </cell>
          <cell r="L341">
            <v>0</v>
          </cell>
          <cell r="M341">
            <v>0</v>
          </cell>
          <cell r="N341">
            <v>91.8</v>
          </cell>
          <cell r="O341">
            <v>0</v>
          </cell>
          <cell r="P341">
            <v>0</v>
          </cell>
          <cell r="Q341">
            <v>0</v>
          </cell>
          <cell r="R341">
            <v>0</v>
          </cell>
          <cell r="S341">
            <v>0</v>
          </cell>
          <cell r="T341">
            <v>0</v>
          </cell>
          <cell r="U341">
            <v>0</v>
          </cell>
          <cell r="V341">
            <v>0</v>
          </cell>
        </row>
        <row r="342">
          <cell r="A342">
            <v>204020101</v>
          </cell>
          <cell r="B342" t="str">
            <v/>
          </cell>
          <cell r="C342" t="str">
            <v/>
          </cell>
          <cell r="D342" t="str">
            <v/>
          </cell>
          <cell r="E342" t="str">
            <v>2040201</v>
          </cell>
          <cell r="F342" t="str">
            <v/>
          </cell>
          <cell r="G342" t="str">
            <v>  公安局</v>
          </cell>
          <cell r="H342">
            <v>9800.17672</v>
          </cell>
          <cell r="I342">
            <v>5969.3292</v>
          </cell>
          <cell r="J342">
            <v>0</v>
          </cell>
          <cell r="K342">
            <v>150.3204</v>
          </cell>
          <cell r="L342">
            <v>0</v>
          </cell>
          <cell r="M342">
            <v>0</v>
          </cell>
          <cell r="N342">
            <v>88.8</v>
          </cell>
          <cell r="O342">
            <v>0</v>
          </cell>
          <cell r="P342">
            <v>0</v>
          </cell>
          <cell r="Q342">
            <v>0</v>
          </cell>
          <cell r="R342">
            <v>0</v>
          </cell>
          <cell r="S342">
            <v>0</v>
          </cell>
          <cell r="T342">
            <v>0</v>
          </cell>
          <cell r="U342">
            <v>0</v>
          </cell>
          <cell r="V342">
            <v>0</v>
          </cell>
        </row>
        <row r="343">
          <cell r="A343">
            <v>204020102</v>
          </cell>
          <cell r="B343" t="str">
            <v/>
          </cell>
          <cell r="C343" t="str">
            <v/>
          </cell>
          <cell r="D343" t="str">
            <v/>
          </cell>
          <cell r="E343" t="str">
            <v>2040201</v>
          </cell>
          <cell r="F343" t="str">
            <v/>
          </cell>
          <cell r="G343" t="str">
            <v>  森林警察大队</v>
          </cell>
          <cell r="H343">
            <v>245.2376</v>
          </cell>
          <cell r="I343">
            <v>177.6048</v>
          </cell>
          <cell r="J343">
            <v>0</v>
          </cell>
          <cell r="K343">
            <v>4.5248</v>
          </cell>
          <cell r="L343">
            <v>0</v>
          </cell>
          <cell r="M343">
            <v>0</v>
          </cell>
          <cell r="N343">
            <v>3</v>
          </cell>
          <cell r="O343">
            <v>0</v>
          </cell>
          <cell r="P343">
            <v>0</v>
          </cell>
          <cell r="Q343">
            <v>0</v>
          </cell>
          <cell r="R343">
            <v>0</v>
          </cell>
          <cell r="S343">
            <v>0</v>
          </cell>
          <cell r="T343">
            <v>0</v>
          </cell>
          <cell r="U343">
            <v>0</v>
          </cell>
          <cell r="V343">
            <v>0</v>
          </cell>
        </row>
        <row r="344">
          <cell r="A344">
            <v>2040202</v>
          </cell>
          <cell r="B344" t="str">
            <v/>
          </cell>
          <cell r="C344" t="str">
            <v/>
          </cell>
          <cell r="D344" t="str">
            <v>20402</v>
          </cell>
          <cell r="E344" t="str">
            <v/>
          </cell>
          <cell r="F344" t="str">
            <v/>
          </cell>
          <cell r="G344" t="str">
            <v>  一般行政管理事务</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row>
        <row r="345">
          <cell r="A345">
            <v>2040203</v>
          </cell>
          <cell r="B345" t="str">
            <v/>
          </cell>
          <cell r="C345" t="str">
            <v/>
          </cell>
          <cell r="D345" t="str">
            <v>20402</v>
          </cell>
          <cell r="E345" t="str">
            <v/>
          </cell>
          <cell r="F345" t="str">
            <v/>
          </cell>
          <cell r="G345" t="str">
            <v>  机关服务</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row>
        <row r="346">
          <cell r="A346">
            <v>2040204</v>
          </cell>
          <cell r="B346" t="str">
            <v/>
          </cell>
          <cell r="C346" t="str">
            <v/>
          </cell>
          <cell r="D346" t="str">
            <v>20402</v>
          </cell>
          <cell r="E346" t="str">
            <v/>
          </cell>
          <cell r="F346" t="str">
            <v/>
          </cell>
          <cell r="G346" t="str">
            <v>  治安管理</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row>
        <row r="347">
          <cell r="A347">
            <v>2040205</v>
          </cell>
          <cell r="B347" t="str">
            <v/>
          </cell>
          <cell r="C347" t="str">
            <v/>
          </cell>
          <cell r="D347" t="str">
            <v>20402</v>
          </cell>
          <cell r="E347" t="str">
            <v/>
          </cell>
          <cell r="F347" t="str">
            <v/>
          </cell>
          <cell r="G347" t="str">
            <v>  国内安全保卫</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row>
        <row r="348">
          <cell r="A348">
            <v>2040206</v>
          </cell>
          <cell r="B348" t="str">
            <v/>
          </cell>
          <cell r="C348" t="str">
            <v/>
          </cell>
          <cell r="D348" t="str">
            <v>20402</v>
          </cell>
          <cell r="E348" t="str">
            <v/>
          </cell>
          <cell r="F348" t="str">
            <v/>
          </cell>
          <cell r="G348" t="str">
            <v>  刑事侦查</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row>
        <row r="349">
          <cell r="A349">
            <v>2040207</v>
          </cell>
          <cell r="B349" t="str">
            <v/>
          </cell>
          <cell r="C349" t="str">
            <v/>
          </cell>
          <cell r="D349" t="str">
            <v>20402</v>
          </cell>
          <cell r="E349" t="str">
            <v/>
          </cell>
          <cell r="F349" t="str">
            <v/>
          </cell>
          <cell r="G349" t="str">
            <v>  经济犯罪侦查</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row>
        <row r="350">
          <cell r="A350">
            <v>2040208</v>
          </cell>
          <cell r="B350" t="str">
            <v/>
          </cell>
          <cell r="C350" t="str">
            <v/>
          </cell>
          <cell r="D350" t="str">
            <v>20402</v>
          </cell>
          <cell r="E350" t="str">
            <v/>
          </cell>
          <cell r="F350" t="str">
            <v/>
          </cell>
          <cell r="G350" t="str">
            <v>  出入境管理</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row>
        <row r="351">
          <cell r="A351">
            <v>2040209</v>
          </cell>
          <cell r="B351" t="str">
            <v/>
          </cell>
          <cell r="C351" t="str">
            <v/>
          </cell>
          <cell r="D351" t="str">
            <v>20402</v>
          </cell>
          <cell r="E351" t="str">
            <v/>
          </cell>
          <cell r="F351" t="str">
            <v/>
          </cell>
          <cell r="G351" t="str">
            <v>  行动技术管理</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row>
        <row r="352">
          <cell r="A352">
            <v>2040210</v>
          </cell>
          <cell r="B352" t="str">
            <v/>
          </cell>
          <cell r="C352" t="str">
            <v/>
          </cell>
          <cell r="D352" t="str">
            <v>20402</v>
          </cell>
          <cell r="E352" t="str">
            <v/>
          </cell>
          <cell r="F352" t="str">
            <v/>
          </cell>
          <cell r="G352" t="str">
            <v>  防范和处理邪教犯罪</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row>
        <row r="353">
          <cell r="A353">
            <v>2040211</v>
          </cell>
          <cell r="B353" t="str">
            <v/>
          </cell>
          <cell r="C353" t="str">
            <v/>
          </cell>
          <cell r="D353" t="str">
            <v>20402</v>
          </cell>
          <cell r="E353" t="str">
            <v/>
          </cell>
          <cell r="F353" t="str">
            <v/>
          </cell>
          <cell r="G353" t="str">
            <v>  禁毒管理</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row>
        <row r="354">
          <cell r="A354">
            <v>2040212</v>
          </cell>
          <cell r="B354" t="str">
            <v/>
          </cell>
          <cell r="C354" t="str">
            <v/>
          </cell>
          <cell r="D354" t="str">
            <v>20402</v>
          </cell>
          <cell r="E354" t="str">
            <v/>
          </cell>
          <cell r="F354" t="str">
            <v/>
          </cell>
          <cell r="G354" t="str">
            <v>  道路交通管理（交警）</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row>
        <row r="355">
          <cell r="A355">
            <v>2040213</v>
          </cell>
          <cell r="B355" t="str">
            <v/>
          </cell>
          <cell r="C355" t="str">
            <v/>
          </cell>
          <cell r="D355" t="str">
            <v>20402</v>
          </cell>
          <cell r="E355" t="str">
            <v/>
          </cell>
          <cell r="F355" t="str">
            <v/>
          </cell>
          <cell r="G355" t="str">
            <v>  网络侦控管理</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row>
        <row r="356">
          <cell r="A356">
            <v>2040214</v>
          </cell>
          <cell r="B356" t="str">
            <v/>
          </cell>
          <cell r="C356" t="str">
            <v/>
          </cell>
          <cell r="D356" t="str">
            <v>20402</v>
          </cell>
          <cell r="E356" t="str">
            <v/>
          </cell>
          <cell r="F356" t="str">
            <v/>
          </cell>
          <cell r="G356" t="str">
            <v>  反恐怖</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row>
        <row r="357">
          <cell r="A357">
            <v>2040215</v>
          </cell>
          <cell r="B357" t="str">
            <v/>
          </cell>
          <cell r="C357" t="str">
            <v/>
          </cell>
          <cell r="D357" t="str">
            <v>20402</v>
          </cell>
          <cell r="E357" t="str">
            <v/>
          </cell>
          <cell r="F357" t="str">
            <v/>
          </cell>
          <cell r="G357" t="str">
            <v>  居民身份证管理</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row>
        <row r="358">
          <cell r="A358">
            <v>2040216</v>
          </cell>
          <cell r="B358" t="str">
            <v/>
          </cell>
          <cell r="C358" t="str">
            <v/>
          </cell>
          <cell r="D358" t="str">
            <v>20402</v>
          </cell>
          <cell r="E358" t="str">
            <v/>
          </cell>
          <cell r="F358" t="str">
            <v/>
          </cell>
          <cell r="G358" t="str">
            <v>  网络运行及维护</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row>
        <row r="359">
          <cell r="A359">
            <v>2040217</v>
          </cell>
          <cell r="B359" t="str">
            <v/>
          </cell>
          <cell r="C359" t="str">
            <v/>
          </cell>
          <cell r="D359" t="str">
            <v>20402</v>
          </cell>
          <cell r="E359" t="str">
            <v/>
          </cell>
          <cell r="F359" t="str">
            <v/>
          </cell>
          <cell r="G359" t="str">
            <v>  拘押收教场所管理</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row>
        <row r="360">
          <cell r="A360">
            <v>2040218</v>
          </cell>
          <cell r="B360" t="str">
            <v/>
          </cell>
          <cell r="C360" t="str">
            <v/>
          </cell>
          <cell r="D360" t="str">
            <v>20402</v>
          </cell>
          <cell r="E360" t="str">
            <v/>
          </cell>
          <cell r="F360" t="str">
            <v/>
          </cell>
          <cell r="G360" t="str">
            <v>  警犬繁育及训养</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row>
        <row r="361">
          <cell r="A361">
            <v>2040219</v>
          </cell>
          <cell r="B361" t="str">
            <v/>
          </cell>
          <cell r="C361" t="str">
            <v/>
          </cell>
          <cell r="D361" t="str">
            <v>20402</v>
          </cell>
          <cell r="E361" t="str">
            <v/>
          </cell>
          <cell r="F361" t="str">
            <v/>
          </cell>
          <cell r="G361" t="str">
            <v>  信息化建设</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row>
        <row r="362">
          <cell r="A362">
            <v>2040220</v>
          </cell>
          <cell r="B362" t="str">
            <v/>
          </cell>
          <cell r="C362" t="str">
            <v/>
          </cell>
          <cell r="D362" t="str">
            <v>20402</v>
          </cell>
          <cell r="E362" t="str">
            <v/>
          </cell>
          <cell r="F362" t="str">
            <v/>
          </cell>
          <cell r="G362" t="str">
            <v>  执法办案</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row>
        <row r="363">
          <cell r="A363">
            <v>2040221</v>
          </cell>
          <cell r="B363" t="str">
            <v/>
          </cell>
          <cell r="C363" t="str">
            <v/>
          </cell>
          <cell r="D363" t="str">
            <v>20402</v>
          </cell>
          <cell r="E363" t="str">
            <v/>
          </cell>
          <cell r="F363" t="str">
            <v/>
          </cell>
          <cell r="G363" t="str">
            <v>  特别业务</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row>
        <row r="364">
          <cell r="A364">
            <v>2040250</v>
          </cell>
          <cell r="B364" t="str">
            <v/>
          </cell>
          <cell r="C364" t="str">
            <v/>
          </cell>
          <cell r="D364" t="str">
            <v>20402</v>
          </cell>
          <cell r="E364" t="str">
            <v/>
          </cell>
          <cell r="F364" t="str">
            <v/>
          </cell>
          <cell r="G364" t="str">
            <v>  事业运行</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row>
        <row r="365">
          <cell r="A365">
            <v>2040299</v>
          </cell>
          <cell r="B365" t="str">
            <v/>
          </cell>
          <cell r="C365" t="str">
            <v/>
          </cell>
          <cell r="D365" t="str">
            <v>20402</v>
          </cell>
          <cell r="E365" t="str">
            <v/>
          </cell>
          <cell r="F365" t="str">
            <v/>
          </cell>
          <cell r="G365" t="str">
            <v>  其他公安支出</v>
          </cell>
          <cell r="H365">
            <v>458.489</v>
          </cell>
          <cell r="I365">
            <v>0</v>
          </cell>
          <cell r="J365">
            <v>0</v>
          </cell>
          <cell r="K365">
            <v>0</v>
          </cell>
          <cell r="L365">
            <v>0</v>
          </cell>
          <cell r="M365">
            <v>0</v>
          </cell>
          <cell r="N365">
            <v>0</v>
          </cell>
          <cell r="O365">
            <v>0</v>
          </cell>
          <cell r="P365">
            <v>0</v>
          </cell>
          <cell r="Q365">
            <v>50</v>
          </cell>
          <cell r="R365">
            <v>-50</v>
          </cell>
          <cell r="S365">
            <v>690.097985</v>
          </cell>
          <cell r="T365">
            <v>2.82</v>
          </cell>
          <cell r="U365">
            <v>0</v>
          </cell>
          <cell r="V365">
            <v>694.11</v>
          </cell>
        </row>
        <row r="366">
          <cell r="A366">
            <v>20404</v>
          </cell>
          <cell r="B366" t="str">
            <v/>
          </cell>
          <cell r="C366" t="str">
            <v>204</v>
          </cell>
          <cell r="D366" t="str">
            <v/>
          </cell>
          <cell r="E366" t="str">
            <v/>
          </cell>
          <cell r="F366" t="str">
            <v>20404</v>
          </cell>
          <cell r="G366" t="str">
            <v>检察</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row>
        <row r="367">
          <cell r="A367">
            <v>2040401</v>
          </cell>
          <cell r="B367" t="str">
            <v/>
          </cell>
          <cell r="C367" t="str">
            <v/>
          </cell>
          <cell r="D367" t="str">
            <v>20404</v>
          </cell>
          <cell r="E367" t="str">
            <v/>
          </cell>
          <cell r="F367" t="str">
            <v/>
          </cell>
          <cell r="G367" t="str">
            <v>  行政运行</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row>
        <row r="368">
          <cell r="A368">
            <v>2040402</v>
          </cell>
          <cell r="B368" t="str">
            <v/>
          </cell>
          <cell r="C368" t="str">
            <v/>
          </cell>
          <cell r="D368" t="str">
            <v>20404</v>
          </cell>
          <cell r="E368" t="str">
            <v/>
          </cell>
          <cell r="F368" t="str">
            <v/>
          </cell>
          <cell r="G368" t="str">
            <v>  一般行政管理事务</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row>
        <row r="369">
          <cell r="A369">
            <v>2040403</v>
          </cell>
          <cell r="B369" t="str">
            <v/>
          </cell>
          <cell r="C369" t="str">
            <v/>
          </cell>
          <cell r="D369" t="str">
            <v>20404</v>
          </cell>
          <cell r="E369" t="str">
            <v/>
          </cell>
          <cell r="F369" t="str">
            <v/>
          </cell>
          <cell r="G369" t="str">
            <v>  机关服务</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row>
        <row r="370">
          <cell r="A370">
            <v>2040404</v>
          </cell>
          <cell r="B370" t="str">
            <v/>
          </cell>
          <cell r="C370" t="str">
            <v/>
          </cell>
          <cell r="D370" t="str">
            <v>20404</v>
          </cell>
          <cell r="E370" t="str">
            <v/>
          </cell>
          <cell r="F370" t="str">
            <v/>
          </cell>
          <cell r="G370" t="str">
            <v>  查办和预防职务犯罪</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row>
        <row r="371">
          <cell r="A371">
            <v>2040405</v>
          </cell>
          <cell r="B371" t="str">
            <v/>
          </cell>
          <cell r="C371" t="str">
            <v/>
          </cell>
          <cell r="D371" t="str">
            <v>20404</v>
          </cell>
          <cell r="E371" t="str">
            <v/>
          </cell>
          <cell r="F371" t="str">
            <v/>
          </cell>
          <cell r="G371" t="str">
            <v>  公诉和审判监督</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row>
        <row r="372">
          <cell r="A372">
            <v>2040406</v>
          </cell>
          <cell r="B372" t="str">
            <v/>
          </cell>
          <cell r="C372" t="str">
            <v/>
          </cell>
          <cell r="D372" t="str">
            <v>20404</v>
          </cell>
          <cell r="E372" t="str">
            <v/>
          </cell>
          <cell r="F372" t="str">
            <v/>
          </cell>
          <cell r="G372" t="str">
            <v>  侦查监督</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row>
        <row r="373">
          <cell r="A373">
            <v>2040407</v>
          </cell>
          <cell r="B373" t="str">
            <v/>
          </cell>
          <cell r="C373" t="str">
            <v/>
          </cell>
          <cell r="D373" t="str">
            <v>20404</v>
          </cell>
          <cell r="E373" t="str">
            <v/>
          </cell>
          <cell r="F373" t="str">
            <v/>
          </cell>
          <cell r="G373" t="str">
            <v>  执行监督</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row>
        <row r="374">
          <cell r="A374">
            <v>2040408</v>
          </cell>
          <cell r="B374" t="str">
            <v/>
          </cell>
          <cell r="C374" t="str">
            <v/>
          </cell>
          <cell r="D374" t="str">
            <v>20404</v>
          </cell>
          <cell r="E374" t="str">
            <v/>
          </cell>
          <cell r="F374" t="str">
            <v/>
          </cell>
          <cell r="G374" t="str">
            <v>  控告申诉</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row>
        <row r="375">
          <cell r="A375">
            <v>2040409</v>
          </cell>
          <cell r="B375" t="str">
            <v/>
          </cell>
          <cell r="C375" t="str">
            <v/>
          </cell>
          <cell r="D375" t="str">
            <v>20404</v>
          </cell>
          <cell r="E375" t="str">
            <v/>
          </cell>
          <cell r="F375" t="str">
            <v/>
          </cell>
          <cell r="G375" t="str">
            <v>  “两房”建设</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row>
        <row r="376">
          <cell r="A376">
            <v>2040450</v>
          </cell>
          <cell r="B376" t="str">
            <v/>
          </cell>
          <cell r="C376" t="str">
            <v/>
          </cell>
          <cell r="D376" t="str">
            <v>20404</v>
          </cell>
          <cell r="E376" t="str">
            <v/>
          </cell>
          <cell r="F376" t="str">
            <v/>
          </cell>
          <cell r="G376" t="str">
            <v>  事业运行</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row>
        <row r="377">
          <cell r="A377">
            <v>2040499</v>
          </cell>
          <cell r="B377" t="str">
            <v/>
          </cell>
          <cell r="C377" t="str">
            <v/>
          </cell>
          <cell r="D377" t="str">
            <v>20404</v>
          </cell>
          <cell r="E377" t="str">
            <v/>
          </cell>
          <cell r="F377" t="str">
            <v/>
          </cell>
          <cell r="G377" t="str">
            <v>  其他检察支出</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row>
        <row r="378">
          <cell r="A378">
            <v>20405</v>
          </cell>
          <cell r="B378" t="str">
            <v/>
          </cell>
          <cell r="C378" t="str">
            <v>204</v>
          </cell>
          <cell r="D378" t="str">
            <v/>
          </cell>
          <cell r="E378" t="str">
            <v/>
          </cell>
          <cell r="F378" t="str">
            <v>20405</v>
          </cell>
          <cell r="G378" t="str">
            <v>法院</v>
          </cell>
          <cell r="H378">
            <v>0</v>
          </cell>
          <cell r="I378">
            <v>0</v>
          </cell>
          <cell r="J378">
            <v>0</v>
          </cell>
          <cell r="K378">
            <v>0</v>
          </cell>
          <cell r="L378">
            <v>0</v>
          </cell>
          <cell r="M378">
            <v>0</v>
          </cell>
          <cell r="N378">
            <v>0</v>
          </cell>
          <cell r="O378">
            <v>0</v>
          </cell>
          <cell r="P378">
            <v>0</v>
          </cell>
          <cell r="Q378">
            <v>0</v>
          </cell>
          <cell r="R378">
            <v>0</v>
          </cell>
          <cell r="S378">
            <v>20</v>
          </cell>
          <cell r="T378">
            <v>0</v>
          </cell>
          <cell r="U378">
            <v>0</v>
          </cell>
          <cell r="V378">
            <v>0</v>
          </cell>
        </row>
        <row r="379">
          <cell r="A379">
            <v>2040501</v>
          </cell>
          <cell r="B379" t="str">
            <v/>
          </cell>
          <cell r="C379" t="str">
            <v/>
          </cell>
          <cell r="D379" t="str">
            <v>20405</v>
          </cell>
          <cell r="E379" t="str">
            <v/>
          </cell>
          <cell r="F379" t="str">
            <v/>
          </cell>
          <cell r="G379" t="str">
            <v>  行政运行</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row>
        <row r="380">
          <cell r="A380">
            <v>2040502</v>
          </cell>
          <cell r="B380" t="str">
            <v/>
          </cell>
          <cell r="C380" t="str">
            <v/>
          </cell>
          <cell r="D380" t="str">
            <v>20405</v>
          </cell>
          <cell r="E380" t="str">
            <v/>
          </cell>
          <cell r="F380" t="str">
            <v/>
          </cell>
          <cell r="G380" t="str">
            <v>  一般行政管理事务</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row>
        <row r="381">
          <cell r="A381">
            <v>2040503</v>
          </cell>
          <cell r="B381" t="str">
            <v/>
          </cell>
          <cell r="C381" t="str">
            <v/>
          </cell>
          <cell r="D381" t="str">
            <v>20405</v>
          </cell>
          <cell r="E381" t="str">
            <v/>
          </cell>
          <cell r="F381" t="str">
            <v/>
          </cell>
          <cell r="G381" t="str">
            <v>  机关服务</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row>
        <row r="382">
          <cell r="A382">
            <v>2040504</v>
          </cell>
          <cell r="B382" t="str">
            <v/>
          </cell>
          <cell r="C382" t="str">
            <v/>
          </cell>
          <cell r="D382" t="str">
            <v>20405</v>
          </cell>
          <cell r="E382" t="str">
            <v/>
          </cell>
          <cell r="F382" t="str">
            <v/>
          </cell>
          <cell r="G382" t="str">
            <v>  案件审判</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row>
        <row r="383">
          <cell r="A383">
            <v>2040505</v>
          </cell>
          <cell r="B383" t="str">
            <v/>
          </cell>
          <cell r="C383" t="str">
            <v/>
          </cell>
          <cell r="D383" t="str">
            <v>20405</v>
          </cell>
          <cell r="E383" t="str">
            <v/>
          </cell>
          <cell r="F383" t="str">
            <v/>
          </cell>
          <cell r="G383" t="str">
            <v>  案件执行</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row>
        <row r="384">
          <cell r="A384">
            <v>2040506</v>
          </cell>
          <cell r="B384" t="str">
            <v/>
          </cell>
          <cell r="C384" t="str">
            <v/>
          </cell>
          <cell r="D384" t="str">
            <v>20405</v>
          </cell>
          <cell r="E384" t="str">
            <v/>
          </cell>
          <cell r="F384" t="str">
            <v/>
          </cell>
          <cell r="G384" t="str">
            <v>  “两庭”建设</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row>
        <row r="385">
          <cell r="A385">
            <v>2040550</v>
          </cell>
          <cell r="B385" t="str">
            <v/>
          </cell>
          <cell r="C385" t="str">
            <v/>
          </cell>
          <cell r="D385" t="str">
            <v>20405</v>
          </cell>
          <cell r="E385" t="str">
            <v/>
          </cell>
          <cell r="F385" t="str">
            <v/>
          </cell>
          <cell r="G385" t="str">
            <v>  事业运行</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row>
        <row r="386">
          <cell r="A386">
            <v>2040599</v>
          </cell>
          <cell r="B386" t="str">
            <v/>
          </cell>
          <cell r="C386" t="str">
            <v/>
          </cell>
          <cell r="D386" t="str">
            <v>20405</v>
          </cell>
          <cell r="E386" t="str">
            <v/>
          </cell>
          <cell r="F386" t="str">
            <v/>
          </cell>
          <cell r="G386" t="str">
            <v>  其他法院支出</v>
          </cell>
          <cell r="H386">
            <v>0</v>
          </cell>
          <cell r="I386">
            <v>0</v>
          </cell>
          <cell r="J386">
            <v>0</v>
          </cell>
          <cell r="K386">
            <v>0</v>
          </cell>
          <cell r="L386">
            <v>0</v>
          </cell>
          <cell r="M386">
            <v>0</v>
          </cell>
          <cell r="N386">
            <v>0</v>
          </cell>
          <cell r="O386">
            <v>0</v>
          </cell>
          <cell r="P386">
            <v>0</v>
          </cell>
          <cell r="Q386">
            <v>0</v>
          </cell>
          <cell r="R386">
            <v>0</v>
          </cell>
          <cell r="S386">
            <v>20</v>
          </cell>
          <cell r="T386">
            <v>0</v>
          </cell>
          <cell r="U386">
            <v>0</v>
          </cell>
          <cell r="V386">
            <v>0</v>
          </cell>
        </row>
        <row r="387">
          <cell r="A387">
            <v>20406</v>
          </cell>
          <cell r="B387" t="str">
            <v/>
          </cell>
          <cell r="C387" t="str">
            <v>204</v>
          </cell>
          <cell r="D387" t="str">
            <v/>
          </cell>
          <cell r="E387" t="str">
            <v/>
          </cell>
          <cell r="F387" t="str">
            <v>20406</v>
          </cell>
          <cell r="G387" t="str">
            <v>司法</v>
          </cell>
          <cell r="H387">
            <v>1183.467412</v>
          </cell>
          <cell r="I387">
            <v>765.5976</v>
          </cell>
          <cell r="J387">
            <v>17.59568</v>
          </cell>
          <cell r="K387">
            <v>31.24904</v>
          </cell>
          <cell r="L387">
            <v>0</v>
          </cell>
          <cell r="M387">
            <v>5.376</v>
          </cell>
          <cell r="N387">
            <v>12.6</v>
          </cell>
          <cell r="O387">
            <v>0</v>
          </cell>
          <cell r="P387">
            <v>5</v>
          </cell>
          <cell r="Q387">
            <v>5</v>
          </cell>
          <cell r="R387">
            <v>0</v>
          </cell>
          <cell r="S387">
            <v>50.689673</v>
          </cell>
          <cell r="T387">
            <v>1.13</v>
          </cell>
          <cell r="U387">
            <v>0</v>
          </cell>
          <cell r="V387">
            <v>171.68</v>
          </cell>
        </row>
        <row r="388">
          <cell r="A388">
            <v>2040601</v>
          </cell>
          <cell r="B388" t="str">
            <v/>
          </cell>
          <cell r="C388" t="str">
            <v/>
          </cell>
          <cell r="D388" t="str">
            <v>20406</v>
          </cell>
          <cell r="E388" t="str">
            <v/>
          </cell>
          <cell r="F388" t="str">
            <v/>
          </cell>
          <cell r="G388" t="str">
            <v>  行政运行</v>
          </cell>
          <cell r="H388">
            <v>872.380248</v>
          </cell>
          <cell r="I388">
            <v>765.5976</v>
          </cell>
          <cell r="J388">
            <v>0</v>
          </cell>
          <cell r="K388">
            <v>19.7766</v>
          </cell>
          <cell r="L388">
            <v>0</v>
          </cell>
          <cell r="M388">
            <v>0</v>
          </cell>
          <cell r="N388">
            <v>12.6</v>
          </cell>
          <cell r="O388">
            <v>0</v>
          </cell>
          <cell r="P388">
            <v>0</v>
          </cell>
          <cell r="Q388">
            <v>0</v>
          </cell>
          <cell r="R388">
            <v>0</v>
          </cell>
          <cell r="S388">
            <v>0</v>
          </cell>
          <cell r="T388">
            <v>0</v>
          </cell>
          <cell r="U388">
            <v>0</v>
          </cell>
          <cell r="V388">
            <v>0</v>
          </cell>
        </row>
        <row r="389">
          <cell r="A389">
            <v>2040602</v>
          </cell>
          <cell r="B389" t="str">
            <v/>
          </cell>
          <cell r="C389" t="str">
            <v/>
          </cell>
          <cell r="D389" t="str">
            <v>20406</v>
          </cell>
          <cell r="E389" t="str">
            <v/>
          </cell>
          <cell r="F389" t="str">
            <v/>
          </cell>
          <cell r="G389" t="str">
            <v>  一般行政管理事务</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row>
        <row r="390">
          <cell r="A390">
            <v>2040603</v>
          </cell>
          <cell r="B390" t="str">
            <v/>
          </cell>
          <cell r="C390" t="str">
            <v/>
          </cell>
          <cell r="D390" t="str">
            <v>20406</v>
          </cell>
          <cell r="E390" t="str">
            <v/>
          </cell>
          <cell r="F390" t="str">
            <v/>
          </cell>
          <cell r="G390" t="str">
            <v>  机关服务</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row>
        <row r="391">
          <cell r="A391">
            <v>2040604</v>
          </cell>
          <cell r="B391" t="str">
            <v/>
          </cell>
          <cell r="C391" t="str">
            <v/>
          </cell>
          <cell r="D391" t="str">
            <v>20406</v>
          </cell>
          <cell r="E391" t="str">
            <v/>
          </cell>
          <cell r="F391" t="str">
            <v/>
          </cell>
          <cell r="G391" t="str">
            <v>  基层司法业务</v>
          </cell>
          <cell r="H391">
            <v>49.643</v>
          </cell>
          <cell r="I391">
            <v>0</v>
          </cell>
          <cell r="J391">
            <v>0</v>
          </cell>
          <cell r="K391">
            <v>0</v>
          </cell>
          <cell r="L391">
            <v>0</v>
          </cell>
          <cell r="M391">
            <v>0</v>
          </cell>
          <cell r="N391">
            <v>0</v>
          </cell>
          <cell r="O391">
            <v>0</v>
          </cell>
          <cell r="P391">
            <v>0</v>
          </cell>
          <cell r="Q391">
            <v>0</v>
          </cell>
          <cell r="R391">
            <v>0</v>
          </cell>
          <cell r="S391">
            <v>1.648</v>
          </cell>
          <cell r="T391">
            <v>0</v>
          </cell>
          <cell r="U391">
            <v>0</v>
          </cell>
          <cell r="V391">
            <v>0</v>
          </cell>
        </row>
        <row r="392">
          <cell r="A392">
            <v>2040605</v>
          </cell>
          <cell r="B392" t="str">
            <v/>
          </cell>
          <cell r="C392" t="str">
            <v/>
          </cell>
          <cell r="D392" t="str">
            <v>20406</v>
          </cell>
          <cell r="E392" t="str">
            <v/>
          </cell>
          <cell r="F392" t="str">
            <v/>
          </cell>
          <cell r="G392" t="str">
            <v>  普法宣传</v>
          </cell>
          <cell r="H392">
            <v>0</v>
          </cell>
          <cell r="I392">
            <v>0</v>
          </cell>
          <cell r="J392">
            <v>0</v>
          </cell>
          <cell r="K392">
            <v>0</v>
          </cell>
          <cell r="L392">
            <v>0</v>
          </cell>
          <cell r="M392">
            <v>0</v>
          </cell>
          <cell r="N392">
            <v>0</v>
          </cell>
          <cell r="O392">
            <v>0</v>
          </cell>
          <cell r="P392">
            <v>5</v>
          </cell>
          <cell r="Q392">
            <v>5</v>
          </cell>
          <cell r="R392">
            <v>0</v>
          </cell>
          <cell r="S392">
            <v>0</v>
          </cell>
          <cell r="T392">
            <v>0</v>
          </cell>
          <cell r="U392">
            <v>0</v>
          </cell>
          <cell r="V392">
            <v>0</v>
          </cell>
        </row>
        <row r="393">
          <cell r="A393">
            <v>2040606</v>
          </cell>
          <cell r="B393" t="str">
            <v/>
          </cell>
          <cell r="C393" t="str">
            <v/>
          </cell>
          <cell r="D393" t="str">
            <v>20406</v>
          </cell>
          <cell r="E393" t="str">
            <v/>
          </cell>
          <cell r="F393" t="str">
            <v/>
          </cell>
          <cell r="G393" t="str">
            <v>  律师公证管理(差额80%)</v>
          </cell>
          <cell r="H393">
            <v>25.978446</v>
          </cell>
          <cell r="I393">
            <v>0</v>
          </cell>
          <cell r="J393">
            <v>4.1928</v>
          </cell>
          <cell r="K393">
            <v>2.6261</v>
          </cell>
          <cell r="L393">
            <v>0</v>
          </cell>
          <cell r="M393">
            <v>1.344</v>
          </cell>
          <cell r="N393">
            <v>0</v>
          </cell>
          <cell r="O393">
            <v>0</v>
          </cell>
          <cell r="P393">
            <v>0</v>
          </cell>
          <cell r="Q393">
            <v>0</v>
          </cell>
          <cell r="R393">
            <v>0</v>
          </cell>
          <cell r="S393">
            <v>0</v>
          </cell>
          <cell r="T393">
            <v>0</v>
          </cell>
          <cell r="U393">
            <v>0</v>
          </cell>
          <cell r="V393">
            <v>0</v>
          </cell>
        </row>
        <row r="394">
          <cell r="A394">
            <v>2040607</v>
          </cell>
          <cell r="B394" t="str">
            <v/>
          </cell>
          <cell r="C394" t="str">
            <v/>
          </cell>
          <cell r="D394" t="str">
            <v>20406</v>
          </cell>
          <cell r="E394" t="str">
            <v/>
          </cell>
          <cell r="F394" t="str">
            <v/>
          </cell>
          <cell r="G394" t="str">
            <v>  法律援助</v>
          </cell>
          <cell r="H394">
            <v>88.723983</v>
          </cell>
          <cell r="I394">
            <v>0</v>
          </cell>
          <cell r="J394">
            <v>13.40288</v>
          </cell>
          <cell r="K394">
            <v>8.84634</v>
          </cell>
          <cell r="L394">
            <v>0</v>
          </cell>
          <cell r="M394">
            <v>4.032</v>
          </cell>
          <cell r="N394">
            <v>0</v>
          </cell>
          <cell r="O394">
            <v>0</v>
          </cell>
          <cell r="P394">
            <v>0</v>
          </cell>
          <cell r="Q394">
            <v>0</v>
          </cell>
          <cell r="R394">
            <v>0</v>
          </cell>
          <cell r="S394">
            <v>0</v>
          </cell>
          <cell r="T394">
            <v>1.13</v>
          </cell>
          <cell r="U394">
            <v>0</v>
          </cell>
          <cell r="V394">
            <v>0</v>
          </cell>
        </row>
        <row r="395">
          <cell r="A395">
            <v>2040608</v>
          </cell>
          <cell r="B395" t="str">
            <v/>
          </cell>
          <cell r="C395" t="str">
            <v/>
          </cell>
          <cell r="D395" t="str">
            <v>20406</v>
          </cell>
          <cell r="E395" t="str">
            <v/>
          </cell>
          <cell r="F395" t="str">
            <v/>
          </cell>
          <cell r="G395" t="str">
            <v>  司法统一考试</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row>
        <row r="396">
          <cell r="A396">
            <v>2040610</v>
          </cell>
          <cell r="B396" t="str">
            <v/>
          </cell>
          <cell r="C396" t="str">
            <v/>
          </cell>
          <cell r="D396" t="str">
            <v>20406</v>
          </cell>
          <cell r="E396" t="str">
            <v/>
          </cell>
          <cell r="F396" t="str">
            <v/>
          </cell>
          <cell r="G396" t="str">
            <v>  司法矫正</v>
          </cell>
          <cell r="H396">
            <v>124.1742</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row>
        <row r="397">
          <cell r="A397">
            <v>2040612</v>
          </cell>
          <cell r="B397" t="str">
            <v/>
          </cell>
          <cell r="C397" t="str">
            <v/>
          </cell>
          <cell r="D397" t="str">
            <v>20406</v>
          </cell>
          <cell r="E397" t="str">
            <v/>
          </cell>
          <cell r="F397" t="str">
            <v/>
          </cell>
          <cell r="G397" t="str">
            <v>  法制建设</v>
          </cell>
          <cell r="H397">
            <v>22.567535</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row>
        <row r="398">
          <cell r="A398">
            <v>2040699</v>
          </cell>
          <cell r="B398" t="str">
            <v/>
          </cell>
          <cell r="C398" t="str">
            <v/>
          </cell>
          <cell r="D398" t="str">
            <v>20406</v>
          </cell>
          <cell r="E398" t="str">
            <v/>
          </cell>
          <cell r="F398" t="str">
            <v/>
          </cell>
          <cell r="G398" t="str">
            <v>  其他司法支出</v>
          </cell>
          <cell r="H398">
            <v>0</v>
          </cell>
          <cell r="I398">
            <v>0</v>
          </cell>
          <cell r="J398">
            <v>0</v>
          </cell>
          <cell r="K398">
            <v>0</v>
          </cell>
          <cell r="L398">
            <v>0</v>
          </cell>
          <cell r="M398">
            <v>0</v>
          </cell>
          <cell r="N398">
            <v>0</v>
          </cell>
          <cell r="O398">
            <v>0</v>
          </cell>
          <cell r="P398">
            <v>0</v>
          </cell>
          <cell r="Q398">
            <v>0</v>
          </cell>
          <cell r="R398">
            <v>0</v>
          </cell>
          <cell r="S398">
            <v>49.041673</v>
          </cell>
          <cell r="T398">
            <v>0</v>
          </cell>
          <cell r="U398">
            <v>0</v>
          </cell>
          <cell r="V398">
            <v>171.68</v>
          </cell>
        </row>
        <row r="399">
          <cell r="A399">
            <v>20499</v>
          </cell>
          <cell r="B399" t="str">
            <v/>
          </cell>
          <cell r="C399" t="str">
            <v>204</v>
          </cell>
          <cell r="D399" t="str">
            <v/>
          </cell>
          <cell r="E399" t="str">
            <v/>
          </cell>
          <cell r="F399" t="str">
            <v>20499</v>
          </cell>
          <cell r="G399" t="str">
            <v>其他公共安全支出</v>
          </cell>
          <cell r="H399">
            <v>0</v>
          </cell>
          <cell r="I399">
            <v>0</v>
          </cell>
          <cell r="J399">
            <v>0</v>
          </cell>
          <cell r="K399">
            <v>0</v>
          </cell>
          <cell r="L399">
            <v>0</v>
          </cell>
          <cell r="M399">
            <v>0</v>
          </cell>
          <cell r="N399">
            <v>0</v>
          </cell>
          <cell r="O399">
            <v>0</v>
          </cell>
          <cell r="P399">
            <v>0</v>
          </cell>
          <cell r="Q399">
            <v>0</v>
          </cell>
          <cell r="R399">
            <v>0</v>
          </cell>
          <cell r="S399">
            <v>0</v>
          </cell>
          <cell r="T399">
            <v>71</v>
          </cell>
          <cell r="U399">
            <v>0</v>
          </cell>
          <cell r="V399">
            <v>0</v>
          </cell>
        </row>
        <row r="400">
          <cell r="A400">
            <v>2049902</v>
          </cell>
          <cell r="B400" t="str">
            <v/>
          </cell>
          <cell r="C400" t="str">
            <v/>
          </cell>
          <cell r="D400" t="str">
            <v>20499</v>
          </cell>
          <cell r="E400" t="str">
            <v/>
          </cell>
          <cell r="F400" t="str">
            <v/>
          </cell>
          <cell r="G400" t="str">
            <v>  国家司法救助支出</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row>
        <row r="401">
          <cell r="A401">
            <v>2049999</v>
          </cell>
          <cell r="B401" t="str">
            <v/>
          </cell>
          <cell r="C401" t="str">
            <v/>
          </cell>
          <cell r="D401" t="str">
            <v>20499</v>
          </cell>
          <cell r="E401" t="str">
            <v/>
          </cell>
          <cell r="F401" t="str">
            <v/>
          </cell>
          <cell r="G401" t="str">
            <v>  其他公共安全支出</v>
          </cell>
          <cell r="H401">
            <v>0</v>
          </cell>
          <cell r="I401">
            <v>0</v>
          </cell>
          <cell r="J401">
            <v>0</v>
          </cell>
          <cell r="K401">
            <v>0</v>
          </cell>
          <cell r="L401">
            <v>0</v>
          </cell>
          <cell r="M401">
            <v>0</v>
          </cell>
          <cell r="N401">
            <v>0</v>
          </cell>
          <cell r="O401">
            <v>0</v>
          </cell>
          <cell r="P401">
            <v>0</v>
          </cell>
          <cell r="Q401">
            <v>0</v>
          </cell>
          <cell r="R401">
            <v>0</v>
          </cell>
          <cell r="S401">
            <v>0</v>
          </cell>
          <cell r="T401">
            <v>71</v>
          </cell>
          <cell r="U401">
            <v>0</v>
          </cell>
          <cell r="V401">
            <v>0</v>
          </cell>
        </row>
        <row r="402">
          <cell r="A402">
            <v>205</v>
          </cell>
          <cell r="B402" t="str">
            <v>类</v>
          </cell>
          <cell r="C402" t="str">
            <v/>
          </cell>
          <cell r="D402" t="str">
            <v/>
          </cell>
          <cell r="E402" t="str">
            <v/>
          </cell>
          <cell r="F402" t="str">
            <v/>
          </cell>
          <cell r="G402" t="str">
            <v>教育支出</v>
          </cell>
          <cell r="H402">
            <v>47605.182271</v>
          </cell>
          <cell r="I402">
            <v>28695.4986</v>
          </cell>
          <cell r="J402">
            <v>3205.105</v>
          </cell>
          <cell r="K402">
            <v>1370.6251</v>
          </cell>
          <cell r="L402">
            <v>0</v>
          </cell>
          <cell r="M402">
            <v>2490.6</v>
          </cell>
          <cell r="N402">
            <v>1011</v>
          </cell>
          <cell r="O402">
            <v>0</v>
          </cell>
          <cell r="P402">
            <v>5505.8075</v>
          </cell>
          <cell r="Q402">
            <v>8561.71464</v>
          </cell>
          <cell r="R402">
            <v>-3055.90714</v>
          </cell>
          <cell r="S402">
            <v>3342.757789</v>
          </cell>
          <cell r="T402">
            <v>4958.3092</v>
          </cell>
          <cell r="U402">
            <v>0</v>
          </cell>
          <cell r="V402">
            <v>1219.6</v>
          </cell>
        </row>
        <row r="403">
          <cell r="A403">
            <v>20501</v>
          </cell>
          <cell r="B403" t="str">
            <v/>
          </cell>
          <cell r="C403" t="str">
            <v>205</v>
          </cell>
          <cell r="D403" t="str">
            <v/>
          </cell>
          <cell r="E403" t="str">
            <v/>
          </cell>
          <cell r="F403" t="str">
            <v>20501</v>
          </cell>
          <cell r="G403" t="str">
            <v>教育管理事务</v>
          </cell>
          <cell r="H403">
            <v>290.0172</v>
          </cell>
          <cell r="I403">
            <v>221.058</v>
          </cell>
          <cell r="J403">
            <v>3.5832</v>
          </cell>
          <cell r="K403">
            <v>7.0612</v>
          </cell>
          <cell r="L403">
            <v>0</v>
          </cell>
          <cell r="M403">
            <v>4.2</v>
          </cell>
          <cell r="N403">
            <v>0</v>
          </cell>
          <cell r="O403">
            <v>0</v>
          </cell>
          <cell r="P403">
            <v>0</v>
          </cell>
          <cell r="Q403">
            <v>0</v>
          </cell>
          <cell r="R403">
            <v>0</v>
          </cell>
          <cell r="S403">
            <v>0</v>
          </cell>
          <cell r="T403">
            <v>3.9487</v>
          </cell>
          <cell r="U403">
            <v>0</v>
          </cell>
          <cell r="V403">
            <v>0</v>
          </cell>
        </row>
        <row r="404">
          <cell r="A404">
            <v>2050101</v>
          </cell>
          <cell r="B404" t="str">
            <v/>
          </cell>
          <cell r="C404" t="str">
            <v/>
          </cell>
          <cell r="D404" t="str">
            <v>20501</v>
          </cell>
          <cell r="E404" t="str">
            <v/>
          </cell>
          <cell r="F404" t="str">
            <v/>
          </cell>
          <cell r="G404" t="str">
            <v>  行政运行</v>
          </cell>
          <cell r="H404">
            <v>249.1222</v>
          </cell>
          <cell r="I404">
            <v>221.058</v>
          </cell>
          <cell r="J404">
            <v>3.5832</v>
          </cell>
          <cell r="K404">
            <v>7.0612</v>
          </cell>
          <cell r="L404">
            <v>0</v>
          </cell>
          <cell r="M404">
            <v>4.2</v>
          </cell>
          <cell r="N404">
            <v>0</v>
          </cell>
          <cell r="O404">
            <v>0</v>
          </cell>
          <cell r="P404">
            <v>0</v>
          </cell>
          <cell r="Q404">
            <v>0</v>
          </cell>
          <cell r="R404">
            <v>0</v>
          </cell>
          <cell r="S404">
            <v>0</v>
          </cell>
          <cell r="T404">
            <v>0</v>
          </cell>
          <cell r="U404">
            <v>0</v>
          </cell>
          <cell r="V404">
            <v>0</v>
          </cell>
        </row>
        <row r="405">
          <cell r="A405">
            <v>2050102</v>
          </cell>
          <cell r="B405" t="str">
            <v/>
          </cell>
          <cell r="C405" t="str">
            <v/>
          </cell>
          <cell r="D405" t="str">
            <v>20501</v>
          </cell>
          <cell r="E405" t="str">
            <v/>
          </cell>
          <cell r="F405" t="str">
            <v/>
          </cell>
          <cell r="G405" t="str">
            <v>  一般行政管理事务</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row>
        <row r="406">
          <cell r="A406">
            <v>2050103</v>
          </cell>
          <cell r="B406" t="str">
            <v/>
          </cell>
          <cell r="C406" t="str">
            <v/>
          </cell>
          <cell r="D406" t="str">
            <v>20501</v>
          </cell>
          <cell r="E406" t="str">
            <v/>
          </cell>
          <cell r="F406" t="str">
            <v/>
          </cell>
          <cell r="G406" t="str">
            <v>  机关服务</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row>
        <row r="407">
          <cell r="A407">
            <v>2050199</v>
          </cell>
          <cell r="B407" t="str">
            <v/>
          </cell>
          <cell r="C407" t="str">
            <v/>
          </cell>
          <cell r="D407" t="str">
            <v>20501</v>
          </cell>
          <cell r="E407" t="str">
            <v/>
          </cell>
          <cell r="F407" t="str">
            <v/>
          </cell>
          <cell r="G407" t="str">
            <v>  其他教育管理事务支出</v>
          </cell>
          <cell r="H407">
            <v>40.895</v>
          </cell>
          <cell r="I407">
            <v>0</v>
          </cell>
          <cell r="J407">
            <v>0</v>
          </cell>
          <cell r="K407">
            <v>0</v>
          </cell>
          <cell r="L407">
            <v>0</v>
          </cell>
          <cell r="M407">
            <v>0</v>
          </cell>
          <cell r="N407">
            <v>0</v>
          </cell>
          <cell r="O407">
            <v>0</v>
          </cell>
          <cell r="P407">
            <v>0</v>
          </cell>
          <cell r="Q407">
            <v>0</v>
          </cell>
          <cell r="R407">
            <v>0</v>
          </cell>
          <cell r="S407">
            <v>0</v>
          </cell>
          <cell r="T407">
            <v>3.9487</v>
          </cell>
          <cell r="U407">
            <v>0</v>
          </cell>
          <cell r="V407">
            <v>0</v>
          </cell>
        </row>
        <row r="408">
          <cell r="A408">
            <v>20502</v>
          </cell>
          <cell r="B408" t="str">
            <v/>
          </cell>
          <cell r="C408" t="str">
            <v>205</v>
          </cell>
          <cell r="D408" t="str">
            <v/>
          </cell>
          <cell r="E408" t="str">
            <v/>
          </cell>
          <cell r="F408" t="str">
            <v>20502</v>
          </cell>
          <cell r="G408" t="str">
            <v>普通教育</v>
          </cell>
          <cell r="H408">
            <v>46012.738513</v>
          </cell>
          <cell r="I408">
            <v>28222.497</v>
          </cell>
          <cell r="J408">
            <v>3185.416</v>
          </cell>
          <cell r="K408">
            <v>1353.9731</v>
          </cell>
          <cell r="L408">
            <v>0</v>
          </cell>
          <cell r="M408">
            <v>2473.8</v>
          </cell>
          <cell r="N408">
            <v>1007.4</v>
          </cell>
          <cell r="O408">
            <v>0</v>
          </cell>
          <cell r="P408">
            <v>5031.1275</v>
          </cell>
          <cell r="Q408">
            <v>6843.25464</v>
          </cell>
          <cell r="R408">
            <v>-1812.12714</v>
          </cell>
          <cell r="S408">
            <v>3309.087789</v>
          </cell>
          <cell r="T408">
            <v>4932.0255</v>
          </cell>
          <cell r="U408">
            <v>0</v>
          </cell>
          <cell r="V408">
            <v>1206.48</v>
          </cell>
        </row>
        <row r="409">
          <cell r="A409">
            <v>2050201</v>
          </cell>
          <cell r="B409" t="str">
            <v/>
          </cell>
          <cell r="C409" t="str">
            <v/>
          </cell>
          <cell r="D409" t="str">
            <v>20502</v>
          </cell>
          <cell r="E409" t="str">
            <v/>
          </cell>
          <cell r="F409" t="str">
            <v/>
          </cell>
          <cell r="G409" t="str">
            <v>  学前教育</v>
          </cell>
          <cell r="H409">
            <v>589.6423</v>
          </cell>
          <cell r="I409">
            <v>0</v>
          </cell>
          <cell r="J409">
            <v>5.148</v>
          </cell>
          <cell r="K409">
            <v>1.5024</v>
          </cell>
          <cell r="L409">
            <v>0</v>
          </cell>
          <cell r="M409">
            <v>2.52</v>
          </cell>
          <cell r="N409">
            <v>0</v>
          </cell>
          <cell r="O409">
            <v>0</v>
          </cell>
          <cell r="P409">
            <v>0</v>
          </cell>
          <cell r="Q409">
            <v>225</v>
          </cell>
          <cell r="R409">
            <v>-225</v>
          </cell>
          <cell r="S409">
            <v>102.445</v>
          </cell>
          <cell r="T409">
            <v>1032.88</v>
          </cell>
          <cell r="U409">
            <v>0</v>
          </cell>
          <cell r="V409">
            <v>0</v>
          </cell>
        </row>
        <row r="410">
          <cell r="A410">
            <v>2050202</v>
          </cell>
          <cell r="B410" t="str">
            <v/>
          </cell>
          <cell r="C410" t="str">
            <v/>
          </cell>
          <cell r="D410" t="str">
            <v>20502</v>
          </cell>
          <cell r="E410" t="str">
            <v/>
          </cell>
          <cell r="F410" t="str">
            <v/>
          </cell>
          <cell r="G410" t="str">
            <v>  小学教育</v>
          </cell>
          <cell r="H410">
            <v>20916.004572</v>
          </cell>
          <cell r="I410">
            <v>15447.9006</v>
          </cell>
          <cell r="J410">
            <v>1644.2584</v>
          </cell>
          <cell r="K410">
            <v>732.3595</v>
          </cell>
          <cell r="L410">
            <v>0</v>
          </cell>
          <cell r="M410">
            <v>1338.96</v>
          </cell>
          <cell r="N410">
            <v>679.2</v>
          </cell>
          <cell r="O410">
            <v>0</v>
          </cell>
          <cell r="P410">
            <v>325.08</v>
          </cell>
          <cell r="Q410">
            <v>3182.06</v>
          </cell>
          <cell r="R410">
            <v>-2856.98</v>
          </cell>
          <cell r="S410">
            <v>1127.318559</v>
          </cell>
          <cell r="T410">
            <v>1000</v>
          </cell>
          <cell r="U410">
            <v>0</v>
          </cell>
          <cell r="V410">
            <v>103.87</v>
          </cell>
        </row>
        <row r="411">
          <cell r="A411">
            <v>2050203</v>
          </cell>
          <cell r="B411" t="str">
            <v/>
          </cell>
          <cell r="C411" t="str">
            <v/>
          </cell>
          <cell r="D411" t="str">
            <v>20502</v>
          </cell>
          <cell r="E411" t="str">
            <v/>
          </cell>
          <cell r="F411" t="str">
            <v/>
          </cell>
          <cell r="G411" t="str">
            <v>  初中教育</v>
          </cell>
          <cell r="H411">
            <v>12601.46486</v>
          </cell>
          <cell r="I411">
            <v>8477.5812</v>
          </cell>
          <cell r="J411">
            <v>969.7526</v>
          </cell>
          <cell r="K411">
            <v>404.0067</v>
          </cell>
          <cell r="L411">
            <v>0</v>
          </cell>
          <cell r="M411">
            <v>738.36</v>
          </cell>
          <cell r="N411">
            <v>328.2</v>
          </cell>
          <cell r="O411">
            <v>0</v>
          </cell>
          <cell r="P411">
            <v>3167.88</v>
          </cell>
          <cell r="Q411">
            <v>2013.13264</v>
          </cell>
          <cell r="R411">
            <v>1154.74736</v>
          </cell>
          <cell r="S411">
            <v>23.2509</v>
          </cell>
          <cell r="T411">
            <v>2000</v>
          </cell>
          <cell r="U411">
            <v>0</v>
          </cell>
          <cell r="V411">
            <v>0</v>
          </cell>
        </row>
        <row r="412">
          <cell r="A412">
            <v>2050204</v>
          </cell>
          <cell r="B412" t="str">
            <v/>
          </cell>
          <cell r="C412" t="str">
            <v/>
          </cell>
          <cell r="D412" t="str">
            <v>20502</v>
          </cell>
          <cell r="E412" t="str">
            <v/>
          </cell>
          <cell r="F412" t="str">
            <v/>
          </cell>
          <cell r="G412" t="str">
            <v>  高中教育</v>
          </cell>
          <cell r="H412">
            <v>5161.4255</v>
          </cell>
          <cell r="I412">
            <v>4034.6892</v>
          </cell>
          <cell r="J412">
            <v>436.869</v>
          </cell>
          <cell r="K412">
            <v>187.4911</v>
          </cell>
          <cell r="L412">
            <v>0</v>
          </cell>
          <cell r="M412">
            <v>372.96</v>
          </cell>
          <cell r="N412">
            <v>0</v>
          </cell>
          <cell r="O412">
            <v>0</v>
          </cell>
          <cell r="P412">
            <v>887.0375</v>
          </cell>
          <cell r="Q412">
            <v>990.512</v>
          </cell>
          <cell r="R412">
            <v>-103.4745</v>
          </cell>
          <cell r="S412">
            <v>1512.085</v>
          </cell>
          <cell r="T412">
            <v>195.99</v>
          </cell>
          <cell r="U412">
            <v>0</v>
          </cell>
          <cell r="V412">
            <v>65.61</v>
          </cell>
        </row>
        <row r="413">
          <cell r="A413">
            <v>2050205</v>
          </cell>
          <cell r="B413" t="str">
            <v/>
          </cell>
          <cell r="C413" t="str">
            <v/>
          </cell>
          <cell r="D413" t="str">
            <v>20502</v>
          </cell>
          <cell r="E413" t="str">
            <v/>
          </cell>
          <cell r="F413" t="str">
            <v/>
          </cell>
          <cell r="G413" t="str">
            <v>  高等教育</v>
          </cell>
          <cell r="H413">
            <v>0</v>
          </cell>
          <cell r="I413">
            <v>0</v>
          </cell>
          <cell r="J413">
            <v>0</v>
          </cell>
          <cell r="K413">
            <v>0</v>
          </cell>
          <cell r="L413">
            <v>0</v>
          </cell>
          <cell r="M413">
            <v>0</v>
          </cell>
          <cell r="N413">
            <v>0</v>
          </cell>
          <cell r="O413">
            <v>0</v>
          </cell>
          <cell r="P413">
            <v>0</v>
          </cell>
          <cell r="Q413">
            <v>0</v>
          </cell>
          <cell r="R413">
            <v>0</v>
          </cell>
          <cell r="S413">
            <v>6.5</v>
          </cell>
          <cell r="T413">
            <v>0</v>
          </cell>
          <cell r="U413">
            <v>0</v>
          </cell>
          <cell r="V413">
            <v>0</v>
          </cell>
        </row>
        <row r="414">
          <cell r="A414">
            <v>2050206</v>
          </cell>
          <cell r="B414" t="str">
            <v/>
          </cell>
          <cell r="C414" t="str">
            <v/>
          </cell>
          <cell r="D414" t="str">
            <v>20502</v>
          </cell>
          <cell r="E414" t="str">
            <v/>
          </cell>
          <cell r="F414" t="str">
            <v/>
          </cell>
          <cell r="G414" t="str">
            <v>  化解农村义务教育债务支出</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row>
        <row r="415">
          <cell r="A415">
            <v>2050207</v>
          </cell>
          <cell r="B415" t="str">
            <v/>
          </cell>
          <cell r="C415" t="str">
            <v/>
          </cell>
          <cell r="D415" t="str">
            <v>20502</v>
          </cell>
          <cell r="E415" t="str">
            <v/>
          </cell>
          <cell r="F415" t="str">
            <v/>
          </cell>
          <cell r="G415" t="str">
            <v>  化解普通高中债务支出</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row>
        <row r="416">
          <cell r="A416">
            <v>2050299</v>
          </cell>
          <cell r="B416" t="str">
            <v/>
          </cell>
          <cell r="C416" t="str">
            <v/>
          </cell>
          <cell r="D416" t="str">
            <v>20502</v>
          </cell>
          <cell r="E416" t="str">
            <v/>
          </cell>
          <cell r="F416" t="str">
            <v/>
          </cell>
          <cell r="G416" t="str">
            <v>  其他普通教育支出</v>
          </cell>
          <cell r="H416">
            <v>6744.201281</v>
          </cell>
          <cell r="I416">
            <v>262.326</v>
          </cell>
          <cell r="J416">
            <v>129.388</v>
          </cell>
          <cell r="K416">
            <v>28.6134</v>
          </cell>
          <cell r="L416">
            <v>0</v>
          </cell>
          <cell r="M416">
            <v>21</v>
          </cell>
          <cell r="N416">
            <v>0</v>
          </cell>
          <cell r="O416">
            <v>0</v>
          </cell>
          <cell r="P416">
            <v>651.13</v>
          </cell>
          <cell r="Q416">
            <v>432.55</v>
          </cell>
          <cell r="R416">
            <v>218.58</v>
          </cell>
          <cell r="S416">
            <v>537.48833</v>
          </cell>
          <cell r="T416">
            <v>703.1555</v>
          </cell>
          <cell r="U416">
            <v>0</v>
          </cell>
          <cell r="V416">
            <v>1037</v>
          </cell>
        </row>
        <row r="417">
          <cell r="A417">
            <v>20503</v>
          </cell>
          <cell r="B417" t="str">
            <v/>
          </cell>
          <cell r="C417" t="str">
            <v>205</v>
          </cell>
          <cell r="D417" t="str">
            <v/>
          </cell>
          <cell r="E417" t="str">
            <v/>
          </cell>
          <cell r="F417" t="str">
            <v>20503</v>
          </cell>
          <cell r="G417" t="str">
            <v>职业教育</v>
          </cell>
          <cell r="H417">
            <v>39.37</v>
          </cell>
          <cell r="I417">
            <v>0</v>
          </cell>
          <cell r="J417">
            <v>0</v>
          </cell>
          <cell r="K417">
            <v>0</v>
          </cell>
          <cell r="L417">
            <v>0</v>
          </cell>
          <cell r="M417">
            <v>0</v>
          </cell>
          <cell r="N417">
            <v>0</v>
          </cell>
          <cell r="O417">
            <v>0</v>
          </cell>
          <cell r="P417">
            <v>309.73</v>
          </cell>
          <cell r="Q417">
            <v>314.88</v>
          </cell>
          <cell r="R417">
            <v>-5.15</v>
          </cell>
          <cell r="S417">
            <v>33.12</v>
          </cell>
          <cell r="T417">
            <v>16.335</v>
          </cell>
          <cell r="U417">
            <v>0</v>
          </cell>
          <cell r="V417">
            <v>13.12</v>
          </cell>
        </row>
        <row r="418">
          <cell r="A418">
            <v>2050301</v>
          </cell>
          <cell r="B418" t="str">
            <v/>
          </cell>
          <cell r="C418" t="str">
            <v/>
          </cell>
          <cell r="D418" t="str">
            <v>20503</v>
          </cell>
          <cell r="E418" t="str">
            <v/>
          </cell>
          <cell r="F418" t="str">
            <v/>
          </cell>
          <cell r="G418" t="str">
            <v>  初等职业教育</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row>
        <row r="419">
          <cell r="A419">
            <v>2050302</v>
          </cell>
          <cell r="B419" t="str">
            <v/>
          </cell>
          <cell r="C419" t="str">
            <v/>
          </cell>
          <cell r="D419" t="str">
            <v>20503</v>
          </cell>
          <cell r="E419" t="str">
            <v/>
          </cell>
          <cell r="F419" t="str">
            <v/>
          </cell>
          <cell r="G419" t="str">
            <v>  中专教育</v>
          </cell>
          <cell r="H419">
            <v>39.37</v>
          </cell>
          <cell r="I419">
            <v>0</v>
          </cell>
          <cell r="J419">
            <v>0</v>
          </cell>
          <cell r="K419">
            <v>0</v>
          </cell>
          <cell r="L419">
            <v>0</v>
          </cell>
          <cell r="M419">
            <v>0</v>
          </cell>
          <cell r="N419">
            <v>0</v>
          </cell>
          <cell r="O419">
            <v>0</v>
          </cell>
          <cell r="P419">
            <v>309.73</v>
          </cell>
          <cell r="Q419">
            <v>314.88</v>
          </cell>
          <cell r="R419">
            <v>-5.15</v>
          </cell>
          <cell r="S419">
            <v>33.12</v>
          </cell>
          <cell r="T419">
            <v>16.335</v>
          </cell>
          <cell r="U419">
            <v>0</v>
          </cell>
          <cell r="V419">
            <v>13.12</v>
          </cell>
        </row>
        <row r="420">
          <cell r="A420">
            <v>2050303</v>
          </cell>
          <cell r="B420" t="str">
            <v/>
          </cell>
          <cell r="C420" t="str">
            <v/>
          </cell>
          <cell r="D420" t="str">
            <v>20503</v>
          </cell>
          <cell r="E420" t="str">
            <v/>
          </cell>
          <cell r="F420" t="str">
            <v/>
          </cell>
          <cell r="G420" t="str">
            <v>  技校教育</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row>
        <row r="421">
          <cell r="A421">
            <v>2050304</v>
          </cell>
          <cell r="B421" t="str">
            <v/>
          </cell>
          <cell r="C421" t="str">
            <v/>
          </cell>
          <cell r="D421" t="str">
            <v>20503</v>
          </cell>
          <cell r="E421" t="str">
            <v/>
          </cell>
          <cell r="F421" t="str">
            <v/>
          </cell>
          <cell r="G421" t="str">
            <v>  职业高中教育</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row>
        <row r="422">
          <cell r="A422">
            <v>2050305</v>
          </cell>
          <cell r="B422" t="str">
            <v/>
          </cell>
          <cell r="C422" t="str">
            <v/>
          </cell>
          <cell r="D422" t="str">
            <v>20503</v>
          </cell>
          <cell r="E422" t="str">
            <v/>
          </cell>
          <cell r="F422" t="str">
            <v/>
          </cell>
          <cell r="G422" t="str">
            <v>  高等职业教育</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row>
        <row r="423">
          <cell r="A423">
            <v>2050399</v>
          </cell>
          <cell r="B423" t="str">
            <v/>
          </cell>
          <cell r="C423" t="str">
            <v/>
          </cell>
          <cell r="D423" t="str">
            <v>20503</v>
          </cell>
          <cell r="E423" t="str">
            <v/>
          </cell>
          <cell r="F423" t="str">
            <v/>
          </cell>
          <cell r="G423" t="str">
            <v>  其他职业教育支出</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row>
        <row r="424">
          <cell r="A424">
            <v>20504</v>
          </cell>
          <cell r="B424" t="str">
            <v/>
          </cell>
          <cell r="C424" t="str">
            <v>205</v>
          </cell>
          <cell r="D424" t="str">
            <v/>
          </cell>
          <cell r="E424" t="str">
            <v/>
          </cell>
          <cell r="F424" t="str">
            <v>20504</v>
          </cell>
          <cell r="G424" t="str">
            <v>成人教育</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row>
        <row r="425">
          <cell r="A425">
            <v>2050401</v>
          </cell>
          <cell r="B425" t="str">
            <v/>
          </cell>
          <cell r="C425" t="str">
            <v/>
          </cell>
          <cell r="D425" t="str">
            <v>20504</v>
          </cell>
          <cell r="E425" t="str">
            <v/>
          </cell>
          <cell r="F425" t="str">
            <v/>
          </cell>
          <cell r="G425" t="str">
            <v>  成人初等教育</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row>
        <row r="426">
          <cell r="A426">
            <v>2050402</v>
          </cell>
          <cell r="B426" t="str">
            <v/>
          </cell>
          <cell r="C426" t="str">
            <v/>
          </cell>
          <cell r="D426" t="str">
            <v>20504</v>
          </cell>
          <cell r="E426" t="str">
            <v/>
          </cell>
          <cell r="F426" t="str">
            <v/>
          </cell>
          <cell r="G426" t="str">
            <v>  成人中等教育</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row>
        <row r="427">
          <cell r="A427">
            <v>2050403</v>
          </cell>
          <cell r="B427" t="str">
            <v/>
          </cell>
          <cell r="C427" t="str">
            <v/>
          </cell>
          <cell r="D427" t="str">
            <v>20504</v>
          </cell>
          <cell r="E427" t="str">
            <v/>
          </cell>
          <cell r="F427" t="str">
            <v/>
          </cell>
          <cell r="G427" t="str">
            <v>  成人高等教育</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row>
        <row r="428">
          <cell r="A428">
            <v>2050404</v>
          </cell>
          <cell r="B428" t="str">
            <v/>
          </cell>
          <cell r="C428" t="str">
            <v/>
          </cell>
          <cell r="D428" t="str">
            <v>20504</v>
          </cell>
          <cell r="E428" t="str">
            <v/>
          </cell>
          <cell r="F428" t="str">
            <v/>
          </cell>
          <cell r="G428" t="str">
            <v>  成人广播电视教育</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row>
        <row r="429">
          <cell r="A429">
            <v>2050499</v>
          </cell>
          <cell r="B429" t="str">
            <v/>
          </cell>
          <cell r="C429" t="str">
            <v/>
          </cell>
          <cell r="D429" t="str">
            <v>20504</v>
          </cell>
          <cell r="E429" t="str">
            <v/>
          </cell>
          <cell r="F429" t="str">
            <v/>
          </cell>
          <cell r="G429" t="str">
            <v>  其他成人教育支出</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row>
        <row r="430">
          <cell r="A430">
            <v>20505</v>
          </cell>
          <cell r="B430" t="str">
            <v/>
          </cell>
          <cell r="C430" t="str">
            <v>205</v>
          </cell>
          <cell r="D430" t="str">
            <v/>
          </cell>
          <cell r="E430" t="str">
            <v/>
          </cell>
          <cell r="F430" t="str">
            <v>20505</v>
          </cell>
          <cell r="G430" t="str">
            <v>广播电视教育</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row>
        <row r="431">
          <cell r="A431">
            <v>2050599</v>
          </cell>
          <cell r="B431" t="str">
            <v/>
          </cell>
          <cell r="C431" t="str">
            <v/>
          </cell>
          <cell r="D431" t="str">
            <v>20505</v>
          </cell>
          <cell r="E431" t="str">
            <v/>
          </cell>
          <cell r="F431" t="str">
            <v/>
          </cell>
          <cell r="G431" t="str">
            <v>  其他广播电视教育支出</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row>
        <row r="432">
          <cell r="A432">
            <v>20507</v>
          </cell>
          <cell r="B432" t="str">
            <v/>
          </cell>
          <cell r="C432" t="str">
            <v>205</v>
          </cell>
          <cell r="D432" t="str">
            <v/>
          </cell>
          <cell r="E432" t="str">
            <v/>
          </cell>
          <cell r="F432" t="str">
            <v>20507</v>
          </cell>
          <cell r="G432" t="str">
            <v>特殊教育</v>
          </cell>
          <cell r="H432">
            <v>77.0476</v>
          </cell>
          <cell r="I432">
            <v>57.0564</v>
          </cell>
          <cell r="J432">
            <v>6.1008</v>
          </cell>
          <cell r="K432">
            <v>2.3592</v>
          </cell>
          <cell r="L432">
            <v>0</v>
          </cell>
          <cell r="M432">
            <v>5.04</v>
          </cell>
          <cell r="N432">
            <v>3.6</v>
          </cell>
          <cell r="O432">
            <v>0</v>
          </cell>
          <cell r="P432">
            <v>164.95</v>
          </cell>
          <cell r="Q432">
            <v>162.96</v>
          </cell>
          <cell r="R432">
            <v>1.99</v>
          </cell>
          <cell r="S432">
            <v>0</v>
          </cell>
          <cell r="T432">
            <v>0</v>
          </cell>
          <cell r="U432">
            <v>0</v>
          </cell>
          <cell r="V432">
            <v>0</v>
          </cell>
        </row>
        <row r="433">
          <cell r="A433">
            <v>2050701</v>
          </cell>
          <cell r="B433" t="str">
            <v/>
          </cell>
          <cell r="C433" t="str">
            <v/>
          </cell>
          <cell r="D433" t="str">
            <v>20507</v>
          </cell>
          <cell r="E433" t="str">
            <v/>
          </cell>
          <cell r="F433" t="str">
            <v/>
          </cell>
          <cell r="G433" t="str">
            <v>  特殊学校教育</v>
          </cell>
          <cell r="H433">
            <v>77.0476</v>
          </cell>
          <cell r="I433">
            <v>57.0564</v>
          </cell>
          <cell r="J433">
            <v>6.1008</v>
          </cell>
          <cell r="K433">
            <v>2.3592</v>
          </cell>
          <cell r="L433">
            <v>0</v>
          </cell>
          <cell r="M433">
            <v>5.04</v>
          </cell>
          <cell r="N433">
            <v>3.6</v>
          </cell>
          <cell r="O433">
            <v>0</v>
          </cell>
          <cell r="P433">
            <v>164.95</v>
          </cell>
          <cell r="Q433">
            <v>162.96</v>
          </cell>
          <cell r="R433">
            <v>1.99</v>
          </cell>
          <cell r="S433">
            <v>0</v>
          </cell>
          <cell r="T433">
            <v>0</v>
          </cell>
          <cell r="U433">
            <v>0</v>
          </cell>
          <cell r="V433">
            <v>0</v>
          </cell>
        </row>
        <row r="434">
          <cell r="A434">
            <v>2050702</v>
          </cell>
          <cell r="B434" t="str">
            <v/>
          </cell>
          <cell r="C434" t="str">
            <v/>
          </cell>
          <cell r="D434" t="str">
            <v>20507</v>
          </cell>
          <cell r="E434" t="str">
            <v/>
          </cell>
          <cell r="F434" t="str">
            <v/>
          </cell>
          <cell r="G434" t="str">
            <v>  工读学校教育</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row>
        <row r="435">
          <cell r="A435">
            <v>2050799</v>
          </cell>
          <cell r="B435" t="str">
            <v/>
          </cell>
          <cell r="C435" t="str">
            <v/>
          </cell>
          <cell r="D435" t="str">
            <v>20507</v>
          </cell>
          <cell r="E435" t="str">
            <v/>
          </cell>
          <cell r="F435" t="str">
            <v/>
          </cell>
          <cell r="G435" t="str">
            <v>  其他特殊教育支出</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row>
        <row r="436">
          <cell r="A436">
            <v>20508</v>
          </cell>
          <cell r="B436" t="str">
            <v/>
          </cell>
          <cell r="C436" t="str">
            <v>205</v>
          </cell>
          <cell r="D436" t="str">
            <v/>
          </cell>
          <cell r="E436" t="str">
            <v/>
          </cell>
          <cell r="F436" t="str">
            <v>20508</v>
          </cell>
          <cell r="G436" t="str">
            <v>进修及培训</v>
          </cell>
          <cell r="H436">
            <v>226.677568</v>
          </cell>
          <cell r="I436">
            <v>194.8872</v>
          </cell>
          <cell r="J436">
            <v>10.005</v>
          </cell>
          <cell r="K436">
            <v>7.2316</v>
          </cell>
          <cell r="L436">
            <v>0</v>
          </cell>
          <cell r="M436">
            <v>7.56</v>
          </cell>
          <cell r="N436">
            <v>0</v>
          </cell>
          <cell r="O436">
            <v>0</v>
          </cell>
          <cell r="P436">
            <v>0</v>
          </cell>
          <cell r="Q436">
            <v>0</v>
          </cell>
          <cell r="R436">
            <v>0</v>
          </cell>
          <cell r="S436">
            <v>0</v>
          </cell>
          <cell r="T436">
            <v>0</v>
          </cell>
          <cell r="U436">
            <v>0</v>
          </cell>
          <cell r="V436">
            <v>0</v>
          </cell>
        </row>
        <row r="437">
          <cell r="A437">
            <v>2050801</v>
          </cell>
          <cell r="B437" t="str">
            <v/>
          </cell>
          <cell r="C437" t="str">
            <v/>
          </cell>
          <cell r="D437" t="str">
            <v>20508</v>
          </cell>
          <cell r="E437" t="str">
            <v/>
          </cell>
          <cell r="F437" t="str">
            <v/>
          </cell>
          <cell r="G437" t="str">
            <v>  教师进修</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row>
        <row r="438">
          <cell r="A438">
            <v>2050802</v>
          </cell>
          <cell r="B438" t="str">
            <v/>
          </cell>
          <cell r="C438" t="str">
            <v/>
          </cell>
          <cell r="D438" t="str">
            <v>20508</v>
          </cell>
          <cell r="E438" t="str">
            <v/>
          </cell>
          <cell r="F438" t="str">
            <v/>
          </cell>
          <cell r="G438" t="str">
            <v>  干部教育</v>
          </cell>
          <cell r="H438">
            <v>226.677568</v>
          </cell>
          <cell r="I438">
            <v>194.8872</v>
          </cell>
          <cell r="J438">
            <v>10.005</v>
          </cell>
          <cell r="K438">
            <v>7.2316</v>
          </cell>
          <cell r="L438">
            <v>0</v>
          </cell>
          <cell r="M438">
            <v>7.56</v>
          </cell>
          <cell r="N438">
            <v>0</v>
          </cell>
          <cell r="O438">
            <v>0</v>
          </cell>
          <cell r="P438">
            <v>0</v>
          </cell>
          <cell r="Q438">
            <v>0</v>
          </cell>
          <cell r="R438">
            <v>0</v>
          </cell>
          <cell r="S438">
            <v>0</v>
          </cell>
          <cell r="T438">
            <v>0</v>
          </cell>
          <cell r="U438">
            <v>0</v>
          </cell>
          <cell r="V438">
            <v>0</v>
          </cell>
        </row>
        <row r="439">
          <cell r="A439">
            <v>2050803</v>
          </cell>
          <cell r="B439" t="str">
            <v/>
          </cell>
          <cell r="C439" t="str">
            <v/>
          </cell>
          <cell r="D439" t="str">
            <v>20508</v>
          </cell>
          <cell r="E439" t="str">
            <v/>
          </cell>
          <cell r="F439" t="str">
            <v/>
          </cell>
          <cell r="G439" t="str">
            <v>  培训支出</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row>
        <row r="440">
          <cell r="A440">
            <v>2050804</v>
          </cell>
          <cell r="B440" t="str">
            <v/>
          </cell>
          <cell r="C440" t="str">
            <v/>
          </cell>
          <cell r="D440" t="str">
            <v>20508</v>
          </cell>
          <cell r="E440" t="str">
            <v/>
          </cell>
          <cell r="F440" t="str">
            <v/>
          </cell>
          <cell r="G440" t="str">
            <v>  退役士兵能力提升</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row>
        <row r="441">
          <cell r="A441">
            <v>2050899</v>
          </cell>
          <cell r="B441" t="str">
            <v/>
          </cell>
          <cell r="C441" t="str">
            <v/>
          </cell>
          <cell r="D441" t="str">
            <v>20508</v>
          </cell>
          <cell r="E441" t="str">
            <v/>
          </cell>
          <cell r="F441" t="str">
            <v/>
          </cell>
          <cell r="G441" t="str">
            <v>  其他进修与培训</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row>
        <row r="442">
          <cell r="A442">
            <v>20509</v>
          </cell>
          <cell r="B442" t="str">
            <v/>
          </cell>
          <cell r="C442" t="str">
            <v>205</v>
          </cell>
          <cell r="D442" t="str">
            <v/>
          </cell>
          <cell r="E442" t="str">
            <v/>
          </cell>
          <cell r="F442" t="str">
            <v>20509</v>
          </cell>
          <cell r="G442" t="str">
            <v>教育费附加安排的支出</v>
          </cell>
          <cell r="H442">
            <v>928.40889</v>
          </cell>
          <cell r="I442">
            <v>0</v>
          </cell>
          <cell r="J442">
            <v>0</v>
          </cell>
          <cell r="K442">
            <v>0</v>
          </cell>
          <cell r="L442">
            <v>0</v>
          </cell>
          <cell r="M442">
            <v>0</v>
          </cell>
          <cell r="N442">
            <v>0</v>
          </cell>
          <cell r="O442">
            <v>0</v>
          </cell>
          <cell r="P442">
            <v>0</v>
          </cell>
          <cell r="Q442">
            <v>1240.62</v>
          </cell>
          <cell r="R442">
            <v>-1240.62</v>
          </cell>
          <cell r="S442">
            <v>0</v>
          </cell>
          <cell r="T442">
            <v>0</v>
          </cell>
          <cell r="U442">
            <v>0</v>
          </cell>
          <cell r="V442">
            <v>0</v>
          </cell>
        </row>
        <row r="443">
          <cell r="A443">
            <v>2050901</v>
          </cell>
          <cell r="B443" t="str">
            <v/>
          </cell>
          <cell r="C443" t="str">
            <v/>
          </cell>
          <cell r="D443" t="str">
            <v>20509</v>
          </cell>
          <cell r="E443" t="str">
            <v/>
          </cell>
          <cell r="F443" t="str">
            <v/>
          </cell>
          <cell r="G443" t="str">
            <v>  农村中小学校舍建设</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row>
        <row r="444">
          <cell r="A444">
            <v>2050902</v>
          </cell>
          <cell r="B444" t="str">
            <v/>
          </cell>
          <cell r="C444" t="str">
            <v/>
          </cell>
          <cell r="D444" t="str">
            <v>20509</v>
          </cell>
          <cell r="E444" t="str">
            <v/>
          </cell>
          <cell r="F444" t="str">
            <v/>
          </cell>
          <cell r="G444" t="str">
            <v>  农村中小学教学设施</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row>
        <row r="445">
          <cell r="A445">
            <v>2050903</v>
          </cell>
          <cell r="B445" t="str">
            <v/>
          </cell>
          <cell r="C445" t="str">
            <v/>
          </cell>
          <cell r="D445" t="str">
            <v>20509</v>
          </cell>
          <cell r="E445" t="str">
            <v/>
          </cell>
          <cell r="F445" t="str">
            <v/>
          </cell>
          <cell r="G445" t="str">
            <v>  城市中小学校舍建设</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row>
        <row r="446">
          <cell r="A446">
            <v>2050904</v>
          </cell>
          <cell r="B446" t="str">
            <v/>
          </cell>
          <cell r="C446" t="str">
            <v/>
          </cell>
          <cell r="D446" t="str">
            <v>20509</v>
          </cell>
          <cell r="E446" t="str">
            <v/>
          </cell>
          <cell r="F446" t="str">
            <v/>
          </cell>
          <cell r="G446" t="str">
            <v>  城市中小学教学设施</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row>
        <row r="447">
          <cell r="A447">
            <v>2050905</v>
          </cell>
          <cell r="B447" t="str">
            <v/>
          </cell>
          <cell r="C447" t="str">
            <v/>
          </cell>
          <cell r="D447" t="str">
            <v>20509</v>
          </cell>
          <cell r="E447" t="str">
            <v/>
          </cell>
          <cell r="F447" t="str">
            <v/>
          </cell>
          <cell r="G447" t="str">
            <v>  中等职业学校教学设施</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row>
        <row r="448">
          <cell r="A448">
            <v>2050999</v>
          </cell>
          <cell r="B448" t="str">
            <v/>
          </cell>
          <cell r="C448" t="str">
            <v/>
          </cell>
          <cell r="D448" t="str">
            <v>20509</v>
          </cell>
          <cell r="E448" t="str">
            <v/>
          </cell>
          <cell r="F448" t="str">
            <v/>
          </cell>
          <cell r="G448" t="str">
            <v>  其他教育费附加安排的支出</v>
          </cell>
          <cell r="H448">
            <v>928.40889</v>
          </cell>
          <cell r="I448">
            <v>0</v>
          </cell>
          <cell r="J448">
            <v>0</v>
          </cell>
          <cell r="K448">
            <v>0</v>
          </cell>
          <cell r="L448">
            <v>0</v>
          </cell>
          <cell r="M448">
            <v>0</v>
          </cell>
          <cell r="N448">
            <v>0</v>
          </cell>
          <cell r="O448">
            <v>0</v>
          </cell>
          <cell r="P448">
            <v>0</v>
          </cell>
          <cell r="Q448">
            <v>1240.62</v>
          </cell>
          <cell r="R448">
            <v>-1240.62</v>
          </cell>
          <cell r="S448">
            <v>0</v>
          </cell>
          <cell r="T448">
            <v>0</v>
          </cell>
          <cell r="U448">
            <v>0</v>
          </cell>
          <cell r="V448">
            <v>0</v>
          </cell>
        </row>
        <row r="449">
          <cell r="A449">
            <v>20599</v>
          </cell>
          <cell r="B449" t="str">
            <v/>
          </cell>
          <cell r="C449" t="str">
            <v>205</v>
          </cell>
          <cell r="D449" t="str">
            <v/>
          </cell>
          <cell r="E449" t="str">
            <v/>
          </cell>
          <cell r="F449" t="str">
            <v>20599</v>
          </cell>
          <cell r="G449" t="str">
            <v>其他教育支出</v>
          </cell>
          <cell r="H449">
            <v>30.9225</v>
          </cell>
          <cell r="I449">
            <v>0</v>
          </cell>
          <cell r="J449">
            <v>0</v>
          </cell>
          <cell r="K449">
            <v>0</v>
          </cell>
          <cell r="L449">
            <v>0</v>
          </cell>
          <cell r="M449">
            <v>0</v>
          </cell>
          <cell r="N449">
            <v>0</v>
          </cell>
          <cell r="O449">
            <v>0</v>
          </cell>
          <cell r="P449">
            <v>0</v>
          </cell>
          <cell r="Q449">
            <v>0</v>
          </cell>
          <cell r="R449">
            <v>0</v>
          </cell>
          <cell r="S449">
            <v>0.55</v>
          </cell>
          <cell r="T449">
            <v>6</v>
          </cell>
          <cell r="U449">
            <v>0</v>
          </cell>
          <cell r="V449">
            <v>0</v>
          </cell>
        </row>
        <row r="450">
          <cell r="A450">
            <v>2059999</v>
          </cell>
          <cell r="B450" t="str">
            <v/>
          </cell>
          <cell r="C450" t="str">
            <v/>
          </cell>
          <cell r="D450" t="str">
            <v>20599</v>
          </cell>
          <cell r="E450" t="str">
            <v/>
          </cell>
          <cell r="F450" t="str">
            <v/>
          </cell>
          <cell r="G450" t="str">
            <v>  其他教育支出</v>
          </cell>
          <cell r="H450">
            <v>30.9225</v>
          </cell>
          <cell r="I450">
            <v>0</v>
          </cell>
          <cell r="J450">
            <v>0</v>
          </cell>
          <cell r="K450">
            <v>0</v>
          </cell>
          <cell r="L450">
            <v>0</v>
          </cell>
          <cell r="M450">
            <v>0</v>
          </cell>
          <cell r="N450">
            <v>0</v>
          </cell>
          <cell r="O450">
            <v>0</v>
          </cell>
          <cell r="P450">
            <v>0</v>
          </cell>
          <cell r="Q450">
            <v>0</v>
          </cell>
          <cell r="R450">
            <v>0</v>
          </cell>
          <cell r="S450">
            <v>0.55</v>
          </cell>
          <cell r="T450">
            <v>6</v>
          </cell>
          <cell r="U450">
            <v>0</v>
          </cell>
          <cell r="V450">
            <v>0</v>
          </cell>
        </row>
        <row r="451">
          <cell r="A451">
            <v>206</v>
          </cell>
          <cell r="B451" t="str">
            <v>类</v>
          </cell>
          <cell r="C451" t="str">
            <v/>
          </cell>
          <cell r="D451" t="str">
            <v/>
          </cell>
          <cell r="E451" t="str">
            <v/>
          </cell>
          <cell r="F451" t="str">
            <v/>
          </cell>
          <cell r="G451" t="str">
            <v>科学技术支出</v>
          </cell>
          <cell r="H451">
            <v>942.983229</v>
          </cell>
          <cell r="I451">
            <v>570.3612</v>
          </cell>
          <cell r="J451">
            <v>20.502</v>
          </cell>
          <cell r="K451">
            <v>20.9854</v>
          </cell>
          <cell r="L451">
            <v>0</v>
          </cell>
          <cell r="M451">
            <v>18.62148</v>
          </cell>
          <cell r="N451">
            <v>0</v>
          </cell>
          <cell r="O451">
            <v>30</v>
          </cell>
          <cell r="P451">
            <v>40</v>
          </cell>
          <cell r="Q451">
            <v>0</v>
          </cell>
          <cell r="R451">
            <v>10</v>
          </cell>
          <cell r="S451">
            <v>55.141005</v>
          </cell>
          <cell r="T451">
            <v>20</v>
          </cell>
          <cell r="U451">
            <v>0</v>
          </cell>
          <cell r="V451">
            <v>0</v>
          </cell>
        </row>
        <row r="452">
          <cell r="A452">
            <v>20601</v>
          </cell>
          <cell r="B452" t="str">
            <v/>
          </cell>
          <cell r="C452" t="str">
            <v>206</v>
          </cell>
          <cell r="D452" t="str">
            <v/>
          </cell>
          <cell r="E452" t="str">
            <v/>
          </cell>
          <cell r="F452" t="str">
            <v>20601</v>
          </cell>
          <cell r="G452" t="str">
            <v>科学技术管理事务</v>
          </cell>
          <cell r="H452">
            <v>669.479645</v>
          </cell>
          <cell r="I452">
            <v>470.0568</v>
          </cell>
          <cell r="J452">
            <v>17.982</v>
          </cell>
          <cell r="K452">
            <v>17.5619</v>
          </cell>
          <cell r="L452">
            <v>0</v>
          </cell>
          <cell r="M452">
            <v>15.96</v>
          </cell>
          <cell r="N452">
            <v>0</v>
          </cell>
          <cell r="O452">
            <v>0</v>
          </cell>
          <cell r="P452">
            <v>0</v>
          </cell>
          <cell r="Q452">
            <v>0</v>
          </cell>
          <cell r="R452">
            <v>0</v>
          </cell>
          <cell r="S452">
            <v>0</v>
          </cell>
          <cell r="T452">
            <v>0</v>
          </cell>
          <cell r="U452">
            <v>0</v>
          </cell>
          <cell r="V452">
            <v>0</v>
          </cell>
        </row>
        <row r="453">
          <cell r="A453">
            <v>2060101</v>
          </cell>
          <cell r="B453" t="str">
            <v/>
          </cell>
          <cell r="C453" t="str">
            <v/>
          </cell>
          <cell r="D453" t="str">
            <v>20601</v>
          </cell>
          <cell r="E453" t="str">
            <v/>
          </cell>
          <cell r="F453" t="str">
            <v/>
          </cell>
          <cell r="G453" t="str">
            <v>  行政运行</v>
          </cell>
          <cell r="H453">
            <v>442.934504</v>
          </cell>
          <cell r="I453">
            <v>313.9212</v>
          </cell>
          <cell r="J453">
            <v>0</v>
          </cell>
          <cell r="K453">
            <v>10.8568</v>
          </cell>
          <cell r="L453">
            <v>0</v>
          </cell>
          <cell r="M453">
            <v>0</v>
          </cell>
          <cell r="N453">
            <v>0</v>
          </cell>
          <cell r="O453">
            <v>0</v>
          </cell>
          <cell r="P453">
            <v>0</v>
          </cell>
          <cell r="Q453">
            <v>0</v>
          </cell>
          <cell r="R453">
            <v>0</v>
          </cell>
          <cell r="S453">
            <v>0</v>
          </cell>
          <cell r="T453">
            <v>0</v>
          </cell>
          <cell r="U453">
            <v>0</v>
          </cell>
          <cell r="V453">
            <v>0</v>
          </cell>
        </row>
        <row r="454">
          <cell r="A454">
            <v>2060102</v>
          </cell>
          <cell r="B454" t="str">
            <v/>
          </cell>
          <cell r="C454" t="str">
            <v/>
          </cell>
          <cell r="D454" t="str">
            <v>20601</v>
          </cell>
          <cell r="E454" t="str">
            <v/>
          </cell>
          <cell r="F454" t="str">
            <v/>
          </cell>
          <cell r="G454" t="str">
            <v>  一般行政管理事务</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row>
        <row r="455">
          <cell r="A455">
            <v>2060103</v>
          </cell>
          <cell r="B455" t="str">
            <v/>
          </cell>
          <cell r="C455" t="str">
            <v/>
          </cell>
          <cell r="D455" t="str">
            <v>20601</v>
          </cell>
          <cell r="E455" t="str">
            <v/>
          </cell>
          <cell r="F455" t="str">
            <v/>
          </cell>
          <cell r="G455" t="str">
            <v>  机关服务</v>
          </cell>
          <cell r="H455">
            <v>202.955976</v>
          </cell>
          <cell r="I455">
            <v>156.1356</v>
          </cell>
          <cell r="J455">
            <v>17.982</v>
          </cell>
          <cell r="K455">
            <v>6.7051</v>
          </cell>
          <cell r="L455">
            <v>0</v>
          </cell>
          <cell r="M455">
            <v>15.96</v>
          </cell>
          <cell r="N455">
            <v>0</v>
          </cell>
          <cell r="O455">
            <v>0</v>
          </cell>
          <cell r="P455">
            <v>0</v>
          </cell>
          <cell r="Q455">
            <v>0</v>
          </cell>
          <cell r="R455">
            <v>0</v>
          </cell>
          <cell r="S455">
            <v>0</v>
          </cell>
          <cell r="T455">
            <v>0</v>
          </cell>
          <cell r="U455">
            <v>0</v>
          </cell>
          <cell r="V455">
            <v>0</v>
          </cell>
        </row>
        <row r="456">
          <cell r="A456">
            <v>2060199</v>
          </cell>
          <cell r="B456" t="str">
            <v/>
          </cell>
          <cell r="C456" t="str">
            <v/>
          </cell>
          <cell r="D456" t="str">
            <v>20601</v>
          </cell>
          <cell r="E456" t="str">
            <v/>
          </cell>
          <cell r="F456" t="str">
            <v/>
          </cell>
          <cell r="G456" t="str">
            <v>  其他科学技术管理事务支出</v>
          </cell>
          <cell r="H456">
            <v>23.589165</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row>
        <row r="457">
          <cell r="A457">
            <v>20602</v>
          </cell>
          <cell r="B457" t="str">
            <v/>
          </cell>
          <cell r="C457" t="str">
            <v>206</v>
          </cell>
          <cell r="D457" t="str">
            <v/>
          </cell>
          <cell r="E457" t="str">
            <v/>
          </cell>
          <cell r="F457" t="str">
            <v>20602</v>
          </cell>
          <cell r="G457" t="str">
            <v>基础研究</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row>
        <row r="458">
          <cell r="A458">
            <v>2060201</v>
          </cell>
          <cell r="B458" t="str">
            <v/>
          </cell>
          <cell r="C458" t="str">
            <v/>
          </cell>
          <cell r="D458" t="str">
            <v>20602</v>
          </cell>
          <cell r="E458" t="str">
            <v/>
          </cell>
          <cell r="F458" t="str">
            <v/>
          </cell>
          <cell r="G458" t="str">
            <v>  机构运行</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row>
        <row r="459">
          <cell r="A459">
            <v>2060202</v>
          </cell>
          <cell r="B459" t="str">
            <v/>
          </cell>
          <cell r="C459" t="str">
            <v/>
          </cell>
          <cell r="D459" t="str">
            <v>20602</v>
          </cell>
          <cell r="E459" t="str">
            <v/>
          </cell>
          <cell r="F459" t="str">
            <v/>
          </cell>
          <cell r="G459" t="str">
            <v>  重点基础研究规划</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row>
        <row r="460">
          <cell r="A460">
            <v>2060203</v>
          </cell>
          <cell r="B460" t="str">
            <v/>
          </cell>
          <cell r="C460" t="str">
            <v/>
          </cell>
          <cell r="D460" t="str">
            <v>20602</v>
          </cell>
          <cell r="E460" t="str">
            <v/>
          </cell>
          <cell r="F460" t="str">
            <v/>
          </cell>
          <cell r="G460" t="str">
            <v>  自然科学基金</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row>
        <row r="461">
          <cell r="A461">
            <v>2060204</v>
          </cell>
          <cell r="B461" t="str">
            <v/>
          </cell>
          <cell r="C461" t="str">
            <v/>
          </cell>
          <cell r="D461" t="str">
            <v>20602</v>
          </cell>
          <cell r="E461" t="str">
            <v/>
          </cell>
          <cell r="F461" t="str">
            <v/>
          </cell>
          <cell r="G461" t="str">
            <v>  重点实验室及相关设施</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row>
        <row r="462">
          <cell r="A462">
            <v>2060205</v>
          </cell>
          <cell r="B462" t="str">
            <v/>
          </cell>
          <cell r="C462" t="str">
            <v/>
          </cell>
          <cell r="D462" t="str">
            <v>20602</v>
          </cell>
          <cell r="E462" t="str">
            <v/>
          </cell>
          <cell r="F462" t="str">
            <v/>
          </cell>
          <cell r="G462" t="str">
            <v>  重大科学工程</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row>
        <row r="463">
          <cell r="A463">
            <v>2060206</v>
          </cell>
          <cell r="B463" t="str">
            <v/>
          </cell>
          <cell r="C463" t="str">
            <v/>
          </cell>
          <cell r="D463" t="str">
            <v>20602</v>
          </cell>
          <cell r="E463" t="str">
            <v/>
          </cell>
          <cell r="F463" t="str">
            <v/>
          </cell>
          <cell r="G463" t="str">
            <v>  专项基础科研</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row>
        <row r="464">
          <cell r="A464">
            <v>2060207</v>
          </cell>
          <cell r="B464" t="str">
            <v/>
          </cell>
          <cell r="C464" t="str">
            <v/>
          </cell>
          <cell r="D464" t="str">
            <v>20602</v>
          </cell>
          <cell r="E464" t="str">
            <v/>
          </cell>
          <cell r="F464" t="str">
            <v/>
          </cell>
          <cell r="G464" t="str">
            <v>  专项技术基础</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row>
        <row r="465">
          <cell r="A465">
            <v>2060299</v>
          </cell>
          <cell r="B465" t="str">
            <v/>
          </cell>
          <cell r="C465" t="str">
            <v/>
          </cell>
          <cell r="D465" t="str">
            <v>20602</v>
          </cell>
          <cell r="E465" t="str">
            <v/>
          </cell>
          <cell r="F465" t="str">
            <v/>
          </cell>
          <cell r="G465" t="str">
            <v>  其他基础研究支出</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row>
        <row r="466">
          <cell r="A466">
            <v>20603</v>
          </cell>
          <cell r="B466" t="str">
            <v/>
          </cell>
          <cell r="C466" t="str">
            <v>206</v>
          </cell>
          <cell r="D466" t="str">
            <v/>
          </cell>
          <cell r="E466" t="str">
            <v/>
          </cell>
          <cell r="F466" t="str">
            <v>20603</v>
          </cell>
          <cell r="G466" t="str">
            <v>应用研究</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row>
        <row r="467">
          <cell r="A467">
            <v>2060301</v>
          </cell>
          <cell r="B467" t="str">
            <v/>
          </cell>
          <cell r="C467" t="str">
            <v/>
          </cell>
          <cell r="D467" t="str">
            <v>20603</v>
          </cell>
          <cell r="E467" t="str">
            <v/>
          </cell>
          <cell r="F467" t="str">
            <v/>
          </cell>
          <cell r="G467" t="str">
            <v>  机构运行</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row>
        <row r="468">
          <cell r="A468">
            <v>2060302</v>
          </cell>
          <cell r="B468" t="str">
            <v/>
          </cell>
          <cell r="C468" t="str">
            <v/>
          </cell>
          <cell r="D468" t="str">
            <v>20603</v>
          </cell>
          <cell r="E468" t="str">
            <v/>
          </cell>
          <cell r="F468" t="str">
            <v/>
          </cell>
          <cell r="G468" t="str">
            <v>  社会公益研究</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row>
        <row r="469">
          <cell r="A469">
            <v>2060303</v>
          </cell>
          <cell r="B469" t="str">
            <v/>
          </cell>
          <cell r="C469" t="str">
            <v/>
          </cell>
          <cell r="D469" t="str">
            <v>20603</v>
          </cell>
          <cell r="E469" t="str">
            <v/>
          </cell>
          <cell r="F469" t="str">
            <v/>
          </cell>
          <cell r="G469" t="str">
            <v>  高技术研究</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row>
        <row r="470">
          <cell r="A470">
            <v>2060304</v>
          </cell>
          <cell r="B470" t="str">
            <v/>
          </cell>
          <cell r="C470" t="str">
            <v/>
          </cell>
          <cell r="D470" t="str">
            <v>20603</v>
          </cell>
          <cell r="E470" t="str">
            <v/>
          </cell>
          <cell r="F470" t="str">
            <v/>
          </cell>
          <cell r="G470" t="str">
            <v>  专项科研试制</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row>
        <row r="471">
          <cell r="A471">
            <v>2060399</v>
          </cell>
          <cell r="B471" t="str">
            <v/>
          </cell>
          <cell r="C471" t="str">
            <v/>
          </cell>
          <cell r="D471" t="str">
            <v>20603</v>
          </cell>
          <cell r="E471" t="str">
            <v/>
          </cell>
          <cell r="F471" t="str">
            <v/>
          </cell>
          <cell r="G471" t="str">
            <v>  其他应用研究支出</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row>
        <row r="472">
          <cell r="A472">
            <v>20604</v>
          </cell>
          <cell r="B472" t="str">
            <v/>
          </cell>
          <cell r="C472" t="str">
            <v>206</v>
          </cell>
          <cell r="D472" t="str">
            <v/>
          </cell>
          <cell r="E472" t="str">
            <v/>
          </cell>
          <cell r="F472" t="str">
            <v>20604</v>
          </cell>
          <cell r="G472" t="str">
            <v>技术研究与开发</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row>
        <row r="473">
          <cell r="A473">
            <v>2060401</v>
          </cell>
          <cell r="B473" t="str">
            <v/>
          </cell>
          <cell r="C473" t="str">
            <v/>
          </cell>
          <cell r="D473" t="str">
            <v>20604</v>
          </cell>
          <cell r="E473" t="str">
            <v/>
          </cell>
          <cell r="F473" t="str">
            <v/>
          </cell>
          <cell r="G473" t="str">
            <v>  机构运行</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row>
        <row r="474">
          <cell r="A474">
            <v>2060402</v>
          </cell>
          <cell r="B474" t="str">
            <v/>
          </cell>
          <cell r="C474" t="str">
            <v/>
          </cell>
          <cell r="D474" t="str">
            <v>20604</v>
          </cell>
          <cell r="E474" t="str">
            <v/>
          </cell>
          <cell r="F474" t="str">
            <v/>
          </cell>
          <cell r="G474" t="str">
            <v>  应用技术研究与开发</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row>
        <row r="475">
          <cell r="A475">
            <v>2060403</v>
          </cell>
          <cell r="B475" t="str">
            <v/>
          </cell>
          <cell r="C475" t="str">
            <v/>
          </cell>
          <cell r="D475" t="str">
            <v>20604</v>
          </cell>
          <cell r="E475" t="str">
            <v/>
          </cell>
          <cell r="F475" t="str">
            <v/>
          </cell>
          <cell r="G475" t="str">
            <v>  产业技术研究与开发</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row>
        <row r="476">
          <cell r="A476">
            <v>2060404</v>
          </cell>
          <cell r="B476" t="str">
            <v/>
          </cell>
          <cell r="C476" t="str">
            <v/>
          </cell>
          <cell r="D476" t="str">
            <v>20604</v>
          </cell>
          <cell r="E476" t="str">
            <v/>
          </cell>
          <cell r="F476" t="str">
            <v/>
          </cell>
          <cell r="G476" t="str">
            <v>  科技成果转化与扩散</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row>
        <row r="477">
          <cell r="A477">
            <v>2060499</v>
          </cell>
          <cell r="B477" t="str">
            <v/>
          </cell>
          <cell r="C477" t="str">
            <v/>
          </cell>
          <cell r="D477" t="str">
            <v>20604</v>
          </cell>
          <cell r="E477" t="str">
            <v/>
          </cell>
          <cell r="F477" t="str">
            <v/>
          </cell>
          <cell r="G477" t="str">
            <v>  其他技术研究与开发支出</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row>
        <row r="478">
          <cell r="A478">
            <v>20605</v>
          </cell>
          <cell r="B478" t="str">
            <v/>
          </cell>
          <cell r="C478" t="str">
            <v>206</v>
          </cell>
          <cell r="D478" t="str">
            <v/>
          </cell>
          <cell r="E478" t="str">
            <v/>
          </cell>
          <cell r="F478" t="str">
            <v>20605</v>
          </cell>
          <cell r="G478" t="str">
            <v>科技条件与服务</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row>
        <row r="479">
          <cell r="A479">
            <v>2060501</v>
          </cell>
          <cell r="B479" t="str">
            <v/>
          </cell>
          <cell r="C479" t="str">
            <v/>
          </cell>
          <cell r="D479" t="str">
            <v>20605</v>
          </cell>
          <cell r="E479" t="str">
            <v/>
          </cell>
          <cell r="F479" t="str">
            <v/>
          </cell>
          <cell r="G479" t="str">
            <v>  机构运行</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row>
        <row r="480">
          <cell r="A480">
            <v>2060502</v>
          </cell>
          <cell r="B480" t="str">
            <v/>
          </cell>
          <cell r="C480" t="str">
            <v/>
          </cell>
          <cell r="D480" t="str">
            <v>20605</v>
          </cell>
          <cell r="E480" t="str">
            <v/>
          </cell>
          <cell r="F480" t="str">
            <v/>
          </cell>
          <cell r="G480" t="str">
            <v>  技术创新服务体系</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row>
        <row r="481">
          <cell r="A481">
            <v>2060503</v>
          </cell>
          <cell r="B481" t="str">
            <v/>
          </cell>
          <cell r="C481" t="str">
            <v/>
          </cell>
          <cell r="D481" t="str">
            <v>20605</v>
          </cell>
          <cell r="E481" t="str">
            <v/>
          </cell>
          <cell r="F481" t="str">
            <v/>
          </cell>
          <cell r="G481" t="str">
            <v>  科技条件专项</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row>
        <row r="482">
          <cell r="A482">
            <v>2060599</v>
          </cell>
          <cell r="B482" t="str">
            <v/>
          </cell>
          <cell r="C482" t="str">
            <v/>
          </cell>
          <cell r="D482" t="str">
            <v>20605</v>
          </cell>
          <cell r="E482" t="str">
            <v/>
          </cell>
          <cell r="F482" t="str">
            <v/>
          </cell>
          <cell r="G482" t="str">
            <v>  其他科技条件与服务支出</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row>
        <row r="483">
          <cell r="A483">
            <v>20606</v>
          </cell>
          <cell r="B483" t="str">
            <v/>
          </cell>
          <cell r="C483" t="str">
            <v>206</v>
          </cell>
          <cell r="D483" t="str">
            <v/>
          </cell>
          <cell r="E483" t="str">
            <v/>
          </cell>
          <cell r="F483" t="str">
            <v>20606</v>
          </cell>
          <cell r="G483" t="str">
            <v>社会科学</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row>
        <row r="484">
          <cell r="A484">
            <v>2060601</v>
          </cell>
          <cell r="B484" t="str">
            <v/>
          </cell>
          <cell r="C484" t="str">
            <v/>
          </cell>
          <cell r="D484" t="str">
            <v>20606</v>
          </cell>
          <cell r="E484" t="str">
            <v/>
          </cell>
          <cell r="F484" t="str">
            <v/>
          </cell>
          <cell r="G484" t="str">
            <v>  社会科学研究机构</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row>
        <row r="485">
          <cell r="A485">
            <v>2060602</v>
          </cell>
          <cell r="B485" t="str">
            <v/>
          </cell>
          <cell r="C485" t="str">
            <v/>
          </cell>
          <cell r="D485" t="str">
            <v>20606</v>
          </cell>
          <cell r="E485" t="str">
            <v/>
          </cell>
          <cell r="F485" t="str">
            <v/>
          </cell>
          <cell r="G485" t="str">
            <v>  社会科学研究</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row>
        <row r="486">
          <cell r="A486">
            <v>2060603</v>
          </cell>
          <cell r="B486" t="str">
            <v/>
          </cell>
          <cell r="C486" t="str">
            <v/>
          </cell>
          <cell r="D486" t="str">
            <v>20606</v>
          </cell>
          <cell r="E486" t="str">
            <v/>
          </cell>
          <cell r="F486" t="str">
            <v/>
          </cell>
          <cell r="G486" t="str">
            <v>  社科基金支出</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row>
        <row r="487">
          <cell r="A487">
            <v>2060699</v>
          </cell>
          <cell r="B487" t="str">
            <v/>
          </cell>
          <cell r="C487" t="str">
            <v/>
          </cell>
          <cell r="D487" t="str">
            <v>20606</v>
          </cell>
          <cell r="E487" t="str">
            <v/>
          </cell>
          <cell r="F487" t="str">
            <v/>
          </cell>
          <cell r="G487" t="str">
            <v>  其他社会科学支出</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row>
        <row r="488">
          <cell r="A488">
            <v>20607</v>
          </cell>
          <cell r="B488" t="str">
            <v/>
          </cell>
          <cell r="C488" t="str">
            <v>206</v>
          </cell>
          <cell r="D488" t="str">
            <v/>
          </cell>
          <cell r="E488" t="str">
            <v/>
          </cell>
          <cell r="F488" t="str">
            <v>20607</v>
          </cell>
          <cell r="G488" t="str">
            <v>科学技术普及</v>
          </cell>
          <cell r="H488">
            <v>273.503584</v>
          </cell>
          <cell r="I488">
            <v>100.3044</v>
          </cell>
          <cell r="J488">
            <v>2.52</v>
          </cell>
          <cell r="K488">
            <v>3.4235</v>
          </cell>
          <cell r="L488">
            <v>0</v>
          </cell>
          <cell r="M488">
            <v>2.66148</v>
          </cell>
          <cell r="N488">
            <v>0</v>
          </cell>
          <cell r="O488">
            <v>30</v>
          </cell>
          <cell r="P488">
            <v>40</v>
          </cell>
          <cell r="Q488">
            <v>0</v>
          </cell>
          <cell r="R488">
            <v>10</v>
          </cell>
          <cell r="S488">
            <v>55.141005</v>
          </cell>
          <cell r="T488">
            <v>20</v>
          </cell>
          <cell r="U488">
            <v>0</v>
          </cell>
          <cell r="V488">
            <v>0</v>
          </cell>
        </row>
        <row r="489">
          <cell r="A489">
            <v>2060701</v>
          </cell>
          <cell r="B489" t="str">
            <v/>
          </cell>
          <cell r="C489" t="str">
            <v/>
          </cell>
          <cell r="D489" t="str">
            <v>20607</v>
          </cell>
          <cell r="E489" t="str">
            <v/>
          </cell>
          <cell r="F489" t="str">
            <v/>
          </cell>
          <cell r="G489" t="str">
            <v>  机构运行</v>
          </cell>
          <cell r="H489">
            <v>113.55638</v>
          </cell>
          <cell r="I489">
            <v>100.3044</v>
          </cell>
          <cell r="J489">
            <v>2.52</v>
          </cell>
          <cell r="K489">
            <v>3.4235</v>
          </cell>
          <cell r="L489">
            <v>0</v>
          </cell>
          <cell r="M489">
            <v>2.66148</v>
          </cell>
          <cell r="N489">
            <v>0</v>
          </cell>
          <cell r="O489">
            <v>0</v>
          </cell>
          <cell r="P489">
            <v>0</v>
          </cell>
          <cell r="Q489">
            <v>0</v>
          </cell>
          <cell r="R489">
            <v>0</v>
          </cell>
          <cell r="S489">
            <v>0</v>
          </cell>
          <cell r="T489">
            <v>0</v>
          </cell>
          <cell r="U489">
            <v>0</v>
          </cell>
          <cell r="V489">
            <v>0</v>
          </cell>
        </row>
        <row r="490">
          <cell r="A490">
            <v>2060702</v>
          </cell>
          <cell r="B490" t="str">
            <v/>
          </cell>
          <cell r="C490" t="str">
            <v/>
          </cell>
          <cell r="D490" t="str">
            <v>20607</v>
          </cell>
          <cell r="E490" t="str">
            <v/>
          </cell>
          <cell r="F490" t="str">
            <v/>
          </cell>
          <cell r="G490" t="str">
            <v>  科普活动</v>
          </cell>
          <cell r="H490">
            <v>125.624071</v>
          </cell>
          <cell r="I490">
            <v>0</v>
          </cell>
          <cell r="J490">
            <v>0</v>
          </cell>
          <cell r="K490">
            <v>0</v>
          </cell>
          <cell r="L490">
            <v>0</v>
          </cell>
          <cell r="M490">
            <v>0</v>
          </cell>
          <cell r="N490">
            <v>0</v>
          </cell>
          <cell r="O490">
            <v>0</v>
          </cell>
          <cell r="P490">
            <v>0</v>
          </cell>
          <cell r="Q490">
            <v>0</v>
          </cell>
          <cell r="R490">
            <v>0</v>
          </cell>
          <cell r="S490">
            <v>17</v>
          </cell>
          <cell r="T490">
            <v>20</v>
          </cell>
          <cell r="U490">
            <v>0</v>
          </cell>
          <cell r="V490">
            <v>0</v>
          </cell>
        </row>
        <row r="491">
          <cell r="A491">
            <v>2060703</v>
          </cell>
          <cell r="B491" t="str">
            <v/>
          </cell>
          <cell r="C491" t="str">
            <v/>
          </cell>
          <cell r="D491" t="str">
            <v>20607</v>
          </cell>
          <cell r="E491" t="str">
            <v/>
          </cell>
          <cell r="F491" t="str">
            <v/>
          </cell>
          <cell r="G491" t="str">
            <v>  青少年科技活动</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row>
        <row r="492">
          <cell r="A492">
            <v>2060704</v>
          </cell>
          <cell r="B492" t="str">
            <v/>
          </cell>
          <cell r="C492" t="str">
            <v/>
          </cell>
          <cell r="D492" t="str">
            <v>20607</v>
          </cell>
          <cell r="E492" t="str">
            <v/>
          </cell>
          <cell r="F492" t="str">
            <v/>
          </cell>
          <cell r="G492" t="str">
            <v>  学术交流活动</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row>
        <row r="493">
          <cell r="A493">
            <v>2060705</v>
          </cell>
          <cell r="B493" t="str">
            <v/>
          </cell>
          <cell r="C493" t="str">
            <v/>
          </cell>
          <cell r="D493" t="str">
            <v>20607</v>
          </cell>
          <cell r="E493" t="str">
            <v/>
          </cell>
          <cell r="F493" t="str">
            <v/>
          </cell>
          <cell r="G493" t="str">
            <v>  科技馆站</v>
          </cell>
          <cell r="H493">
            <v>30.323133</v>
          </cell>
          <cell r="I493">
            <v>0</v>
          </cell>
          <cell r="J493">
            <v>0</v>
          </cell>
          <cell r="K493">
            <v>0</v>
          </cell>
          <cell r="L493">
            <v>0</v>
          </cell>
          <cell r="M493">
            <v>0</v>
          </cell>
          <cell r="N493">
            <v>0</v>
          </cell>
          <cell r="O493">
            <v>30</v>
          </cell>
          <cell r="P493">
            <v>40</v>
          </cell>
          <cell r="Q493">
            <v>0</v>
          </cell>
          <cell r="R493">
            <v>10</v>
          </cell>
          <cell r="S493">
            <v>38.141005</v>
          </cell>
          <cell r="T493">
            <v>0</v>
          </cell>
          <cell r="U493">
            <v>0</v>
          </cell>
          <cell r="V493">
            <v>0</v>
          </cell>
        </row>
        <row r="494">
          <cell r="A494">
            <v>2060799</v>
          </cell>
          <cell r="B494" t="str">
            <v/>
          </cell>
          <cell r="C494" t="str">
            <v/>
          </cell>
          <cell r="D494" t="str">
            <v>20607</v>
          </cell>
          <cell r="E494" t="str">
            <v/>
          </cell>
          <cell r="F494" t="str">
            <v/>
          </cell>
          <cell r="G494" t="str">
            <v>  其他科学技术普及支出</v>
          </cell>
          <cell r="H494">
            <v>4</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row>
        <row r="495">
          <cell r="A495">
            <v>20609</v>
          </cell>
          <cell r="B495" t="str">
            <v/>
          </cell>
          <cell r="C495" t="str">
            <v>206</v>
          </cell>
          <cell r="D495" t="str">
            <v/>
          </cell>
          <cell r="E495" t="str">
            <v/>
          </cell>
          <cell r="F495" t="str">
            <v>20609</v>
          </cell>
          <cell r="G495" t="str">
            <v>科技重大专项</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row>
        <row r="496">
          <cell r="A496">
            <v>2060901</v>
          </cell>
          <cell r="B496" t="str">
            <v/>
          </cell>
          <cell r="C496" t="str">
            <v/>
          </cell>
          <cell r="D496" t="str">
            <v>20609</v>
          </cell>
          <cell r="E496" t="str">
            <v/>
          </cell>
          <cell r="F496" t="str">
            <v/>
          </cell>
          <cell r="G496" t="str">
            <v>  科技重大专项</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row>
        <row r="497">
          <cell r="A497">
            <v>20699</v>
          </cell>
          <cell r="B497" t="str">
            <v/>
          </cell>
          <cell r="C497" t="str">
            <v>206</v>
          </cell>
          <cell r="D497" t="str">
            <v/>
          </cell>
          <cell r="E497" t="str">
            <v/>
          </cell>
          <cell r="F497" t="str">
            <v>20699</v>
          </cell>
          <cell r="G497" t="str">
            <v>其他科学技术支出</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row>
        <row r="498">
          <cell r="A498">
            <v>2069901</v>
          </cell>
          <cell r="B498" t="str">
            <v/>
          </cell>
          <cell r="C498" t="str">
            <v/>
          </cell>
          <cell r="D498" t="str">
            <v>20699</v>
          </cell>
          <cell r="E498" t="str">
            <v/>
          </cell>
          <cell r="F498" t="str">
            <v/>
          </cell>
          <cell r="G498" t="str">
            <v>  科技奖励</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row>
        <row r="499">
          <cell r="A499">
            <v>2069902</v>
          </cell>
          <cell r="B499" t="str">
            <v/>
          </cell>
          <cell r="C499" t="str">
            <v/>
          </cell>
          <cell r="D499" t="str">
            <v>20699</v>
          </cell>
          <cell r="E499" t="str">
            <v/>
          </cell>
          <cell r="F499" t="str">
            <v/>
          </cell>
          <cell r="G499" t="str">
            <v>  核应急</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row>
        <row r="500">
          <cell r="A500">
            <v>2069903</v>
          </cell>
          <cell r="B500" t="str">
            <v/>
          </cell>
          <cell r="C500" t="str">
            <v/>
          </cell>
          <cell r="D500" t="str">
            <v>20699</v>
          </cell>
          <cell r="E500" t="str">
            <v/>
          </cell>
          <cell r="F500" t="str">
            <v/>
          </cell>
          <cell r="G500" t="str">
            <v>  转制科研机构</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row>
        <row r="501">
          <cell r="A501">
            <v>2069999</v>
          </cell>
          <cell r="B501" t="str">
            <v/>
          </cell>
          <cell r="C501" t="str">
            <v/>
          </cell>
          <cell r="D501" t="str">
            <v>20699</v>
          </cell>
          <cell r="E501" t="str">
            <v/>
          </cell>
          <cell r="F501" t="str">
            <v/>
          </cell>
          <cell r="G501" t="str">
            <v>  其他科学技术支出</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row>
        <row r="502">
          <cell r="A502">
            <v>207</v>
          </cell>
          <cell r="B502" t="str">
            <v>类</v>
          </cell>
          <cell r="C502" t="str">
            <v/>
          </cell>
          <cell r="D502" t="str">
            <v/>
          </cell>
          <cell r="E502" t="str">
            <v/>
          </cell>
          <cell r="F502" t="str">
            <v/>
          </cell>
          <cell r="G502" t="str">
            <v>文化体育与传媒支出</v>
          </cell>
          <cell r="H502">
            <v>1097.692908</v>
          </cell>
          <cell r="I502">
            <v>806.0712</v>
          </cell>
          <cell r="J502">
            <v>69.4087</v>
          </cell>
          <cell r="K502">
            <v>34.693</v>
          </cell>
          <cell r="L502">
            <v>0</v>
          </cell>
          <cell r="M502">
            <v>57.96</v>
          </cell>
          <cell r="N502">
            <v>0</v>
          </cell>
          <cell r="O502">
            <v>0</v>
          </cell>
          <cell r="P502">
            <v>12.24</v>
          </cell>
          <cell r="Q502">
            <v>552.9</v>
          </cell>
          <cell r="R502">
            <v>-540.66</v>
          </cell>
          <cell r="S502">
            <v>177.522074</v>
          </cell>
          <cell r="T502">
            <v>513.968</v>
          </cell>
          <cell r="U502">
            <v>360</v>
          </cell>
          <cell r="V502">
            <v>441.46</v>
          </cell>
        </row>
        <row r="503">
          <cell r="A503">
            <v>20701</v>
          </cell>
          <cell r="B503" t="str">
            <v/>
          </cell>
          <cell r="C503" t="str">
            <v>207</v>
          </cell>
          <cell r="D503" t="str">
            <v/>
          </cell>
          <cell r="E503" t="str">
            <v/>
          </cell>
          <cell r="F503" t="str">
            <v>20701</v>
          </cell>
          <cell r="G503" t="str">
            <v>文化</v>
          </cell>
          <cell r="H503">
            <v>1035.027396</v>
          </cell>
          <cell r="I503">
            <v>770.7708</v>
          </cell>
          <cell r="J503">
            <v>65.4427</v>
          </cell>
          <cell r="K503">
            <v>33.0902</v>
          </cell>
          <cell r="L503">
            <v>0</v>
          </cell>
          <cell r="M503">
            <v>54.6</v>
          </cell>
          <cell r="N503">
            <v>0</v>
          </cell>
          <cell r="O503">
            <v>0</v>
          </cell>
          <cell r="P503">
            <v>12.24</v>
          </cell>
          <cell r="Q503">
            <v>83.64</v>
          </cell>
          <cell r="R503">
            <v>-71.4</v>
          </cell>
          <cell r="S503">
            <v>61.488188</v>
          </cell>
          <cell r="T503">
            <v>4.2</v>
          </cell>
          <cell r="U503">
            <v>0</v>
          </cell>
          <cell r="V503">
            <v>107.5</v>
          </cell>
        </row>
        <row r="504">
          <cell r="A504">
            <v>2070101</v>
          </cell>
          <cell r="B504" t="str">
            <v/>
          </cell>
          <cell r="C504" t="str">
            <v/>
          </cell>
          <cell r="D504" t="str">
            <v>20701</v>
          </cell>
          <cell r="E504" t="str">
            <v/>
          </cell>
          <cell r="F504" t="str">
            <v/>
          </cell>
          <cell r="G504" t="str">
            <v>  行政运行</v>
          </cell>
          <cell r="H504">
            <v>193.870732</v>
          </cell>
          <cell r="I504">
            <v>170.3892</v>
          </cell>
          <cell r="J504">
            <v>0</v>
          </cell>
          <cell r="K504">
            <v>5.5315</v>
          </cell>
          <cell r="L504">
            <v>0</v>
          </cell>
          <cell r="M504">
            <v>0</v>
          </cell>
          <cell r="N504">
            <v>0</v>
          </cell>
          <cell r="O504">
            <v>0</v>
          </cell>
          <cell r="P504">
            <v>0</v>
          </cell>
          <cell r="Q504">
            <v>0</v>
          </cell>
          <cell r="R504">
            <v>0</v>
          </cell>
          <cell r="S504">
            <v>0</v>
          </cell>
          <cell r="T504">
            <v>0</v>
          </cell>
          <cell r="U504">
            <v>0</v>
          </cell>
          <cell r="V504">
            <v>0</v>
          </cell>
        </row>
        <row r="505">
          <cell r="A505">
            <v>2070102</v>
          </cell>
          <cell r="B505" t="str">
            <v/>
          </cell>
          <cell r="C505" t="str">
            <v/>
          </cell>
          <cell r="D505" t="str">
            <v>20701</v>
          </cell>
          <cell r="E505" t="str">
            <v/>
          </cell>
          <cell r="F505" t="str">
            <v/>
          </cell>
          <cell r="G505" t="str">
            <v>  一般行政管理事务</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row>
        <row r="506">
          <cell r="A506">
            <v>2070103</v>
          </cell>
          <cell r="B506" t="str">
            <v/>
          </cell>
          <cell r="C506" t="str">
            <v/>
          </cell>
          <cell r="D506" t="str">
            <v>20701</v>
          </cell>
          <cell r="E506" t="str">
            <v/>
          </cell>
          <cell r="F506" t="str">
            <v/>
          </cell>
          <cell r="G506" t="str">
            <v>  机关服务</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row>
        <row r="507">
          <cell r="A507">
            <v>2070104</v>
          </cell>
          <cell r="B507" t="str">
            <v/>
          </cell>
          <cell r="C507" t="str">
            <v/>
          </cell>
          <cell r="D507" t="str">
            <v>20701</v>
          </cell>
          <cell r="E507" t="str">
            <v/>
          </cell>
          <cell r="F507" t="str">
            <v/>
          </cell>
          <cell r="G507" t="str">
            <v>  图书馆</v>
          </cell>
          <cell r="H507">
            <v>151.9894</v>
          </cell>
          <cell r="I507">
            <v>113.5956</v>
          </cell>
          <cell r="J507">
            <v>12.7548</v>
          </cell>
          <cell r="K507">
            <v>5.2723</v>
          </cell>
          <cell r="L507">
            <v>0</v>
          </cell>
          <cell r="M507">
            <v>10.08</v>
          </cell>
          <cell r="N507">
            <v>0</v>
          </cell>
          <cell r="O507">
            <v>0</v>
          </cell>
          <cell r="P507">
            <v>0</v>
          </cell>
          <cell r="Q507">
            <v>0</v>
          </cell>
          <cell r="R507">
            <v>0</v>
          </cell>
          <cell r="S507">
            <v>0</v>
          </cell>
          <cell r="T507">
            <v>0</v>
          </cell>
          <cell r="U507">
            <v>0</v>
          </cell>
          <cell r="V507">
            <v>0</v>
          </cell>
        </row>
        <row r="508">
          <cell r="A508">
            <v>2070105</v>
          </cell>
          <cell r="B508" t="str">
            <v/>
          </cell>
          <cell r="C508" t="str">
            <v/>
          </cell>
          <cell r="D508" t="str">
            <v>20701</v>
          </cell>
          <cell r="E508" t="str">
            <v/>
          </cell>
          <cell r="F508" t="str">
            <v/>
          </cell>
          <cell r="G508" t="str">
            <v>  文化展示及纪念机构</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row>
        <row r="509">
          <cell r="A509">
            <v>2070106</v>
          </cell>
          <cell r="B509" t="str">
            <v/>
          </cell>
          <cell r="C509" t="str">
            <v/>
          </cell>
          <cell r="D509" t="str">
            <v>20701</v>
          </cell>
          <cell r="E509" t="str">
            <v/>
          </cell>
          <cell r="F509" t="str">
            <v/>
          </cell>
          <cell r="G509" t="str">
            <v>  艺术表演场所</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row>
        <row r="510">
          <cell r="A510">
            <v>2070107</v>
          </cell>
          <cell r="B510" t="str">
            <v/>
          </cell>
          <cell r="C510" t="str">
            <v/>
          </cell>
          <cell r="D510" t="str">
            <v>20701</v>
          </cell>
          <cell r="E510" t="str">
            <v/>
          </cell>
          <cell r="F510" t="str">
            <v/>
          </cell>
          <cell r="G510" t="str">
            <v>  艺术表演团体</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row>
        <row r="511">
          <cell r="A511">
            <v>2070108</v>
          </cell>
          <cell r="B511" t="str">
            <v/>
          </cell>
          <cell r="C511" t="str">
            <v/>
          </cell>
          <cell r="D511" t="str">
            <v>20701</v>
          </cell>
          <cell r="E511" t="str">
            <v/>
          </cell>
          <cell r="F511" t="str">
            <v/>
          </cell>
          <cell r="G511" t="str">
            <v>  文化活动</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row>
        <row r="512">
          <cell r="A512">
            <v>2070109</v>
          </cell>
          <cell r="B512" t="str">
            <v/>
          </cell>
          <cell r="C512" t="str">
            <v/>
          </cell>
          <cell r="D512" t="str">
            <v>20701</v>
          </cell>
          <cell r="E512" t="str">
            <v/>
          </cell>
          <cell r="F512" t="str">
            <v/>
          </cell>
          <cell r="G512" t="str">
            <v>  群众文化</v>
          </cell>
          <cell r="H512">
            <v>460.564816</v>
          </cell>
          <cell r="I512">
            <v>310.5228</v>
          </cell>
          <cell r="J512">
            <v>33.8979</v>
          </cell>
          <cell r="K512">
            <v>14.378</v>
          </cell>
          <cell r="L512">
            <v>0</v>
          </cell>
          <cell r="M512">
            <v>28.56</v>
          </cell>
          <cell r="N512">
            <v>0</v>
          </cell>
          <cell r="O512">
            <v>0</v>
          </cell>
          <cell r="P512">
            <v>12.24</v>
          </cell>
          <cell r="Q512">
            <v>0</v>
          </cell>
          <cell r="R512">
            <v>12.24</v>
          </cell>
          <cell r="S512">
            <v>26.612997</v>
          </cell>
          <cell r="T512">
            <v>0</v>
          </cell>
          <cell r="U512">
            <v>0</v>
          </cell>
          <cell r="V512">
            <v>0</v>
          </cell>
        </row>
        <row r="513">
          <cell r="A513">
            <v>2070110</v>
          </cell>
          <cell r="B513" t="str">
            <v/>
          </cell>
          <cell r="C513" t="str">
            <v/>
          </cell>
          <cell r="D513" t="str">
            <v>20701</v>
          </cell>
          <cell r="E513" t="str">
            <v/>
          </cell>
          <cell r="F513" t="str">
            <v/>
          </cell>
          <cell r="G513" t="str">
            <v>  文化交流与合作</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row>
        <row r="514">
          <cell r="A514">
            <v>2070111</v>
          </cell>
          <cell r="B514" t="str">
            <v/>
          </cell>
          <cell r="C514" t="str">
            <v/>
          </cell>
          <cell r="D514" t="str">
            <v>20701</v>
          </cell>
          <cell r="E514" t="str">
            <v/>
          </cell>
          <cell r="F514" t="str">
            <v/>
          </cell>
          <cell r="G514" t="str">
            <v>  文化创作与保护</v>
          </cell>
          <cell r="H514">
            <v>0</v>
          </cell>
          <cell r="I514">
            <v>0</v>
          </cell>
          <cell r="J514">
            <v>0</v>
          </cell>
          <cell r="K514">
            <v>0</v>
          </cell>
          <cell r="L514">
            <v>0</v>
          </cell>
          <cell r="M514">
            <v>0</v>
          </cell>
          <cell r="N514">
            <v>0</v>
          </cell>
          <cell r="O514">
            <v>0</v>
          </cell>
          <cell r="P514">
            <v>0</v>
          </cell>
          <cell r="Q514">
            <v>0</v>
          </cell>
          <cell r="R514">
            <v>0</v>
          </cell>
          <cell r="S514">
            <v>0</v>
          </cell>
          <cell r="T514">
            <v>0.8</v>
          </cell>
          <cell r="U514">
            <v>0</v>
          </cell>
          <cell r="V514">
            <v>8</v>
          </cell>
        </row>
        <row r="515">
          <cell r="A515">
            <v>2070112</v>
          </cell>
          <cell r="B515" t="str">
            <v/>
          </cell>
          <cell r="C515" t="str">
            <v/>
          </cell>
          <cell r="D515" t="str">
            <v>20701</v>
          </cell>
          <cell r="E515" t="str">
            <v/>
          </cell>
          <cell r="F515" t="str">
            <v/>
          </cell>
          <cell r="G515" t="str">
            <v>  文化市场管理</v>
          </cell>
          <cell r="H515">
            <v>58.367548</v>
          </cell>
          <cell r="I515">
            <v>46.4904</v>
          </cell>
          <cell r="J515">
            <v>3.684</v>
          </cell>
          <cell r="K515">
            <v>1.8275</v>
          </cell>
          <cell r="L515">
            <v>0</v>
          </cell>
          <cell r="M515">
            <v>3.36</v>
          </cell>
          <cell r="N515">
            <v>0</v>
          </cell>
          <cell r="O515">
            <v>0</v>
          </cell>
          <cell r="P515">
            <v>0</v>
          </cell>
          <cell r="Q515">
            <v>0</v>
          </cell>
          <cell r="R515">
            <v>0</v>
          </cell>
          <cell r="S515">
            <v>0</v>
          </cell>
          <cell r="T515">
            <v>0</v>
          </cell>
          <cell r="U515">
            <v>0</v>
          </cell>
          <cell r="V515">
            <v>0</v>
          </cell>
        </row>
        <row r="516">
          <cell r="A516">
            <v>2070114</v>
          </cell>
          <cell r="B516" t="str">
            <v/>
          </cell>
          <cell r="C516" t="str">
            <v/>
          </cell>
          <cell r="D516" t="str">
            <v>20701</v>
          </cell>
          <cell r="E516" t="str">
            <v/>
          </cell>
          <cell r="F516" t="str">
            <v/>
          </cell>
          <cell r="G516" t="str">
            <v>  文化和旅游管理事务</v>
          </cell>
          <cell r="H516">
            <v>168.4749</v>
          </cell>
          <cell r="I516">
            <v>129.7728</v>
          </cell>
          <cell r="J516">
            <v>15.106</v>
          </cell>
          <cell r="K516">
            <v>6.0809</v>
          </cell>
          <cell r="L516">
            <v>0</v>
          </cell>
          <cell r="M516">
            <v>12.6</v>
          </cell>
          <cell r="N516">
            <v>0</v>
          </cell>
          <cell r="O516">
            <v>0</v>
          </cell>
          <cell r="P516">
            <v>0</v>
          </cell>
          <cell r="Q516">
            <v>0</v>
          </cell>
          <cell r="R516">
            <v>0</v>
          </cell>
          <cell r="S516">
            <v>0</v>
          </cell>
          <cell r="T516">
            <v>0</v>
          </cell>
          <cell r="U516">
            <v>0</v>
          </cell>
          <cell r="V516">
            <v>0</v>
          </cell>
        </row>
        <row r="517">
          <cell r="A517">
            <v>2070199</v>
          </cell>
          <cell r="B517" t="str">
            <v/>
          </cell>
          <cell r="C517" t="str">
            <v/>
          </cell>
          <cell r="D517" t="str">
            <v>20701</v>
          </cell>
          <cell r="E517" t="str">
            <v/>
          </cell>
          <cell r="F517" t="str">
            <v/>
          </cell>
          <cell r="G517" t="str">
            <v>  其他文化支出</v>
          </cell>
          <cell r="H517">
            <v>1.76</v>
          </cell>
          <cell r="I517">
            <v>0</v>
          </cell>
          <cell r="J517">
            <v>0</v>
          </cell>
          <cell r="K517">
            <v>0</v>
          </cell>
          <cell r="L517">
            <v>0</v>
          </cell>
          <cell r="M517">
            <v>0</v>
          </cell>
          <cell r="N517">
            <v>0</v>
          </cell>
          <cell r="O517">
            <v>0</v>
          </cell>
          <cell r="P517">
            <v>0</v>
          </cell>
          <cell r="Q517">
            <v>83.64</v>
          </cell>
          <cell r="R517">
            <v>-83.64</v>
          </cell>
          <cell r="S517">
            <v>34.875191</v>
          </cell>
          <cell r="T517">
            <v>3.4</v>
          </cell>
          <cell r="U517">
            <v>0</v>
          </cell>
          <cell r="V517">
            <v>99.5</v>
          </cell>
        </row>
        <row r="518">
          <cell r="A518">
            <v>20702</v>
          </cell>
          <cell r="B518" t="str">
            <v/>
          </cell>
          <cell r="C518" t="str">
            <v>207</v>
          </cell>
          <cell r="D518" t="str">
            <v/>
          </cell>
          <cell r="E518" t="str">
            <v/>
          </cell>
          <cell r="F518" t="str">
            <v>20702</v>
          </cell>
          <cell r="G518" t="str">
            <v>文物</v>
          </cell>
          <cell r="H518">
            <v>56.665512</v>
          </cell>
          <cell r="I518">
            <v>35.3004</v>
          </cell>
          <cell r="J518">
            <v>3.966</v>
          </cell>
          <cell r="K518">
            <v>1.6028</v>
          </cell>
          <cell r="L518">
            <v>0</v>
          </cell>
          <cell r="M518">
            <v>3.36</v>
          </cell>
          <cell r="N518">
            <v>0</v>
          </cell>
          <cell r="O518">
            <v>0</v>
          </cell>
          <cell r="P518">
            <v>0</v>
          </cell>
          <cell r="Q518">
            <v>0</v>
          </cell>
          <cell r="R518">
            <v>0</v>
          </cell>
          <cell r="S518">
            <v>0</v>
          </cell>
          <cell r="T518">
            <v>0.768</v>
          </cell>
          <cell r="U518">
            <v>0</v>
          </cell>
          <cell r="V518">
            <v>0</v>
          </cell>
        </row>
        <row r="519">
          <cell r="A519">
            <v>2070201</v>
          </cell>
          <cell r="B519" t="str">
            <v/>
          </cell>
          <cell r="C519" t="str">
            <v/>
          </cell>
          <cell r="D519" t="str">
            <v>20702</v>
          </cell>
          <cell r="E519" t="str">
            <v/>
          </cell>
          <cell r="F519" t="str">
            <v/>
          </cell>
          <cell r="G519" t="str">
            <v>  行政运行</v>
          </cell>
          <cell r="H519">
            <v>51.665512</v>
          </cell>
          <cell r="I519">
            <v>35.3004</v>
          </cell>
          <cell r="J519">
            <v>3.966</v>
          </cell>
          <cell r="K519">
            <v>1.6028</v>
          </cell>
          <cell r="L519">
            <v>0</v>
          </cell>
          <cell r="M519">
            <v>3.36</v>
          </cell>
          <cell r="N519">
            <v>0</v>
          </cell>
          <cell r="O519">
            <v>0</v>
          </cell>
          <cell r="P519">
            <v>0</v>
          </cell>
          <cell r="Q519">
            <v>0</v>
          </cell>
          <cell r="R519">
            <v>0</v>
          </cell>
          <cell r="S519">
            <v>0</v>
          </cell>
          <cell r="T519">
            <v>0</v>
          </cell>
          <cell r="U519">
            <v>0</v>
          </cell>
          <cell r="V519">
            <v>0</v>
          </cell>
        </row>
        <row r="520">
          <cell r="A520">
            <v>2070202</v>
          </cell>
          <cell r="B520" t="str">
            <v/>
          </cell>
          <cell r="C520" t="str">
            <v/>
          </cell>
          <cell r="D520" t="str">
            <v>20702</v>
          </cell>
          <cell r="E520" t="str">
            <v/>
          </cell>
          <cell r="F520" t="str">
            <v/>
          </cell>
          <cell r="G520" t="str">
            <v>  一般行政管理事务</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row>
        <row r="521">
          <cell r="A521">
            <v>2070203</v>
          </cell>
          <cell r="B521" t="str">
            <v/>
          </cell>
          <cell r="C521" t="str">
            <v/>
          </cell>
          <cell r="D521" t="str">
            <v>20702</v>
          </cell>
          <cell r="E521" t="str">
            <v/>
          </cell>
          <cell r="F521" t="str">
            <v/>
          </cell>
          <cell r="G521" t="str">
            <v>  机关服务</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row>
        <row r="522">
          <cell r="A522">
            <v>2070204</v>
          </cell>
          <cell r="B522" t="str">
            <v/>
          </cell>
          <cell r="C522" t="str">
            <v/>
          </cell>
          <cell r="D522" t="str">
            <v>20702</v>
          </cell>
          <cell r="E522" t="str">
            <v/>
          </cell>
          <cell r="F522" t="str">
            <v/>
          </cell>
          <cell r="G522" t="str">
            <v>  文物保护</v>
          </cell>
          <cell r="H522">
            <v>5</v>
          </cell>
          <cell r="I522">
            <v>0</v>
          </cell>
          <cell r="J522">
            <v>0</v>
          </cell>
          <cell r="K522">
            <v>0</v>
          </cell>
          <cell r="L522">
            <v>0</v>
          </cell>
          <cell r="M522">
            <v>0</v>
          </cell>
          <cell r="N522">
            <v>0</v>
          </cell>
          <cell r="O522">
            <v>0</v>
          </cell>
          <cell r="P522">
            <v>0</v>
          </cell>
          <cell r="Q522">
            <v>0</v>
          </cell>
          <cell r="R522">
            <v>0</v>
          </cell>
          <cell r="S522">
            <v>0</v>
          </cell>
          <cell r="T522">
            <v>0.768</v>
          </cell>
          <cell r="U522">
            <v>0</v>
          </cell>
          <cell r="V522">
            <v>0</v>
          </cell>
        </row>
        <row r="523">
          <cell r="A523">
            <v>2070205</v>
          </cell>
          <cell r="B523" t="str">
            <v/>
          </cell>
          <cell r="C523" t="str">
            <v/>
          </cell>
          <cell r="D523" t="str">
            <v>20702</v>
          </cell>
          <cell r="E523" t="str">
            <v/>
          </cell>
          <cell r="F523" t="str">
            <v/>
          </cell>
          <cell r="G523" t="str">
            <v>  博物馆</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row>
        <row r="524">
          <cell r="A524">
            <v>2070206</v>
          </cell>
          <cell r="B524" t="str">
            <v/>
          </cell>
          <cell r="C524" t="str">
            <v/>
          </cell>
          <cell r="D524" t="str">
            <v>20702</v>
          </cell>
          <cell r="E524" t="str">
            <v/>
          </cell>
          <cell r="F524" t="str">
            <v/>
          </cell>
          <cell r="G524" t="str">
            <v>  历史名城与古迹</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row>
        <row r="525">
          <cell r="A525">
            <v>2070299</v>
          </cell>
          <cell r="B525" t="str">
            <v/>
          </cell>
          <cell r="C525" t="str">
            <v/>
          </cell>
          <cell r="D525" t="str">
            <v>20702</v>
          </cell>
          <cell r="E525" t="str">
            <v/>
          </cell>
          <cell r="F525" t="str">
            <v/>
          </cell>
          <cell r="G525" t="str">
            <v>  其他文物支出</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row>
        <row r="526">
          <cell r="A526">
            <v>20703</v>
          </cell>
          <cell r="B526" t="str">
            <v/>
          </cell>
          <cell r="C526" t="str">
            <v>207</v>
          </cell>
          <cell r="D526" t="str">
            <v/>
          </cell>
          <cell r="E526" t="str">
            <v/>
          </cell>
          <cell r="F526" t="str">
            <v>20703</v>
          </cell>
          <cell r="G526" t="str">
            <v>体育</v>
          </cell>
          <cell r="H526">
            <v>0</v>
          </cell>
          <cell r="I526">
            <v>0</v>
          </cell>
          <cell r="J526">
            <v>0</v>
          </cell>
          <cell r="K526">
            <v>0</v>
          </cell>
          <cell r="L526">
            <v>0</v>
          </cell>
          <cell r="M526">
            <v>0</v>
          </cell>
          <cell r="N526">
            <v>0</v>
          </cell>
          <cell r="O526">
            <v>0</v>
          </cell>
          <cell r="P526">
            <v>0</v>
          </cell>
          <cell r="Q526">
            <v>0</v>
          </cell>
          <cell r="R526">
            <v>0</v>
          </cell>
          <cell r="S526">
            <v>19.05</v>
          </cell>
          <cell r="T526">
            <v>480</v>
          </cell>
          <cell r="U526">
            <v>0</v>
          </cell>
          <cell r="V526">
            <v>0</v>
          </cell>
        </row>
        <row r="527">
          <cell r="A527">
            <v>2070301</v>
          </cell>
          <cell r="B527" t="str">
            <v/>
          </cell>
          <cell r="C527" t="str">
            <v/>
          </cell>
          <cell r="D527" t="str">
            <v>20703</v>
          </cell>
          <cell r="E527" t="str">
            <v/>
          </cell>
          <cell r="F527" t="str">
            <v/>
          </cell>
          <cell r="G527" t="str">
            <v>  行政运行</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row>
        <row r="528">
          <cell r="A528">
            <v>2070302</v>
          </cell>
          <cell r="B528" t="str">
            <v/>
          </cell>
          <cell r="C528" t="str">
            <v/>
          </cell>
          <cell r="D528" t="str">
            <v>20703</v>
          </cell>
          <cell r="E528" t="str">
            <v/>
          </cell>
          <cell r="F528" t="str">
            <v/>
          </cell>
          <cell r="G528" t="str">
            <v>  一般行政管理事务</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row>
        <row r="529">
          <cell r="A529">
            <v>2070303</v>
          </cell>
          <cell r="B529" t="str">
            <v/>
          </cell>
          <cell r="C529" t="str">
            <v/>
          </cell>
          <cell r="D529" t="str">
            <v>20703</v>
          </cell>
          <cell r="E529" t="str">
            <v/>
          </cell>
          <cell r="F529" t="str">
            <v/>
          </cell>
          <cell r="G529" t="str">
            <v>  机关服务</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row>
        <row r="530">
          <cell r="A530">
            <v>2070304</v>
          </cell>
          <cell r="B530" t="str">
            <v/>
          </cell>
          <cell r="C530" t="str">
            <v/>
          </cell>
          <cell r="D530" t="str">
            <v>20703</v>
          </cell>
          <cell r="E530" t="str">
            <v/>
          </cell>
          <cell r="F530" t="str">
            <v/>
          </cell>
          <cell r="G530" t="str">
            <v>  运动项目管理</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row>
        <row r="531">
          <cell r="A531">
            <v>2070305</v>
          </cell>
          <cell r="B531" t="str">
            <v/>
          </cell>
          <cell r="C531" t="str">
            <v/>
          </cell>
          <cell r="D531" t="str">
            <v>20703</v>
          </cell>
          <cell r="E531" t="str">
            <v/>
          </cell>
          <cell r="F531" t="str">
            <v/>
          </cell>
          <cell r="G531" t="str">
            <v>  体育竞赛</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row>
        <row r="532">
          <cell r="A532">
            <v>2070306</v>
          </cell>
          <cell r="B532" t="str">
            <v/>
          </cell>
          <cell r="C532" t="str">
            <v/>
          </cell>
          <cell r="D532" t="str">
            <v>20703</v>
          </cell>
          <cell r="E532" t="str">
            <v/>
          </cell>
          <cell r="F532" t="str">
            <v/>
          </cell>
          <cell r="G532" t="str">
            <v>  体育训练</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row>
        <row r="533">
          <cell r="A533">
            <v>2070307</v>
          </cell>
          <cell r="B533" t="str">
            <v/>
          </cell>
          <cell r="C533" t="str">
            <v/>
          </cell>
          <cell r="D533" t="str">
            <v>20703</v>
          </cell>
          <cell r="E533" t="str">
            <v/>
          </cell>
          <cell r="F533" t="str">
            <v/>
          </cell>
          <cell r="G533" t="str">
            <v>  体育场馆</v>
          </cell>
          <cell r="H533">
            <v>0</v>
          </cell>
          <cell r="I533">
            <v>0</v>
          </cell>
          <cell r="J533">
            <v>0</v>
          </cell>
          <cell r="K533">
            <v>0</v>
          </cell>
          <cell r="L533">
            <v>0</v>
          </cell>
          <cell r="M533">
            <v>0</v>
          </cell>
          <cell r="N533">
            <v>0</v>
          </cell>
          <cell r="O533">
            <v>0</v>
          </cell>
          <cell r="P533">
            <v>0</v>
          </cell>
          <cell r="Q533">
            <v>0</v>
          </cell>
          <cell r="R533">
            <v>0</v>
          </cell>
          <cell r="S533">
            <v>19.05</v>
          </cell>
          <cell r="T533">
            <v>0</v>
          </cell>
          <cell r="U533">
            <v>0</v>
          </cell>
          <cell r="V533">
            <v>0</v>
          </cell>
        </row>
        <row r="534">
          <cell r="A534">
            <v>2070308</v>
          </cell>
          <cell r="B534" t="str">
            <v/>
          </cell>
          <cell r="C534" t="str">
            <v/>
          </cell>
          <cell r="D534" t="str">
            <v>20703</v>
          </cell>
          <cell r="E534" t="str">
            <v/>
          </cell>
          <cell r="F534" t="str">
            <v/>
          </cell>
          <cell r="G534" t="str">
            <v>  群众体育</v>
          </cell>
          <cell r="H534">
            <v>0</v>
          </cell>
          <cell r="I534">
            <v>0</v>
          </cell>
          <cell r="J534">
            <v>0</v>
          </cell>
          <cell r="K534">
            <v>0</v>
          </cell>
          <cell r="L534">
            <v>0</v>
          </cell>
          <cell r="M534">
            <v>0</v>
          </cell>
          <cell r="N534">
            <v>0</v>
          </cell>
          <cell r="O534">
            <v>0</v>
          </cell>
          <cell r="P534">
            <v>0</v>
          </cell>
          <cell r="Q534">
            <v>0</v>
          </cell>
          <cell r="R534">
            <v>0</v>
          </cell>
          <cell r="S534">
            <v>0</v>
          </cell>
          <cell r="T534">
            <v>480</v>
          </cell>
          <cell r="U534">
            <v>0</v>
          </cell>
          <cell r="V534">
            <v>0</v>
          </cell>
        </row>
        <row r="535">
          <cell r="A535">
            <v>2070309</v>
          </cell>
          <cell r="B535" t="str">
            <v/>
          </cell>
          <cell r="C535" t="str">
            <v/>
          </cell>
          <cell r="D535" t="str">
            <v>20703</v>
          </cell>
          <cell r="E535" t="str">
            <v/>
          </cell>
          <cell r="F535" t="str">
            <v/>
          </cell>
          <cell r="G535" t="str">
            <v>  体育交流与合作</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row>
        <row r="536">
          <cell r="A536">
            <v>2070399</v>
          </cell>
          <cell r="B536" t="str">
            <v/>
          </cell>
          <cell r="C536" t="str">
            <v/>
          </cell>
          <cell r="D536" t="str">
            <v>20703</v>
          </cell>
          <cell r="E536" t="str">
            <v/>
          </cell>
          <cell r="F536" t="str">
            <v/>
          </cell>
          <cell r="G536" t="str">
            <v>  其他体育支出</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row>
        <row r="537">
          <cell r="A537">
            <v>20704</v>
          </cell>
          <cell r="B537" t="str">
            <v/>
          </cell>
          <cell r="C537" t="str">
            <v>207</v>
          </cell>
          <cell r="D537" t="str">
            <v/>
          </cell>
          <cell r="E537" t="str">
            <v/>
          </cell>
          <cell r="F537" t="str">
            <v>20704</v>
          </cell>
          <cell r="G537" t="str">
            <v>新闻出版广播影视</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row>
        <row r="538">
          <cell r="A538">
            <v>2070401</v>
          </cell>
          <cell r="B538" t="str">
            <v/>
          </cell>
          <cell r="C538" t="str">
            <v/>
          </cell>
          <cell r="D538" t="str">
            <v>20704</v>
          </cell>
          <cell r="E538" t="str">
            <v/>
          </cell>
          <cell r="F538" t="str">
            <v/>
          </cell>
          <cell r="G538" t="str">
            <v>  行政运行</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row>
        <row r="539">
          <cell r="A539">
            <v>2070402</v>
          </cell>
          <cell r="B539" t="str">
            <v/>
          </cell>
          <cell r="C539" t="str">
            <v/>
          </cell>
          <cell r="D539" t="str">
            <v>20704</v>
          </cell>
          <cell r="E539" t="str">
            <v/>
          </cell>
          <cell r="F539" t="str">
            <v/>
          </cell>
          <cell r="G539" t="str">
            <v>  一般行政管理事务</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row>
        <row r="540">
          <cell r="A540">
            <v>2070403</v>
          </cell>
          <cell r="B540" t="str">
            <v/>
          </cell>
          <cell r="C540" t="str">
            <v/>
          </cell>
          <cell r="D540" t="str">
            <v>20704</v>
          </cell>
          <cell r="E540" t="str">
            <v/>
          </cell>
          <cell r="F540" t="str">
            <v/>
          </cell>
          <cell r="G540" t="str">
            <v>  机关服务</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row>
        <row r="541">
          <cell r="A541">
            <v>2070404</v>
          </cell>
          <cell r="B541" t="str">
            <v/>
          </cell>
          <cell r="C541" t="str">
            <v/>
          </cell>
          <cell r="D541" t="str">
            <v>20704</v>
          </cell>
          <cell r="E541" t="str">
            <v/>
          </cell>
          <cell r="F541" t="str">
            <v/>
          </cell>
          <cell r="G541" t="str">
            <v>  广播</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row>
        <row r="542">
          <cell r="A542">
            <v>2070405</v>
          </cell>
          <cell r="B542" t="str">
            <v/>
          </cell>
          <cell r="C542" t="str">
            <v/>
          </cell>
          <cell r="D542" t="str">
            <v>20704</v>
          </cell>
          <cell r="E542" t="str">
            <v/>
          </cell>
          <cell r="F542" t="str">
            <v/>
          </cell>
          <cell r="G542" t="str">
            <v>  电视</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row>
        <row r="543">
          <cell r="A543">
            <v>2070406</v>
          </cell>
          <cell r="B543" t="str">
            <v/>
          </cell>
          <cell r="C543" t="str">
            <v/>
          </cell>
          <cell r="D543" t="str">
            <v>20704</v>
          </cell>
          <cell r="E543" t="str">
            <v/>
          </cell>
          <cell r="F543" t="str">
            <v/>
          </cell>
          <cell r="G543" t="str">
            <v>  电影</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row>
        <row r="544">
          <cell r="A544">
            <v>2070407</v>
          </cell>
          <cell r="B544" t="str">
            <v/>
          </cell>
          <cell r="C544" t="str">
            <v/>
          </cell>
          <cell r="D544" t="str">
            <v>20704</v>
          </cell>
          <cell r="E544" t="str">
            <v/>
          </cell>
          <cell r="F544" t="str">
            <v/>
          </cell>
          <cell r="G544" t="str">
            <v>  广播电视监控</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row>
        <row r="545">
          <cell r="A545">
            <v>2070499</v>
          </cell>
          <cell r="B545" t="str">
            <v/>
          </cell>
          <cell r="C545" t="str">
            <v/>
          </cell>
          <cell r="D545" t="str">
            <v>20704</v>
          </cell>
          <cell r="E545" t="str">
            <v/>
          </cell>
          <cell r="F545" t="str">
            <v/>
          </cell>
          <cell r="G545" t="str">
            <v>  其他广播影视支出</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row>
        <row r="546">
          <cell r="A546">
            <v>20708</v>
          </cell>
          <cell r="B546" t="str">
            <v/>
          </cell>
          <cell r="C546" t="str">
            <v>207</v>
          </cell>
          <cell r="D546" t="str">
            <v/>
          </cell>
          <cell r="E546" t="str">
            <v/>
          </cell>
          <cell r="F546" t="str">
            <v>20708</v>
          </cell>
          <cell r="G546" t="str">
            <v>广播电视</v>
          </cell>
          <cell r="H546">
            <v>6</v>
          </cell>
          <cell r="I546">
            <v>0</v>
          </cell>
          <cell r="J546">
            <v>0</v>
          </cell>
          <cell r="K546">
            <v>0</v>
          </cell>
          <cell r="L546">
            <v>0</v>
          </cell>
          <cell r="M546">
            <v>0</v>
          </cell>
          <cell r="N546">
            <v>0</v>
          </cell>
          <cell r="O546">
            <v>0</v>
          </cell>
          <cell r="P546">
            <v>0</v>
          </cell>
          <cell r="Q546">
            <v>0</v>
          </cell>
          <cell r="R546">
            <v>0</v>
          </cell>
          <cell r="S546">
            <v>10.907165</v>
          </cell>
          <cell r="T546">
            <v>29</v>
          </cell>
          <cell r="U546">
            <v>360</v>
          </cell>
          <cell r="V546">
            <v>80.96</v>
          </cell>
        </row>
        <row r="547">
          <cell r="A547">
            <v>2070805</v>
          </cell>
          <cell r="B547" t="str">
            <v/>
          </cell>
          <cell r="C547" t="str">
            <v/>
          </cell>
          <cell r="D547" t="str">
            <v>20708</v>
          </cell>
          <cell r="E547" t="str">
            <v/>
          </cell>
          <cell r="F547" t="str">
            <v/>
          </cell>
          <cell r="G547" t="str">
            <v>  电视</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row>
        <row r="548">
          <cell r="A548">
            <v>2070804</v>
          </cell>
          <cell r="B548" t="str">
            <v/>
          </cell>
          <cell r="C548" t="str">
            <v/>
          </cell>
          <cell r="D548" t="str">
            <v>20708</v>
          </cell>
          <cell r="E548" t="str">
            <v/>
          </cell>
          <cell r="F548" t="str">
            <v/>
          </cell>
          <cell r="G548" t="str">
            <v>  广播</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row>
        <row r="549">
          <cell r="A549">
            <v>2070899</v>
          </cell>
          <cell r="B549" t="str">
            <v/>
          </cell>
          <cell r="C549" t="str">
            <v/>
          </cell>
          <cell r="D549" t="str">
            <v>20708</v>
          </cell>
          <cell r="E549" t="str">
            <v/>
          </cell>
          <cell r="F549" t="str">
            <v/>
          </cell>
          <cell r="G549" t="str">
            <v>  其他广播电视支出</v>
          </cell>
          <cell r="H549">
            <v>6</v>
          </cell>
          <cell r="I549">
            <v>0</v>
          </cell>
          <cell r="J549">
            <v>0</v>
          </cell>
          <cell r="K549">
            <v>0</v>
          </cell>
          <cell r="L549">
            <v>0</v>
          </cell>
          <cell r="M549">
            <v>0</v>
          </cell>
          <cell r="N549">
            <v>0</v>
          </cell>
          <cell r="O549">
            <v>0</v>
          </cell>
          <cell r="P549">
            <v>0</v>
          </cell>
          <cell r="Q549">
            <v>0</v>
          </cell>
          <cell r="R549">
            <v>0</v>
          </cell>
          <cell r="S549">
            <v>10.907165</v>
          </cell>
          <cell r="T549">
            <v>29</v>
          </cell>
          <cell r="U549">
            <v>360</v>
          </cell>
          <cell r="V549">
            <v>80.96</v>
          </cell>
        </row>
        <row r="550">
          <cell r="A550">
            <v>20799</v>
          </cell>
          <cell r="B550" t="str">
            <v/>
          </cell>
          <cell r="C550" t="str">
            <v>207</v>
          </cell>
          <cell r="D550" t="str">
            <v/>
          </cell>
          <cell r="E550" t="str">
            <v/>
          </cell>
          <cell r="F550" t="str">
            <v>20799</v>
          </cell>
          <cell r="G550" t="str">
            <v>其他文化体育与传媒支出</v>
          </cell>
          <cell r="H550">
            <v>0</v>
          </cell>
          <cell r="I550">
            <v>0</v>
          </cell>
          <cell r="J550">
            <v>0</v>
          </cell>
          <cell r="K550">
            <v>0</v>
          </cell>
          <cell r="L550">
            <v>0</v>
          </cell>
          <cell r="M550">
            <v>0</v>
          </cell>
          <cell r="N550">
            <v>0</v>
          </cell>
          <cell r="O550">
            <v>0</v>
          </cell>
          <cell r="P550">
            <v>0</v>
          </cell>
          <cell r="Q550">
            <v>469.26</v>
          </cell>
          <cell r="R550">
            <v>-469.26</v>
          </cell>
          <cell r="S550">
            <v>86.076721</v>
          </cell>
          <cell r="T550">
            <v>0</v>
          </cell>
          <cell r="U550">
            <v>0</v>
          </cell>
          <cell r="V550">
            <v>253</v>
          </cell>
        </row>
        <row r="551">
          <cell r="A551">
            <v>2079902</v>
          </cell>
          <cell r="B551" t="str">
            <v/>
          </cell>
          <cell r="C551" t="str">
            <v/>
          </cell>
          <cell r="D551" t="str">
            <v>20799</v>
          </cell>
          <cell r="E551" t="str">
            <v/>
          </cell>
          <cell r="F551" t="str">
            <v/>
          </cell>
          <cell r="G551" t="str">
            <v>  宣传文化发展专项支出</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row>
        <row r="552">
          <cell r="A552">
            <v>2079903</v>
          </cell>
          <cell r="B552" t="str">
            <v/>
          </cell>
          <cell r="C552" t="str">
            <v/>
          </cell>
          <cell r="D552" t="str">
            <v>20799</v>
          </cell>
          <cell r="E552" t="str">
            <v/>
          </cell>
          <cell r="F552" t="str">
            <v/>
          </cell>
          <cell r="G552" t="str">
            <v>  文化产业发展专项支出</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row>
        <row r="553">
          <cell r="A553">
            <v>2079999</v>
          </cell>
          <cell r="B553" t="str">
            <v/>
          </cell>
          <cell r="C553" t="str">
            <v/>
          </cell>
          <cell r="D553" t="str">
            <v>20799</v>
          </cell>
          <cell r="E553" t="str">
            <v/>
          </cell>
          <cell r="F553" t="str">
            <v/>
          </cell>
          <cell r="G553" t="str">
            <v>  其他文化体育与传媒支出</v>
          </cell>
          <cell r="H553">
            <v>0</v>
          </cell>
          <cell r="I553">
            <v>0</v>
          </cell>
          <cell r="J553">
            <v>0</v>
          </cell>
          <cell r="K553">
            <v>0</v>
          </cell>
          <cell r="L553">
            <v>0</v>
          </cell>
          <cell r="M553">
            <v>0</v>
          </cell>
          <cell r="N553">
            <v>0</v>
          </cell>
          <cell r="O553">
            <v>0</v>
          </cell>
          <cell r="P553">
            <v>0</v>
          </cell>
          <cell r="Q553">
            <v>469.26</v>
          </cell>
          <cell r="R553">
            <v>-469.26</v>
          </cell>
          <cell r="S553">
            <v>86.076721</v>
          </cell>
          <cell r="T553">
            <v>0</v>
          </cell>
          <cell r="U553">
            <v>0</v>
          </cell>
          <cell r="V553">
            <v>253</v>
          </cell>
        </row>
        <row r="554">
          <cell r="A554">
            <v>208</v>
          </cell>
          <cell r="B554" t="str">
            <v>类</v>
          </cell>
          <cell r="C554" t="str">
            <v/>
          </cell>
          <cell r="D554" t="str">
            <v/>
          </cell>
          <cell r="E554" t="str">
            <v/>
          </cell>
          <cell r="F554" t="str">
            <v/>
          </cell>
          <cell r="G554" t="str">
            <v>社会保障和就业支出</v>
          </cell>
          <cell r="H554">
            <v>84738.205993</v>
          </cell>
          <cell r="I554">
            <v>3053.5284</v>
          </cell>
          <cell r="J554">
            <v>216.06278</v>
          </cell>
          <cell r="K554">
            <v>99.32181</v>
          </cell>
          <cell r="L554">
            <v>0</v>
          </cell>
          <cell r="M554">
            <v>140.448</v>
          </cell>
          <cell r="N554">
            <v>0</v>
          </cell>
          <cell r="O554">
            <v>34093.81</v>
          </cell>
          <cell r="P554">
            <v>48130.914272</v>
          </cell>
          <cell r="Q554">
            <v>8909.774896</v>
          </cell>
          <cell r="R554">
            <v>5127.329376</v>
          </cell>
          <cell r="S554">
            <v>1359.805954</v>
          </cell>
          <cell r="T554">
            <v>617.452656</v>
          </cell>
          <cell r="U554">
            <v>0</v>
          </cell>
          <cell r="V554">
            <v>2552.250957</v>
          </cell>
        </row>
        <row r="555">
          <cell r="A555">
            <v>20801</v>
          </cell>
          <cell r="B555" t="str">
            <v/>
          </cell>
          <cell r="C555" t="str">
            <v>208</v>
          </cell>
          <cell r="D555" t="str">
            <v/>
          </cell>
          <cell r="E555" t="str">
            <v/>
          </cell>
          <cell r="F555" t="str">
            <v>20801</v>
          </cell>
          <cell r="G555" t="str">
            <v>人力资源和社会保障管理事务</v>
          </cell>
          <cell r="H555">
            <v>1442.572918</v>
          </cell>
          <cell r="I555">
            <v>1177.9032</v>
          </cell>
          <cell r="J555">
            <v>71.7192</v>
          </cell>
          <cell r="K555">
            <v>40.5788</v>
          </cell>
          <cell r="L555">
            <v>0</v>
          </cell>
          <cell r="M555">
            <v>42.84</v>
          </cell>
          <cell r="N555">
            <v>0</v>
          </cell>
          <cell r="O555">
            <v>0</v>
          </cell>
          <cell r="P555">
            <v>0</v>
          </cell>
          <cell r="Q555">
            <v>0</v>
          </cell>
          <cell r="R555">
            <v>0</v>
          </cell>
          <cell r="S555">
            <v>0</v>
          </cell>
          <cell r="T555">
            <v>0</v>
          </cell>
          <cell r="U555">
            <v>0</v>
          </cell>
          <cell r="V555">
            <v>0</v>
          </cell>
        </row>
        <row r="556">
          <cell r="A556">
            <v>2080101</v>
          </cell>
          <cell r="B556" t="str">
            <v/>
          </cell>
          <cell r="C556" t="str">
            <v/>
          </cell>
          <cell r="D556" t="str">
            <v>20801</v>
          </cell>
          <cell r="E556" t="str">
            <v/>
          </cell>
          <cell r="F556" t="str">
            <v/>
          </cell>
          <cell r="G556" t="str">
            <v>  行政运行</v>
          </cell>
          <cell r="H556">
            <v>456.1712</v>
          </cell>
          <cell r="I556">
            <v>424.3356</v>
          </cell>
          <cell r="J556">
            <v>0</v>
          </cell>
          <cell r="K556">
            <v>13.0889</v>
          </cell>
          <cell r="L556">
            <v>0</v>
          </cell>
          <cell r="M556">
            <v>0</v>
          </cell>
          <cell r="N556">
            <v>0</v>
          </cell>
          <cell r="O556">
            <v>0</v>
          </cell>
          <cell r="P556">
            <v>0</v>
          </cell>
          <cell r="Q556">
            <v>0</v>
          </cell>
          <cell r="R556">
            <v>0</v>
          </cell>
          <cell r="S556">
            <v>0</v>
          </cell>
          <cell r="T556">
            <v>0</v>
          </cell>
          <cell r="U556">
            <v>0</v>
          </cell>
          <cell r="V556">
            <v>0</v>
          </cell>
        </row>
        <row r="557">
          <cell r="A557">
            <v>2080102</v>
          </cell>
          <cell r="B557" t="str">
            <v/>
          </cell>
          <cell r="C557" t="str">
            <v/>
          </cell>
          <cell r="D557" t="str">
            <v>20801</v>
          </cell>
          <cell r="E557" t="str">
            <v/>
          </cell>
          <cell r="F557" t="str">
            <v/>
          </cell>
          <cell r="G557" t="str">
            <v>  一般行政管理事务</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row>
        <row r="558">
          <cell r="A558">
            <v>2080103</v>
          </cell>
          <cell r="B558" t="str">
            <v/>
          </cell>
          <cell r="C558" t="str">
            <v/>
          </cell>
          <cell r="D558" t="str">
            <v>20801</v>
          </cell>
          <cell r="E558" t="str">
            <v/>
          </cell>
          <cell r="F558" t="str">
            <v/>
          </cell>
          <cell r="G558" t="str">
            <v>  机关服务</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row>
        <row r="559">
          <cell r="A559">
            <v>2080104</v>
          </cell>
          <cell r="B559" t="str">
            <v/>
          </cell>
          <cell r="C559" t="str">
            <v/>
          </cell>
          <cell r="D559" t="str">
            <v>20801</v>
          </cell>
          <cell r="E559" t="str">
            <v/>
          </cell>
          <cell r="F559" t="str">
            <v/>
          </cell>
          <cell r="G559" t="str">
            <v>  综合业务管理</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row>
        <row r="560">
          <cell r="A560">
            <v>2080105</v>
          </cell>
          <cell r="B560" t="str">
            <v/>
          </cell>
          <cell r="C560" t="str">
            <v/>
          </cell>
          <cell r="D560" t="str">
            <v>20801</v>
          </cell>
          <cell r="E560" t="str">
            <v/>
          </cell>
          <cell r="F560" t="str">
            <v/>
          </cell>
          <cell r="G560" t="str">
            <v>  劳动保障监察</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row>
        <row r="561">
          <cell r="A561">
            <v>2080106</v>
          </cell>
          <cell r="B561" t="str">
            <v/>
          </cell>
          <cell r="C561" t="str">
            <v/>
          </cell>
          <cell r="D561" t="str">
            <v>20801</v>
          </cell>
          <cell r="E561" t="str">
            <v/>
          </cell>
          <cell r="F561" t="str">
            <v/>
          </cell>
          <cell r="G561" t="str">
            <v>  就业管理事务</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row>
        <row r="562">
          <cell r="A562">
            <v>2080107</v>
          </cell>
          <cell r="B562" t="str">
            <v/>
          </cell>
          <cell r="C562" t="str">
            <v/>
          </cell>
          <cell r="D562" t="str">
            <v>20801</v>
          </cell>
          <cell r="E562" t="str">
            <v/>
          </cell>
          <cell r="F562" t="str">
            <v/>
          </cell>
          <cell r="G562" t="str">
            <v>  社会保险业务管理事务</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row>
        <row r="563">
          <cell r="A563">
            <v>2080108</v>
          </cell>
          <cell r="B563" t="str">
            <v/>
          </cell>
          <cell r="C563" t="str">
            <v/>
          </cell>
          <cell r="D563" t="str">
            <v>20801</v>
          </cell>
          <cell r="E563" t="str">
            <v/>
          </cell>
          <cell r="F563" t="str">
            <v/>
          </cell>
          <cell r="G563" t="str">
            <v>  信息化建设</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row>
        <row r="564">
          <cell r="A564">
            <v>2080109</v>
          </cell>
          <cell r="B564" t="str">
            <v/>
          </cell>
          <cell r="C564" t="str">
            <v/>
          </cell>
          <cell r="D564" t="str">
            <v>20801</v>
          </cell>
          <cell r="E564" t="str">
            <v/>
          </cell>
          <cell r="F564" t="str">
            <v/>
          </cell>
          <cell r="G564" t="str">
            <v>  社会保险经办机构</v>
          </cell>
          <cell r="H564">
            <v>924.8435</v>
          </cell>
          <cell r="I564">
            <v>753.5676</v>
          </cell>
          <cell r="J564">
            <v>71.7192</v>
          </cell>
          <cell r="K564">
            <v>27.4899</v>
          </cell>
          <cell r="L564">
            <v>0</v>
          </cell>
          <cell r="M564">
            <v>42.84</v>
          </cell>
          <cell r="N564">
            <v>0</v>
          </cell>
          <cell r="O564">
            <v>0</v>
          </cell>
          <cell r="P564">
            <v>0</v>
          </cell>
          <cell r="Q564">
            <v>0</v>
          </cell>
          <cell r="R564">
            <v>0</v>
          </cell>
          <cell r="S564">
            <v>0</v>
          </cell>
          <cell r="T564">
            <v>0</v>
          </cell>
          <cell r="U564">
            <v>0</v>
          </cell>
          <cell r="V564">
            <v>0</v>
          </cell>
        </row>
        <row r="565">
          <cell r="A565">
            <v>208010901</v>
          </cell>
          <cell r="B565" t="str">
            <v/>
          </cell>
          <cell r="C565" t="str">
            <v/>
          </cell>
          <cell r="D565" t="str">
            <v/>
          </cell>
          <cell r="E565" t="str">
            <v>2080109</v>
          </cell>
          <cell r="F565" t="str">
            <v/>
          </cell>
          <cell r="G565" t="str">
            <v>    其中：区就业局</v>
          </cell>
          <cell r="H565">
            <v>98.1309</v>
          </cell>
          <cell r="I565">
            <v>92.0616</v>
          </cell>
          <cell r="J565">
            <v>0</v>
          </cell>
          <cell r="K565">
            <v>2.5482</v>
          </cell>
          <cell r="L565">
            <v>0</v>
          </cell>
          <cell r="M565">
            <v>0</v>
          </cell>
          <cell r="N565">
            <v>0</v>
          </cell>
          <cell r="O565">
            <v>0</v>
          </cell>
          <cell r="P565">
            <v>0</v>
          </cell>
          <cell r="Q565">
            <v>0</v>
          </cell>
          <cell r="R565">
            <v>0</v>
          </cell>
          <cell r="S565">
            <v>0</v>
          </cell>
          <cell r="T565">
            <v>0</v>
          </cell>
          <cell r="U565">
            <v>0</v>
          </cell>
          <cell r="V565">
            <v>0</v>
          </cell>
        </row>
        <row r="566">
          <cell r="A566">
            <v>208010902</v>
          </cell>
          <cell r="B566" t="str">
            <v/>
          </cell>
          <cell r="C566" t="str">
            <v/>
          </cell>
          <cell r="D566" t="str">
            <v/>
          </cell>
          <cell r="E566" t="str">
            <v>2080109</v>
          </cell>
          <cell r="F566" t="str">
            <v/>
          </cell>
          <cell r="G566" t="str">
            <v>          区社保局</v>
          </cell>
          <cell r="H566">
            <v>248.7901</v>
          </cell>
          <cell r="I566">
            <v>233.4384</v>
          </cell>
          <cell r="J566">
            <v>0</v>
          </cell>
          <cell r="K566">
            <v>6.2673</v>
          </cell>
          <cell r="L566">
            <v>0</v>
          </cell>
          <cell r="M566">
            <v>0</v>
          </cell>
          <cell r="N566">
            <v>0</v>
          </cell>
          <cell r="O566">
            <v>0</v>
          </cell>
          <cell r="P566">
            <v>0</v>
          </cell>
          <cell r="Q566">
            <v>0</v>
          </cell>
          <cell r="R566">
            <v>0</v>
          </cell>
          <cell r="S566">
            <v>0</v>
          </cell>
          <cell r="T566">
            <v>0</v>
          </cell>
          <cell r="U566">
            <v>0</v>
          </cell>
          <cell r="V566">
            <v>0</v>
          </cell>
        </row>
        <row r="567">
          <cell r="A567">
            <v>208010903</v>
          </cell>
          <cell r="B567" t="str">
            <v/>
          </cell>
          <cell r="C567" t="str">
            <v/>
          </cell>
          <cell r="D567" t="str">
            <v/>
          </cell>
          <cell r="E567" t="str">
            <v>2080109</v>
          </cell>
          <cell r="F567" t="str">
            <v/>
          </cell>
          <cell r="G567" t="str">
            <v>          区医保中心</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row>
        <row r="568">
          <cell r="A568">
            <v>208010904</v>
          </cell>
          <cell r="B568" t="str">
            <v/>
          </cell>
          <cell r="C568" t="str">
            <v/>
          </cell>
          <cell r="D568" t="str">
            <v/>
          </cell>
          <cell r="E568" t="str">
            <v>2080109</v>
          </cell>
          <cell r="F568" t="str">
            <v/>
          </cell>
          <cell r="G568" t="str">
            <v>          区居保局</v>
          </cell>
          <cell r="H568">
            <v>229.5332</v>
          </cell>
          <cell r="I568">
            <v>170.2392</v>
          </cell>
          <cell r="J568">
            <v>28.4436</v>
          </cell>
          <cell r="K568">
            <v>7.5165</v>
          </cell>
          <cell r="L568">
            <v>0</v>
          </cell>
          <cell r="M568">
            <v>16.8</v>
          </cell>
          <cell r="N568">
            <v>0</v>
          </cell>
          <cell r="O568">
            <v>0</v>
          </cell>
          <cell r="P568">
            <v>0</v>
          </cell>
          <cell r="Q568">
            <v>0</v>
          </cell>
          <cell r="R568">
            <v>0</v>
          </cell>
          <cell r="S568">
            <v>0</v>
          </cell>
          <cell r="T568">
            <v>0</v>
          </cell>
          <cell r="U568">
            <v>0</v>
          </cell>
          <cell r="V568">
            <v>0</v>
          </cell>
        </row>
        <row r="569">
          <cell r="A569">
            <v>208010906</v>
          </cell>
          <cell r="B569" t="str">
            <v/>
          </cell>
          <cell r="C569" t="str">
            <v/>
          </cell>
          <cell r="D569" t="str">
            <v/>
          </cell>
          <cell r="E569" t="str">
            <v>2080109</v>
          </cell>
          <cell r="F569" t="str">
            <v/>
          </cell>
          <cell r="G569" t="str">
            <v>          区人社局事业</v>
          </cell>
          <cell r="H569">
            <v>348.3893</v>
          </cell>
          <cell r="I569">
            <v>257.8284</v>
          </cell>
          <cell r="J569">
            <v>43.2756</v>
          </cell>
          <cell r="K569">
            <v>11.1579</v>
          </cell>
          <cell r="L569">
            <v>0</v>
          </cell>
          <cell r="M569">
            <v>26.04</v>
          </cell>
          <cell r="N569">
            <v>0</v>
          </cell>
          <cell r="O569">
            <v>0</v>
          </cell>
          <cell r="P569">
            <v>0</v>
          </cell>
          <cell r="Q569">
            <v>0</v>
          </cell>
          <cell r="R569">
            <v>0</v>
          </cell>
          <cell r="S569">
            <v>0</v>
          </cell>
          <cell r="T569">
            <v>0</v>
          </cell>
          <cell r="U569">
            <v>0</v>
          </cell>
          <cell r="V569">
            <v>0</v>
          </cell>
        </row>
        <row r="570">
          <cell r="A570">
            <v>208010907</v>
          </cell>
          <cell r="B570" t="str">
            <v/>
          </cell>
          <cell r="C570" t="str">
            <v/>
          </cell>
          <cell r="D570" t="str">
            <v/>
          </cell>
          <cell r="E570" t="str">
            <v>2080109</v>
          </cell>
          <cell r="F570" t="str">
            <v/>
          </cell>
          <cell r="G570" t="str">
            <v>          退管办</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row>
        <row r="571">
          <cell r="A571">
            <v>2080110</v>
          </cell>
          <cell r="B571" t="str">
            <v/>
          </cell>
          <cell r="C571" t="str">
            <v/>
          </cell>
          <cell r="D571" t="str">
            <v>20801</v>
          </cell>
          <cell r="E571" t="str">
            <v/>
          </cell>
          <cell r="F571" t="str">
            <v/>
          </cell>
          <cell r="G571" t="str">
            <v>  劳动关系和维权</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row>
        <row r="572">
          <cell r="A572">
            <v>2080111</v>
          </cell>
          <cell r="B572" t="str">
            <v/>
          </cell>
          <cell r="C572" t="str">
            <v/>
          </cell>
          <cell r="D572" t="str">
            <v>20801</v>
          </cell>
          <cell r="E572" t="str">
            <v/>
          </cell>
          <cell r="F572" t="str">
            <v/>
          </cell>
          <cell r="G572" t="str">
            <v>  公共就业服务和职业技能鉴定机构</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row>
        <row r="573">
          <cell r="A573">
            <v>2080112</v>
          </cell>
          <cell r="B573" t="str">
            <v/>
          </cell>
          <cell r="C573" t="str">
            <v/>
          </cell>
          <cell r="D573" t="str">
            <v>20801</v>
          </cell>
          <cell r="E573" t="str">
            <v/>
          </cell>
          <cell r="F573" t="str">
            <v/>
          </cell>
          <cell r="G573" t="str">
            <v>  劳动人事争议调解仲裁</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row>
        <row r="574">
          <cell r="A574">
            <v>2080199</v>
          </cell>
          <cell r="B574" t="str">
            <v/>
          </cell>
          <cell r="C574" t="str">
            <v/>
          </cell>
          <cell r="D574" t="str">
            <v>20801</v>
          </cell>
          <cell r="E574" t="str">
            <v/>
          </cell>
          <cell r="F574" t="str">
            <v/>
          </cell>
          <cell r="G574" t="str">
            <v>  其他人力资源和社会保障管理事务支出</v>
          </cell>
          <cell r="H574">
            <v>61.558218</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row>
        <row r="575">
          <cell r="A575">
            <v>20802</v>
          </cell>
          <cell r="B575" t="str">
            <v/>
          </cell>
          <cell r="C575" t="str">
            <v>208</v>
          </cell>
          <cell r="D575" t="str">
            <v/>
          </cell>
          <cell r="E575" t="str">
            <v/>
          </cell>
          <cell r="F575" t="str">
            <v>20802</v>
          </cell>
          <cell r="G575" t="str">
            <v>民政管理事务</v>
          </cell>
          <cell r="H575">
            <v>2886.9155</v>
          </cell>
          <cell r="I575">
            <v>302.208</v>
          </cell>
          <cell r="J575">
            <v>0</v>
          </cell>
          <cell r="K575">
            <v>9.0973</v>
          </cell>
          <cell r="L575">
            <v>0</v>
          </cell>
          <cell r="M575">
            <v>0</v>
          </cell>
          <cell r="N575">
            <v>0</v>
          </cell>
          <cell r="O575">
            <v>0</v>
          </cell>
          <cell r="P575">
            <v>1709.1117</v>
          </cell>
          <cell r="Q575">
            <v>645.12</v>
          </cell>
          <cell r="R575">
            <v>1063.9917</v>
          </cell>
          <cell r="S575">
            <v>0</v>
          </cell>
          <cell r="T575">
            <v>4.1472</v>
          </cell>
          <cell r="U575">
            <v>0</v>
          </cell>
          <cell r="V575">
            <v>0</v>
          </cell>
        </row>
        <row r="576">
          <cell r="A576">
            <v>2080201</v>
          </cell>
          <cell r="B576" t="str">
            <v/>
          </cell>
          <cell r="C576" t="str">
            <v/>
          </cell>
          <cell r="D576" t="str">
            <v>20802</v>
          </cell>
          <cell r="E576" t="str">
            <v/>
          </cell>
          <cell r="F576" t="str">
            <v/>
          </cell>
          <cell r="G576" t="str">
            <v>  行政运行</v>
          </cell>
          <cell r="H576">
            <v>323.3403</v>
          </cell>
          <cell r="I576">
            <v>302.208</v>
          </cell>
          <cell r="J576">
            <v>0</v>
          </cell>
          <cell r="K576">
            <v>9.0973</v>
          </cell>
          <cell r="L576">
            <v>0</v>
          </cell>
          <cell r="M576">
            <v>0</v>
          </cell>
          <cell r="N576">
            <v>0</v>
          </cell>
          <cell r="O576">
            <v>0</v>
          </cell>
          <cell r="P576">
            <v>0</v>
          </cell>
          <cell r="Q576">
            <v>0</v>
          </cell>
          <cell r="R576">
            <v>0</v>
          </cell>
          <cell r="S576">
            <v>0</v>
          </cell>
          <cell r="T576">
            <v>0</v>
          </cell>
          <cell r="U576">
            <v>0</v>
          </cell>
          <cell r="V576">
            <v>0</v>
          </cell>
        </row>
        <row r="577">
          <cell r="A577">
            <v>2080202</v>
          </cell>
          <cell r="B577" t="str">
            <v/>
          </cell>
          <cell r="C577" t="str">
            <v/>
          </cell>
          <cell r="D577" t="str">
            <v>20802</v>
          </cell>
          <cell r="E577" t="str">
            <v/>
          </cell>
          <cell r="F577" t="str">
            <v/>
          </cell>
          <cell r="G577" t="str">
            <v>  一般行政管理事务</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row>
        <row r="578">
          <cell r="A578">
            <v>2080203</v>
          </cell>
          <cell r="B578" t="str">
            <v/>
          </cell>
          <cell r="C578" t="str">
            <v/>
          </cell>
          <cell r="D578" t="str">
            <v>20802</v>
          </cell>
          <cell r="E578" t="str">
            <v/>
          </cell>
          <cell r="F578" t="str">
            <v/>
          </cell>
          <cell r="G578" t="str">
            <v>  机关服务</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row>
        <row r="579">
          <cell r="A579">
            <v>2080204</v>
          </cell>
          <cell r="B579" t="str">
            <v/>
          </cell>
          <cell r="C579" t="str">
            <v/>
          </cell>
          <cell r="D579" t="str">
            <v>20802</v>
          </cell>
          <cell r="E579" t="str">
            <v/>
          </cell>
          <cell r="F579" t="str">
            <v/>
          </cell>
          <cell r="G579" t="str">
            <v>  拥军优属</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row>
        <row r="580">
          <cell r="A580">
            <v>2080205</v>
          </cell>
          <cell r="B580" t="str">
            <v/>
          </cell>
          <cell r="C580" t="str">
            <v/>
          </cell>
          <cell r="D580" t="str">
            <v>20802</v>
          </cell>
          <cell r="E580" t="str">
            <v/>
          </cell>
          <cell r="F580" t="str">
            <v/>
          </cell>
          <cell r="G580" t="str">
            <v>  老龄事务</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row>
        <row r="581">
          <cell r="A581">
            <v>2080206</v>
          </cell>
          <cell r="B581" t="str">
            <v/>
          </cell>
          <cell r="C581" t="str">
            <v/>
          </cell>
          <cell r="D581" t="str">
            <v>20802</v>
          </cell>
          <cell r="E581" t="str">
            <v/>
          </cell>
          <cell r="F581" t="str">
            <v/>
          </cell>
          <cell r="G581" t="str">
            <v>  民间组织管理</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row>
        <row r="582">
          <cell r="A582">
            <v>2080207</v>
          </cell>
          <cell r="B582" t="str">
            <v/>
          </cell>
          <cell r="C582" t="str">
            <v/>
          </cell>
          <cell r="D582" t="str">
            <v>20802</v>
          </cell>
          <cell r="E582" t="str">
            <v/>
          </cell>
          <cell r="F582" t="str">
            <v/>
          </cell>
          <cell r="G582" t="str">
            <v>  行政区划和地名管理</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row>
        <row r="583">
          <cell r="A583">
            <v>2080208</v>
          </cell>
          <cell r="B583" t="str">
            <v/>
          </cell>
          <cell r="C583" t="str">
            <v/>
          </cell>
          <cell r="D583" t="str">
            <v>20802</v>
          </cell>
          <cell r="E583" t="str">
            <v/>
          </cell>
          <cell r="F583" t="str">
            <v/>
          </cell>
          <cell r="G583" t="str">
            <v>  基层政权和社区建设</v>
          </cell>
          <cell r="H583">
            <v>2358.4456</v>
          </cell>
          <cell r="I583">
            <v>0</v>
          </cell>
          <cell r="J583">
            <v>0</v>
          </cell>
          <cell r="K583">
            <v>0</v>
          </cell>
          <cell r="L583">
            <v>0</v>
          </cell>
          <cell r="M583">
            <v>0</v>
          </cell>
          <cell r="N583">
            <v>0</v>
          </cell>
          <cell r="O583">
            <v>0</v>
          </cell>
          <cell r="P583">
            <v>1254.5117</v>
          </cell>
          <cell r="Q583">
            <v>170</v>
          </cell>
          <cell r="R583">
            <v>1084.5117</v>
          </cell>
          <cell r="S583">
            <v>0</v>
          </cell>
          <cell r="T583">
            <v>4.1472</v>
          </cell>
          <cell r="U583">
            <v>0</v>
          </cell>
          <cell r="V583">
            <v>0</v>
          </cell>
        </row>
        <row r="584">
          <cell r="A584">
            <v>2080209</v>
          </cell>
          <cell r="B584" t="str">
            <v/>
          </cell>
          <cell r="C584" t="str">
            <v/>
          </cell>
          <cell r="D584" t="str">
            <v>20802</v>
          </cell>
          <cell r="E584" t="str">
            <v/>
          </cell>
          <cell r="F584" t="str">
            <v/>
          </cell>
          <cell r="G584" t="str">
            <v>  部队供应</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row>
        <row r="585">
          <cell r="A585">
            <v>2080299</v>
          </cell>
          <cell r="B585" t="str">
            <v/>
          </cell>
          <cell r="C585" t="str">
            <v/>
          </cell>
          <cell r="D585" t="str">
            <v>20802</v>
          </cell>
          <cell r="E585" t="str">
            <v/>
          </cell>
          <cell r="F585" t="str">
            <v/>
          </cell>
          <cell r="G585" t="str">
            <v>  其他民政管理事务支出</v>
          </cell>
          <cell r="H585">
            <v>205.1296</v>
          </cell>
          <cell r="I585">
            <v>0</v>
          </cell>
          <cell r="J585">
            <v>0</v>
          </cell>
          <cell r="K585">
            <v>0</v>
          </cell>
          <cell r="L585">
            <v>0</v>
          </cell>
          <cell r="M585">
            <v>0</v>
          </cell>
          <cell r="N585">
            <v>0</v>
          </cell>
          <cell r="O585">
            <v>0</v>
          </cell>
          <cell r="P585">
            <v>454.6</v>
          </cell>
          <cell r="Q585">
            <v>475.12</v>
          </cell>
          <cell r="R585">
            <v>-20.52</v>
          </cell>
          <cell r="S585">
            <v>0</v>
          </cell>
          <cell r="T585">
            <v>0</v>
          </cell>
          <cell r="U585">
            <v>0</v>
          </cell>
          <cell r="V585">
            <v>0</v>
          </cell>
        </row>
        <row r="586">
          <cell r="A586">
            <v>20803</v>
          </cell>
          <cell r="B586" t="str">
            <v/>
          </cell>
          <cell r="C586" t="str">
            <v>208</v>
          </cell>
          <cell r="D586" t="str">
            <v/>
          </cell>
          <cell r="E586" t="str">
            <v/>
          </cell>
          <cell r="F586" t="str">
            <v>20803</v>
          </cell>
          <cell r="G586" t="str">
            <v>财政对社会保险基金的补助</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row>
        <row r="587">
          <cell r="A587">
            <v>2080301</v>
          </cell>
          <cell r="B587" t="str">
            <v/>
          </cell>
          <cell r="C587" t="str">
            <v/>
          </cell>
          <cell r="D587" t="str">
            <v>20803</v>
          </cell>
          <cell r="E587" t="str">
            <v/>
          </cell>
          <cell r="F587" t="str">
            <v/>
          </cell>
          <cell r="G587" t="str">
            <v>  财政对基本养老保险基金的补助</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row>
        <row r="588">
          <cell r="A588">
            <v>2080302</v>
          </cell>
          <cell r="B588" t="str">
            <v/>
          </cell>
          <cell r="C588" t="str">
            <v/>
          </cell>
          <cell r="D588" t="str">
            <v>20803</v>
          </cell>
          <cell r="E588" t="str">
            <v/>
          </cell>
          <cell r="F588" t="str">
            <v/>
          </cell>
          <cell r="G588" t="str">
            <v>  财政对失业保险基金的补助</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row>
        <row r="589">
          <cell r="A589">
            <v>2080303</v>
          </cell>
          <cell r="B589" t="str">
            <v/>
          </cell>
          <cell r="C589" t="str">
            <v/>
          </cell>
          <cell r="D589" t="str">
            <v>20803</v>
          </cell>
          <cell r="E589" t="str">
            <v/>
          </cell>
          <cell r="F589" t="str">
            <v/>
          </cell>
          <cell r="G589" t="str">
            <v>  财政对基本医疗保险基金的补助</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row>
        <row r="590">
          <cell r="A590">
            <v>2080304</v>
          </cell>
          <cell r="B590" t="str">
            <v/>
          </cell>
          <cell r="C590" t="str">
            <v/>
          </cell>
          <cell r="D590" t="str">
            <v>20803</v>
          </cell>
          <cell r="E590" t="str">
            <v/>
          </cell>
          <cell r="F590" t="str">
            <v/>
          </cell>
          <cell r="G590" t="str">
            <v>  财政对工伤保险基金的补助</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row>
        <row r="591">
          <cell r="A591">
            <v>2080305</v>
          </cell>
          <cell r="B591" t="str">
            <v/>
          </cell>
          <cell r="C591" t="str">
            <v/>
          </cell>
          <cell r="D591" t="str">
            <v>20803</v>
          </cell>
          <cell r="E591" t="str">
            <v/>
          </cell>
          <cell r="F591" t="str">
            <v/>
          </cell>
          <cell r="G591" t="str">
            <v>  财政对生育保险基金的补助</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row>
        <row r="592">
          <cell r="A592">
            <v>2080308</v>
          </cell>
          <cell r="B592" t="str">
            <v/>
          </cell>
          <cell r="C592" t="str">
            <v/>
          </cell>
          <cell r="D592" t="str">
            <v>20803</v>
          </cell>
          <cell r="E592" t="str">
            <v/>
          </cell>
          <cell r="F592" t="str">
            <v/>
          </cell>
          <cell r="G592" t="str">
            <v>  财政对城乡居民基本养老保险基金的补助</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row>
        <row r="593">
          <cell r="A593">
            <v>2080399</v>
          </cell>
          <cell r="B593" t="str">
            <v/>
          </cell>
          <cell r="C593" t="str">
            <v/>
          </cell>
          <cell r="D593" t="str">
            <v>20803</v>
          </cell>
          <cell r="E593" t="str">
            <v/>
          </cell>
          <cell r="F593" t="str">
            <v/>
          </cell>
          <cell r="G593" t="str">
            <v>  财政对其他社会保险基金的补助</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row>
        <row r="594">
          <cell r="A594">
            <v>20805</v>
          </cell>
          <cell r="B594" t="str">
            <v/>
          </cell>
          <cell r="C594" t="str">
            <v>208</v>
          </cell>
          <cell r="D594" t="str">
            <v/>
          </cell>
          <cell r="E594" t="str">
            <v/>
          </cell>
          <cell r="F594" t="str">
            <v>20805</v>
          </cell>
          <cell r="G594" t="str">
            <v>行政事业单位离退休</v>
          </cell>
          <cell r="H594">
            <v>37349.381865</v>
          </cell>
          <cell r="I594">
            <v>367.2156</v>
          </cell>
          <cell r="J594">
            <v>0</v>
          </cell>
          <cell r="K594">
            <v>0.2252</v>
          </cell>
          <cell r="L594">
            <v>0</v>
          </cell>
          <cell r="M594">
            <v>0</v>
          </cell>
          <cell r="N594">
            <v>0</v>
          </cell>
          <cell r="O594">
            <v>2324.24</v>
          </cell>
          <cell r="P594">
            <v>2324.24</v>
          </cell>
          <cell r="Q594">
            <v>175.76</v>
          </cell>
          <cell r="R594">
            <v>-175.76</v>
          </cell>
          <cell r="S594">
            <v>0</v>
          </cell>
          <cell r="T594">
            <v>0</v>
          </cell>
          <cell r="U594">
            <v>0</v>
          </cell>
          <cell r="V594">
            <v>0</v>
          </cell>
        </row>
        <row r="595">
          <cell r="A595">
            <v>2080501</v>
          </cell>
          <cell r="B595" t="str">
            <v/>
          </cell>
          <cell r="C595" t="str">
            <v/>
          </cell>
          <cell r="D595" t="str">
            <v>20805</v>
          </cell>
          <cell r="E595" t="str">
            <v/>
          </cell>
          <cell r="F595" t="str">
            <v/>
          </cell>
          <cell r="G595" t="str">
            <v>  行政单位离退休</v>
          </cell>
          <cell r="H595">
            <v>2448.31628</v>
          </cell>
          <cell r="I595">
            <v>318.0024</v>
          </cell>
          <cell r="J595">
            <v>0</v>
          </cell>
          <cell r="K595">
            <v>0.2252</v>
          </cell>
          <cell r="L595">
            <v>0</v>
          </cell>
          <cell r="M595">
            <v>0</v>
          </cell>
          <cell r="N595">
            <v>0</v>
          </cell>
          <cell r="O595">
            <v>0</v>
          </cell>
          <cell r="P595">
            <v>0</v>
          </cell>
          <cell r="Q595">
            <v>0</v>
          </cell>
          <cell r="R595">
            <v>0</v>
          </cell>
          <cell r="S595">
            <v>0</v>
          </cell>
          <cell r="T595">
            <v>0</v>
          </cell>
          <cell r="U595">
            <v>0</v>
          </cell>
          <cell r="V595">
            <v>0</v>
          </cell>
        </row>
        <row r="596">
          <cell r="A596">
            <v>2080502</v>
          </cell>
          <cell r="B596" t="str">
            <v/>
          </cell>
          <cell r="C596" t="str">
            <v/>
          </cell>
          <cell r="D596" t="str">
            <v>20805</v>
          </cell>
          <cell r="E596" t="str">
            <v/>
          </cell>
          <cell r="F596" t="str">
            <v/>
          </cell>
          <cell r="G596" t="str">
            <v>  事业单位离退休</v>
          </cell>
          <cell r="H596">
            <v>4327.300705</v>
          </cell>
          <cell r="I596">
            <v>49.2132</v>
          </cell>
          <cell r="J596">
            <v>0</v>
          </cell>
          <cell r="K596">
            <v>0</v>
          </cell>
          <cell r="L596">
            <v>0</v>
          </cell>
          <cell r="M596">
            <v>0</v>
          </cell>
          <cell r="N596">
            <v>0</v>
          </cell>
          <cell r="O596">
            <v>0</v>
          </cell>
          <cell r="P596">
            <v>0</v>
          </cell>
          <cell r="Q596">
            <v>0</v>
          </cell>
          <cell r="R596">
            <v>0</v>
          </cell>
          <cell r="S596">
            <v>0</v>
          </cell>
          <cell r="T596">
            <v>0</v>
          </cell>
          <cell r="U596">
            <v>0</v>
          </cell>
          <cell r="V596">
            <v>0</v>
          </cell>
        </row>
        <row r="597">
          <cell r="A597">
            <v>2080503</v>
          </cell>
          <cell r="B597" t="str">
            <v/>
          </cell>
          <cell r="C597" t="str">
            <v/>
          </cell>
          <cell r="D597" t="str">
            <v>20805</v>
          </cell>
          <cell r="E597" t="str">
            <v/>
          </cell>
          <cell r="F597" t="str">
            <v/>
          </cell>
          <cell r="G597" t="str">
            <v>  离退休人员管理机构</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row>
        <row r="598">
          <cell r="A598">
            <v>2080504</v>
          </cell>
          <cell r="B598" t="str">
            <v/>
          </cell>
          <cell r="C598" t="str">
            <v/>
          </cell>
          <cell r="D598" t="str">
            <v>20805</v>
          </cell>
          <cell r="E598" t="str">
            <v/>
          </cell>
          <cell r="F598" t="str">
            <v/>
          </cell>
          <cell r="G598" t="str">
            <v>  未归口管理的行政单位离退休</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row>
        <row r="599">
          <cell r="A599">
            <v>2080505</v>
          </cell>
          <cell r="B599" t="str">
            <v/>
          </cell>
          <cell r="C599" t="str">
            <v/>
          </cell>
          <cell r="D599" t="str">
            <v>20805</v>
          </cell>
          <cell r="E599" t="str">
            <v/>
          </cell>
          <cell r="F599" t="str">
            <v/>
          </cell>
          <cell r="G599" t="str">
            <v>  机关事业单位基本养老保险缴费支出</v>
          </cell>
          <cell r="H599">
            <v>13080.287842</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row>
        <row r="600">
          <cell r="A600">
            <v>2080506</v>
          </cell>
          <cell r="B600" t="str">
            <v/>
          </cell>
          <cell r="C600" t="str">
            <v/>
          </cell>
          <cell r="D600" t="str">
            <v>20805</v>
          </cell>
          <cell r="E600" t="str">
            <v/>
          </cell>
          <cell r="F600" t="str">
            <v/>
          </cell>
          <cell r="G600" t="str">
            <v>  机关事业单位职业年金缴费支出</v>
          </cell>
          <cell r="H600">
            <v>2635.589038</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row>
        <row r="601">
          <cell r="A601">
            <v>2080507</v>
          </cell>
          <cell r="B601" t="str">
            <v/>
          </cell>
          <cell r="C601" t="str">
            <v/>
          </cell>
          <cell r="D601" t="str">
            <v>20805</v>
          </cell>
          <cell r="E601" t="str">
            <v/>
          </cell>
          <cell r="F601" t="str">
            <v/>
          </cell>
          <cell r="G601" t="str">
            <v>对机关事业单位基本养老保险基金的补助</v>
          </cell>
          <cell r="H601">
            <v>10324.24</v>
          </cell>
          <cell r="I601">
            <v>0</v>
          </cell>
          <cell r="J601">
            <v>0</v>
          </cell>
          <cell r="K601">
            <v>0</v>
          </cell>
          <cell r="L601">
            <v>0</v>
          </cell>
          <cell r="M601">
            <v>0</v>
          </cell>
          <cell r="N601">
            <v>0</v>
          </cell>
          <cell r="O601">
            <v>2324.24</v>
          </cell>
          <cell r="P601">
            <v>2324.24</v>
          </cell>
          <cell r="Q601">
            <v>175.76</v>
          </cell>
          <cell r="R601">
            <v>-175.76</v>
          </cell>
          <cell r="S601">
            <v>0</v>
          </cell>
          <cell r="T601">
            <v>0</v>
          </cell>
          <cell r="U601">
            <v>0</v>
          </cell>
          <cell r="V601">
            <v>0</v>
          </cell>
        </row>
        <row r="602">
          <cell r="A602">
            <v>2080599</v>
          </cell>
          <cell r="B602" t="str">
            <v/>
          </cell>
          <cell r="C602" t="str">
            <v/>
          </cell>
          <cell r="D602" t="str">
            <v>20805</v>
          </cell>
          <cell r="E602" t="str">
            <v/>
          </cell>
          <cell r="F602" t="str">
            <v/>
          </cell>
          <cell r="G602" t="str">
            <v>  其他行政事业单位离退休支出</v>
          </cell>
          <cell r="H602">
            <v>4533.648</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row>
        <row r="603">
          <cell r="A603">
            <v>20806</v>
          </cell>
          <cell r="B603" t="str">
            <v/>
          </cell>
          <cell r="C603" t="str">
            <v>208</v>
          </cell>
          <cell r="D603" t="str">
            <v/>
          </cell>
          <cell r="E603" t="str">
            <v/>
          </cell>
          <cell r="F603" t="str">
            <v>20806</v>
          </cell>
          <cell r="G603" t="str">
            <v>企业改革补助</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row>
        <row r="604">
          <cell r="A604">
            <v>2080601</v>
          </cell>
          <cell r="B604" t="str">
            <v/>
          </cell>
          <cell r="C604" t="str">
            <v/>
          </cell>
          <cell r="D604" t="str">
            <v>20806</v>
          </cell>
          <cell r="E604" t="str">
            <v/>
          </cell>
          <cell r="F604" t="str">
            <v/>
          </cell>
          <cell r="G604" t="str">
            <v>  企业关闭破产补助</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row>
        <row r="605">
          <cell r="A605">
            <v>2080602</v>
          </cell>
          <cell r="B605" t="str">
            <v/>
          </cell>
          <cell r="C605" t="str">
            <v/>
          </cell>
          <cell r="D605" t="str">
            <v>20806</v>
          </cell>
          <cell r="E605" t="str">
            <v/>
          </cell>
          <cell r="F605" t="str">
            <v/>
          </cell>
          <cell r="G605" t="str">
            <v>  厂办大集体改革补助</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row>
        <row r="606">
          <cell r="A606">
            <v>2080699</v>
          </cell>
          <cell r="B606" t="str">
            <v/>
          </cell>
          <cell r="C606" t="str">
            <v/>
          </cell>
          <cell r="D606" t="str">
            <v>20806</v>
          </cell>
          <cell r="E606" t="str">
            <v/>
          </cell>
          <cell r="F606" t="str">
            <v/>
          </cell>
          <cell r="G606" t="str">
            <v>  其他企业改革发展补助</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row>
        <row r="607">
          <cell r="A607">
            <v>20807</v>
          </cell>
          <cell r="B607" t="str">
            <v/>
          </cell>
          <cell r="C607" t="str">
            <v>208</v>
          </cell>
          <cell r="D607" t="str">
            <v/>
          </cell>
          <cell r="E607" t="str">
            <v/>
          </cell>
          <cell r="F607" t="str">
            <v>20807</v>
          </cell>
          <cell r="G607" t="str">
            <v>就业补助</v>
          </cell>
          <cell r="H607">
            <v>3342.926208</v>
          </cell>
          <cell r="I607">
            <v>0</v>
          </cell>
          <cell r="J607">
            <v>0</v>
          </cell>
          <cell r="K607">
            <v>0</v>
          </cell>
          <cell r="L607">
            <v>0</v>
          </cell>
          <cell r="M607">
            <v>0</v>
          </cell>
          <cell r="N607">
            <v>0</v>
          </cell>
          <cell r="O607">
            <v>2255</v>
          </cell>
          <cell r="P607">
            <v>2255</v>
          </cell>
          <cell r="Q607">
            <v>2677.757896</v>
          </cell>
          <cell r="R607">
            <v>-2677.757896</v>
          </cell>
          <cell r="S607">
            <v>432.833008</v>
          </cell>
          <cell r="T607">
            <v>284.7481</v>
          </cell>
          <cell r="U607">
            <v>0</v>
          </cell>
          <cell r="V607">
            <v>2366.72</v>
          </cell>
        </row>
        <row r="608">
          <cell r="A608">
            <v>2080701</v>
          </cell>
          <cell r="B608" t="str">
            <v/>
          </cell>
          <cell r="C608" t="str">
            <v/>
          </cell>
          <cell r="D608" t="str">
            <v>20807</v>
          </cell>
          <cell r="E608" t="str">
            <v/>
          </cell>
          <cell r="F608" t="str">
            <v/>
          </cell>
          <cell r="G608" t="str">
            <v>  扶持公共就业服务</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row>
        <row r="609">
          <cell r="A609">
            <v>2080702</v>
          </cell>
          <cell r="B609" t="str">
            <v/>
          </cell>
          <cell r="C609" t="str">
            <v/>
          </cell>
          <cell r="D609" t="str">
            <v>20807</v>
          </cell>
          <cell r="E609" t="str">
            <v/>
          </cell>
          <cell r="F609" t="str">
            <v/>
          </cell>
          <cell r="G609" t="str">
            <v>  职业培训补贴</v>
          </cell>
          <cell r="H609">
            <v>65.644</v>
          </cell>
          <cell r="I609">
            <v>0</v>
          </cell>
          <cell r="J609">
            <v>0</v>
          </cell>
          <cell r="K609">
            <v>0</v>
          </cell>
          <cell r="L609">
            <v>0</v>
          </cell>
          <cell r="M609">
            <v>0</v>
          </cell>
          <cell r="N609">
            <v>0</v>
          </cell>
          <cell r="O609">
            <v>0</v>
          </cell>
          <cell r="P609">
            <v>0</v>
          </cell>
          <cell r="Q609">
            <v>0</v>
          </cell>
          <cell r="R609">
            <v>0</v>
          </cell>
          <cell r="S609">
            <v>0</v>
          </cell>
          <cell r="T609">
            <v>151.2</v>
          </cell>
          <cell r="U609">
            <v>0</v>
          </cell>
          <cell r="V609">
            <v>0</v>
          </cell>
        </row>
        <row r="610">
          <cell r="A610">
            <v>2080703</v>
          </cell>
          <cell r="B610" t="str">
            <v/>
          </cell>
          <cell r="C610" t="str">
            <v/>
          </cell>
          <cell r="D610" t="str">
            <v>20807</v>
          </cell>
          <cell r="E610" t="str">
            <v/>
          </cell>
          <cell r="F610" t="str">
            <v/>
          </cell>
          <cell r="G610" t="str">
            <v>  职业介绍补贴</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row>
        <row r="611">
          <cell r="A611">
            <v>2080704</v>
          </cell>
          <cell r="B611" t="str">
            <v/>
          </cell>
          <cell r="C611" t="str">
            <v/>
          </cell>
          <cell r="D611" t="str">
            <v>20807</v>
          </cell>
          <cell r="E611" t="str">
            <v/>
          </cell>
          <cell r="F611" t="str">
            <v/>
          </cell>
          <cell r="G611" t="str">
            <v>  社会保险补贴</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row>
        <row r="612">
          <cell r="A612">
            <v>2080705</v>
          </cell>
          <cell r="B612" t="str">
            <v/>
          </cell>
          <cell r="C612" t="str">
            <v/>
          </cell>
          <cell r="D612" t="str">
            <v>20807</v>
          </cell>
          <cell r="E612" t="str">
            <v/>
          </cell>
          <cell r="F612" t="str">
            <v/>
          </cell>
          <cell r="G612" t="str">
            <v>  公益性岗位补贴</v>
          </cell>
          <cell r="H612">
            <v>0</v>
          </cell>
          <cell r="I612">
            <v>0</v>
          </cell>
          <cell r="J612">
            <v>0</v>
          </cell>
          <cell r="K612">
            <v>0</v>
          </cell>
          <cell r="L612">
            <v>0</v>
          </cell>
          <cell r="M612">
            <v>0</v>
          </cell>
          <cell r="N612">
            <v>0</v>
          </cell>
          <cell r="O612">
            <v>0</v>
          </cell>
          <cell r="P612">
            <v>0</v>
          </cell>
          <cell r="Q612">
            <v>0</v>
          </cell>
          <cell r="R612">
            <v>0</v>
          </cell>
          <cell r="S612">
            <v>0</v>
          </cell>
          <cell r="T612">
            <v>15.6843</v>
          </cell>
          <cell r="U612">
            <v>0</v>
          </cell>
          <cell r="V612">
            <v>0</v>
          </cell>
        </row>
        <row r="613">
          <cell r="A613">
            <v>2080706</v>
          </cell>
          <cell r="B613" t="str">
            <v/>
          </cell>
          <cell r="C613" t="str">
            <v/>
          </cell>
          <cell r="D613" t="str">
            <v>20807</v>
          </cell>
          <cell r="E613" t="str">
            <v/>
          </cell>
          <cell r="F613" t="str">
            <v/>
          </cell>
          <cell r="G613" t="str">
            <v>  小额担保贷款贴息</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row>
        <row r="614">
          <cell r="A614">
            <v>2080707</v>
          </cell>
          <cell r="B614" t="str">
            <v/>
          </cell>
          <cell r="C614" t="str">
            <v/>
          </cell>
          <cell r="D614" t="str">
            <v>20807</v>
          </cell>
          <cell r="E614" t="str">
            <v/>
          </cell>
          <cell r="F614" t="str">
            <v/>
          </cell>
          <cell r="G614" t="str">
            <v>  补充小额贷款担保基金</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row>
        <row r="615">
          <cell r="A615">
            <v>2080709</v>
          </cell>
          <cell r="B615" t="str">
            <v/>
          </cell>
          <cell r="C615" t="str">
            <v/>
          </cell>
          <cell r="D615" t="str">
            <v>20807</v>
          </cell>
          <cell r="E615" t="str">
            <v/>
          </cell>
          <cell r="F615" t="str">
            <v/>
          </cell>
          <cell r="G615" t="str">
            <v>  职业技能鉴定补贴</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row>
        <row r="616">
          <cell r="A616">
            <v>2080710</v>
          </cell>
          <cell r="B616" t="str">
            <v/>
          </cell>
          <cell r="C616" t="str">
            <v/>
          </cell>
          <cell r="D616" t="str">
            <v>20807</v>
          </cell>
          <cell r="E616" t="str">
            <v/>
          </cell>
          <cell r="F616" t="str">
            <v/>
          </cell>
          <cell r="G616" t="str">
            <v>  特定就业政策支出</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row>
        <row r="617">
          <cell r="A617">
            <v>2080711</v>
          </cell>
          <cell r="B617" t="str">
            <v/>
          </cell>
          <cell r="C617" t="str">
            <v/>
          </cell>
          <cell r="D617" t="str">
            <v>20807</v>
          </cell>
          <cell r="E617" t="str">
            <v/>
          </cell>
          <cell r="F617" t="str">
            <v/>
          </cell>
          <cell r="G617" t="str">
            <v>  就业见习补贴</v>
          </cell>
          <cell r="H617">
            <v>27.01</v>
          </cell>
          <cell r="I617">
            <v>0</v>
          </cell>
          <cell r="J617">
            <v>0</v>
          </cell>
          <cell r="K617">
            <v>0</v>
          </cell>
          <cell r="L617">
            <v>0</v>
          </cell>
          <cell r="M617">
            <v>0</v>
          </cell>
          <cell r="N617">
            <v>0</v>
          </cell>
          <cell r="O617">
            <v>0</v>
          </cell>
          <cell r="P617">
            <v>0</v>
          </cell>
          <cell r="Q617">
            <v>0</v>
          </cell>
          <cell r="R617">
            <v>0</v>
          </cell>
          <cell r="S617">
            <v>0</v>
          </cell>
          <cell r="T617">
            <v>58</v>
          </cell>
          <cell r="U617">
            <v>0</v>
          </cell>
          <cell r="V617">
            <v>0</v>
          </cell>
        </row>
        <row r="618">
          <cell r="A618">
            <v>2080712</v>
          </cell>
          <cell r="B618" t="str">
            <v/>
          </cell>
          <cell r="C618" t="str">
            <v/>
          </cell>
          <cell r="D618" t="str">
            <v>20807</v>
          </cell>
          <cell r="E618" t="str">
            <v/>
          </cell>
          <cell r="F618" t="str">
            <v/>
          </cell>
          <cell r="G618" t="str">
            <v>  高技能人才培养补助</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row>
        <row r="619">
          <cell r="A619">
            <v>2080713</v>
          </cell>
          <cell r="B619" t="str">
            <v/>
          </cell>
          <cell r="C619" t="str">
            <v/>
          </cell>
          <cell r="D619" t="str">
            <v>20807</v>
          </cell>
          <cell r="E619" t="str">
            <v/>
          </cell>
          <cell r="F619" t="str">
            <v/>
          </cell>
          <cell r="G619" t="str">
            <v>  求职补贴</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row>
        <row r="620">
          <cell r="A620">
            <v>2080799</v>
          </cell>
          <cell r="B620" t="str">
            <v/>
          </cell>
          <cell r="C620" t="str">
            <v/>
          </cell>
          <cell r="D620" t="str">
            <v>20807</v>
          </cell>
          <cell r="E620" t="str">
            <v/>
          </cell>
          <cell r="F620" t="str">
            <v/>
          </cell>
          <cell r="G620" t="str">
            <v>  其他就业补助支出</v>
          </cell>
          <cell r="H620">
            <v>3250.272208</v>
          </cell>
          <cell r="I620">
            <v>0</v>
          </cell>
          <cell r="J620">
            <v>0</v>
          </cell>
          <cell r="K620">
            <v>0</v>
          </cell>
          <cell r="L620">
            <v>0</v>
          </cell>
          <cell r="M620">
            <v>0</v>
          </cell>
          <cell r="N620">
            <v>0</v>
          </cell>
          <cell r="O620">
            <v>2255</v>
          </cell>
          <cell r="P620">
            <v>2255</v>
          </cell>
          <cell r="Q620">
            <v>2677.757896</v>
          </cell>
          <cell r="R620">
            <v>-2677.757896</v>
          </cell>
          <cell r="S620">
            <v>432.833008</v>
          </cell>
          <cell r="T620">
            <v>59.8638</v>
          </cell>
          <cell r="U620">
            <v>0</v>
          </cell>
          <cell r="V620">
            <v>2366.72</v>
          </cell>
        </row>
        <row r="621">
          <cell r="A621">
            <v>20808</v>
          </cell>
          <cell r="B621" t="str">
            <v/>
          </cell>
          <cell r="C621" t="str">
            <v>208</v>
          </cell>
          <cell r="D621" t="str">
            <v/>
          </cell>
          <cell r="E621" t="str">
            <v/>
          </cell>
          <cell r="F621" t="str">
            <v>20808</v>
          </cell>
          <cell r="G621" t="str">
            <v>抚恤</v>
          </cell>
          <cell r="H621">
            <v>2869.08652</v>
          </cell>
          <cell r="I621">
            <v>0</v>
          </cell>
          <cell r="J621">
            <v>0</v>
          </cell>
          <cell r="K621">
            <v>0</v>
          </cell>
          <cell r="L621">
            <v>0</v>
          </cell>
          <cell r="M621">
            <v>0</v>
          </cell>
          <cell r="N621">
            <v>0</v>
          </cell>
          <cell r="O621">
            <v>0</v>
          </cell>
          <cell r="P621">
            <v>2224.080252</v>
          </cell>
          <cell r="Q621">
            <v>2464.8559</v>
          </cell>
          <cell r="R621">
            <v>-240.775648</v>
          </cell>
          <cell r="S621">
            <v>126.662842</v>
          </cell>
          <cell r="T621">
            <v>0</v>
          </cell>
          <cell r="U621">
            <v>0</v>
          </cell>
          <cell r="V621">
            <v>0</v>
          </cell>
        </row>
        <row r="622">
          <cell r="A622">
            <v>2080801</v>
          </cell>
          <cell r="B622" t="str">
            <v/>
          </cell>
          <cell r="C622" t="str">
            <v/>
          </cell>
          <cell r="D622" t="str">
            <v>20808</v>
          </cell>
          <cell r="E622" t="str">
            <v/>
          </cell>
          <cell r="F622" t="str">
            <v/>
          </cell>
          <cell r="G622" t="str">
            <v>  死亡抚恤</v>
          </cell>
          <cell r="H622">
            <v>2309.38054</v>
          </cell>
          <cell r="I622">
            <v>0</v>
          </cell>
          <cell r="J622">
            <v>0</v>
          </cell>
          <cell r="K622">
            <v>0</v>
          </cell>
          <cell r="L622">
            <v>0</v>
          </cell>
          <cell r="M622">
            <v>0</v>
          </cell>
          <cell r="N622">
            <v>0</v>
          </cell>
          <cell r="O622">
            <v>0</v>
          </cell>
          <cell r="P622">
            <v>78.270752</v>
          </cell>
          <cell r="Q622">
            <v>0</v>
          </cell>
          <cell r="R622">
            <v>78.270752</v>
          </cell>
          <cell r="S622">
            <v>0</v>
          </cell>
          <cell r="T622">
            <v>0</v>
          </cell>
          <cell r="U622">
            <v>0</v>
          </cell>
          <cell r="V622">
            <v>0</v>
          </cell>
        </row>
        <row r="623">
          <cell r="A623">
            <v>2080802</v>
          </cell>
          <cell r="B623" t="str">
            <v/>
          </cell>
          <cell r="C623" t="str">
            <v/>
          </cell>
          <cell r="D623" t="str">
            <v>20808</v>
          </cell>
          <cell r="E623" t="str">
            <v/>
          </cell>
          <cell r="F623" t="str">
            <v/>
          </cell>
          <cell r="G623" t="str">
            <v>  伤残抚恤</v>
          </cell>
          <cell r="H623">
            <v>254.2603</v>
          </cell>
          <cell r="I623">
            <v>0</v>
          </cell>
          <cell r="J623">
            <v>0</v>
          </cell>
          <cell r="K623">
            <v>0</v>
          </cell>
          <cell r="L623">
            <v>0</v>
          </cell>
          <cell r="M623">
            <v>0</v>
          </cell>
          <cell r="N623">
            <v>0</v>
          </cell>
          <cell r="O623">
            <v>0</v>
          </cell>
          <cell r="P623">
            <v>416.32</v>
          </cell>
          <cell r="Q623">
            <v>0</v>
          </cell>
          <cell r="R623">
            <v>416.32</v>
          </cell>
          <cell r="S623">
            <v>0</v>
          </cell>
          <cell r="T623">
            <v>0</v>
          </cell>
          <cell r="U623">
            <v>0</v>
          </cell>
          <cell r="V623">
            <v>0</v>
          </cell>
        </row>
        <row r="624">
          <cell r="A624">
            <v>2080803</v>
          </cell>
          <cell r="B624" t="str">
            <v/>
          </cell>
          <cell r="C624" t="str">
            <v/>
          </cell>
          <cell r="D624" t="str">
            <v>20808</v>
          </cell>
          <cell r="E624" t="str">
            <v/>
          </cell>
          <cell r="F624" t="str">
            <v/>
          </cell>
          <cell r="G624" t="str">
            <v>  在乡复员、退伍军人生活补助</v>
          </cell>
          <cell r="H624">
            <v>0</v>
          </cell>
          <cell r="I624">
            <v>0</v>
          </cell>
          <cell r="J624">
            <v>0</v>
          </cell>
          <cell r="K624">
            <v>0</v>
          </cell>
          <cell r="L624">
            <v>0</v>
          </cell>
          <cell r="M624">
            <v>0</v>
          </cell>
          <cell r="N624">
            <v>0</v>
          </cell>
          <cell r="O624">
            <v>0</v>
          </cell>
          <cell r="P624">
            <v>29.532</v>
          </cell>
          <cell r="Q624">
            <v>0</v>
          </cell>
          <cell r="R624">
            <v>29.532</v>
          </cell>
          <cell r="S624">
            <v>0</v>
          </cell>
          <cell r="T624">
            <v>0</v>
          </cell>
          <cell r="U624">
            <v>0</v>
          </cell>
          <cell r="V624">
            <v>0</v>
          </cell>
        </row>
        <row r="625">
          <cell r="A625">
            <v>2080804</v>
          </cell>
          <cell r="B625" t="str">
            <v/>
          </cell>
          <cell r="C625" t="str">
            <v/>
          </cell>
          <cell r="D625" t="str">
            <v>20808</v>
          </cell>
          <cell r="E625" t="str">
            <v/>
          </cell>
          <cell r="F625" t="str">
            <v/>
          </cell>
          <cell r="G625" t="str">
            <v>  优抚事业单位支出</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row>
        <row r="626">
          <cell r="A626">
            <v>2080805</v>
          </cell>
          <cell r="B626" t="str">
            <v/>
          </cell>
          <cell r="C626" t="str">
            <v/>
          </cell>
          <cell r="D626" t="str">
            <v>20808</v>
          </cell>
          <cell r="E626" t="str">
            <v/>
          </cell>
          <cell r="F626" t="str">
            <v/>
          </cell>
          <cell r="G626" t="str">
            <v>  义务兵优待</v>
          </cell>
          <cell r="H626">
            <v>7.7875</v>
          </cell>
          <cell r="I626">
            <v>0</v>
          </cell>
          <cell r="J626">
            <v>0</v>
          </cell>
          <cell r="K626">
            <v>0</v>
          </cell>
          <cell r="L626">
            <v>0</v>
          </cell>
          <cell r="M626">
            <v>0</v>
          </cell>
          <cell r="N626">
            <v>0</v>
          </cell>
          <cell r="O626">
            <v>0</v>
          </cell>
          <cell r="P626">
            <v>147.4848</v>
          </cell>
          <cell r="Q626">
            <v>145.2375</v>
          </cell>
          <cell r="R626">
            <v>2.2473</v>
          </cell>
          <cell r="S626">
            <v>125.49</v>
          </cell>
          <cell r="T626">
            <v>0</v>
          </cell>
          <cell r="U626">
            <v>0</v>
          </cell>
          <cell r="V626">
            <v>0</v>
          </cell>
        </row>
        <row r="627">
          <cell r="A627">
            <v>2080808</v>
          </cell>
          <cell r="B627" t="str">
            <v/>
          </cell>
          <cell r="C627" t="str">
            <v/>
          </cell>
          <cell r="D627" t="str">
            <v>20808</v>
          </cell>
          <cell r="E627" t="str">
            <v/>
          </cell>
          <cell r="F627" t="str">
            <v/>
          </cell>
          <cell r="G627" t="str">
            <v>  烈士纪念设施管理维护</v>
          </cell>
          <cell r="H627">
            <v>0</v>
          </cell>
          <cell r="I627">
            <v>0</v>
          </cell>
          <cell r="J627">
            <v>0</v>
          </cell>
          <cell r="K627">
            <v>0</v>
          </cell>
          <cell r="L627">
            <v>0</v>
          </cell>
          <cell r="M627">
            <v>0</v>
          </cell>
          <cell r="N627">
            <v>0</v>
          </cell>
          <cell r="O627">
            <v>0</v>
          </cell>
          <cell r="P627">
            <v>0</v>
          </cell>
          <cell r="Q627">
            <v>0</v>
          </cell>
          <cell r="R627">
            <v>0</v>
          </cell>
          <cell r="S627">
            <v>1.172842</v>
          </cell>
          <cell r="T627">
            <v>0</v>
          </cell>
          <cell r="U627">
            <v>0</v>
          </cell>
          <cell r="V627">
            <v>0</v>
          </cell>
        </row>
        <row r="628">
          <cell r="A628">
            <v>2080899</v>
          </cell>
          <cell r="B628" t="str">
            <v/>
          </cell>
          <cell r="C628" t="str">
            <v/>
          </cell>
          <cell r="D628" t="str">
            <v>20808</v>
          </cell>
          <cell r="E628" t="str">
            <v/>
          </cell>
          <cell r="F628" t="str">
            <v/>
          </cell>
          <cell r="G628" t="str">
            <v>  其他优抚支出</v>
          </cell>
          <cell r="H628">
            <v>297.65818</v>
          </cell>
          <cell r="I628">
            <v>0</v>
          </cell>
          <cell r="J628">
            <v>0</v>
          </cell>
          <cell r="K628">
            <v>0</v>
          </cell>
          <cell r="L628">
            <v>0</v>
          </cell>
          <cell r="M628">
            <v>0</v>
          </cell>
          <cell r="N628">
            <v>0</v>
          </cell>
          <cell r="O628">
            <v>0</v>
          </cell>
          <cell r="P628">
            <v>1552.4727</v>
          </cell>
          <cell r="Q628">
            <v>2319.6184</v>
          </cell>
          <cell r="R628">
            <v>-767.1457</v>
          </cell>
          <cell r="S628">
            <v>0</v>
          </cell>
          <cell r="T628">
            <v>0</v>
          </cell>
          <cell r="U628">
            <v>0</v>
          </cell>
          <cell r="V628">
            <v>0</v>
          </cell>
        </row>
        <row r="629">
          <cell r="A629">
            <v>20809</v>
          </cell>
          <cell r="B629" t="str">
            <v/>
          </cell>
          <cell r="C629" t="str">
            <v>208</v>
          </cell>
          <cell r="D629" t="str">
            <v/>
          </cell>
          <cell r="E629" t="str">
            <v/>
          </cell>
          <cell r="F629" t="str">
            <v>20809</v>
          </cell>
          <cell r="G629" t="str">
            <v>退役安置</v>
          </cell>
          <cell r="H629">
            <v>418.59963</v>
          </cell>
          <cell r="I629">
            <v>0</v>
          </cell>
          <cell r="J629">
            <v>0</v>
          </cell>
          <cell r="K629">
            <v>0</v>
          </cell>
          <cell r="L629">
            <v>0</v>
          </cell>
          <cell r="M629">
            <v>0</v>
          </cell>
          <cell r="N629">
            <v>0</v>
          </cell>
          <cell r="O629">
            <v>0</v>
          </cell>
          <cell r="P629">
            <v>67.25832</v>
          </cell>
          <cell r="Q629">
            <v>84</v>
          </cell>
          <cell r="R629">
            <v>-16.74168</v>
          </cell>
          <cell r="S629">
            <v>162.914956</v>
          </cell>
          <cell r="T629">
            <v>25.716156</v>
          </cell>
          <cell r="U629">
            <v>0</v>
          </cell>
          <cell r="V629">
            <v>150.550957</v>
          </cell>
        </row>
        <row r="630">
          <cell r="A630">
            <v>2080901</v>
          </cell>
          <cell r="B630" t="str">
            <v/>
          </cell>
          <cell r="C630" t="str">
            <v/>
          </cell>
          <cell r="D630" t="str">
            <v>20809</v>
          </cell>
          <cell r="E630" t="str">
            <v/>
          </cell>
          <cell r="F630" t="str">
            <v/>
          </cell>
          <cell r="G630" t="str">
            <v>  退役士兵安置</v>
          </cell>
          <cell r="H630">
            <v>362.75</v>
          </cell>
          <cell r="I630">
            <v>0</v>
          </cell>
          <cell r="J630">
            <v>0</v>
          </cell>
          <cell r="K630">
            <v>0</v>
          </cell>
          <cell r="L630">
            <v>0</v>
          </cell>
          <cell r="M630">
            <v>0</v>
          </cell>
          <cell r="N630">
            <v>0</v>
          </cell>
          <cell r="O630">
            <v>0</v>
          </cell>
          <cell r="P630">
            <v>0</v>
          </cell>
          <cell r="Q630">
            <v>84</v>
          </cell>
          <cell r="R630">
            <v>-84</v>
          </cell>
          <cell r="S630">
            <v>0</v>
          </cell>
          <cell r="T630">
            <v>0</v>
          </cell>
          <cell r="U630">
            <v>0</v>
          </cell>
          <cell r="V630">
            <v>67.155</v>
          </cell>
        </row>
        <row r="631">
          <cell r="A631">
            <v>2080902</v>
          </cell>
          <cell r="B631" t="str">
            <v/>
          </cell>
          <cell r="C631" t="str">
            <v/>
          </cell>
          <cell r="D631" t="str">
            <v>20809</v>
          </cell>
          <cell r="E631" t="str">
            <v/>
          </cell>
          <cell r="F631" t="str">
            <v/>
          </cell>
          <cell r="G631" t="str">
            <v>  军队移交政府的离退休人员安置</v>
          </cell>
          <cell r="H631">
            <v>9.65708</v>
          </cell>
          <cell r="I631">
            <v>0</v>
          </cell>
          <cell r="J631">
            <v>0</v>
          </cell>
          <cell r="K631">
            <v>0</v>
          </cell>
          <cell r="L631">
            <v>0</v>
          </cell>
          <cell r="M631">
            <v>0</v>
          </cell>
          <cell r="N631">
            <v>0</v>
          </cell>
          <cell r="O631">
            <v>0</v>
          </cell>
          <cell r="P631">
            <v>52</v>
          </cell>
          <cell r="Q631">
            <v>0</v>
          </cell>
          <cell r="R631">
            <v>52</v>
          </cell>
          <cell r="S631">
            <v>54.292276</v>
          </cell>
          <cell r="T631">
            <v>0</v>
          </cell>
          <cell r="U631">
            <v>0</v>
          </cell>
          <cell r="V631">
            <v>0</v>
          </cell>
        </row>
        <row r="632">
          <cell r="A632">
            <v>2080903</v>
          </cell>
          <cell r="B632" t="str">
            <v/>
          </cell>
          <cell r="C632" t="str">
            <v/>
          </cell>
          <cell r="D632" t="str">
            <v>20809</v>
          </cell>
          <cell r="E632" t="str">
            <v/>
          </cell>
          <cell r="F632" t="str">
            <v/>
          </cell>
          <cell r="G632" t="str">
            <v>  军队移交政府离退休干部管理机构</v>
          </cell>
          <cell r="H632">
            <v>0</v>
          </cell>
          <cell r="I632">
            <v>0</v>
          </cell>
          <cell r="J632">
            <v>0</v>
          </cell>
          <cell r="K632">
            <v>0</v>
          </cell>
          <cell r="L632">
            <v>0</v>
          </cell>
          <cell r="M632">
            <v>0</v>
          </cell>
          <cell r="N632">
            <v>0</v>
          </cell>
          <cell r="O632">
            <v>0</v>
          </cell>
          <cell r="P632">
            <v>13</v>
          </cell>
          <cell r="Q632">
            <v>0</v>
          </cell>
          <cell r="R632">
            <v>13</v>
          </cell>
          <cell r="S632">
            <v>4.35</v>
          </cell>
          <cell r="T632">
            <v>0</v>
          </cell>
          <cell r="U632">
            <v>0</v>
          </cell>
          <cell r="V632">
            <v>0</v>
          </cell>
        </row>
        <row r="633">
          <cell r="A633">
            <v>2080904</v>
          </cell>
          <cell r="B633" t="str">
            <v/>
          </cell>
          <cell r="C633" t="str">
            <v/>
          </cell>
          <cell r="D633" t="str">
            <v>20809</v>
          </cell>
          <cell r="E633" t="str">
            <v/>
          </cell>
          <cell r="F633" t="str">
            <v/>
          </cell>
          <cell r="G633" t="str">
            <v>  退役士兵管理教育</v>
          </cell>
          <cell r="H633">
            <v>0</v>
          </cell>
          <cell r="I633">
            <v>0</v>
          </cell>
          <cell r="J633">
            <v>0</v>
          </cell>
          <cell r="K633">
            <v>0</v>
          </cell>
          <cell r="L633">
            <v>0</v>
          </cell>
          <cell r="M633">
            <v>0</v>
          </cell>
          <cell r="N633">
            <v>0</v>
          </cell>
          <cell r="O633">
            <v>0</v>
          </cell>
          <cell r="P633">
            <v>0.4</v>
          </cell>
          <cell r="Q633">
            <v>0</v>
          </cell>
          <cell r="R633">
            <v>0.4</v>
          </cell>
          <cell r="S633">
            <v>0</v>
          </cell>
          <cell r="T633">
            <v>0</v>
          </cell>
          <cell r="U633">
            <v>0</v>
          </cell>
          <cell r="V633">
            <v>0.1</v>
          </cell>
        </row>
        <row r="634">
          <cell r="A634">
            <v>2080905</v>
          </cell>
          <cell r="B634" t="str">
            <v/>
          </cell>
          <cell r="C634" t="str">
            <v/>
          </cell>
          <cell r="D634" t="str">
            <v>20809</v>
          </cell>
          <cell r="E634" t="str">
            <v/>
          </cell>
          <cell r="F634" t="str">
            <v/>
          </cell>
          <cell r="G634" t="str">
            <v>  军队转业干部安置</v>
          </cell>
          <cell r="H634">
            <v>0</v>
          </cell>
          <cell r="I634">
            <v>0</v>
          </cell>
          <cell r="J634">
            <v>0</v>
          </cell>
          <cell r="K634">
            <v>0</v>
          </cell>
          <cell r="L634">
            <v>0</v>
          </cell>
          <cell r="M634">
            <v>0</v>
          </cell>
          <cell r="N634">
            <v>0</v>
          </cell>
          <cell r="O634">
            <v>0</v>
          </cell>
          <cell r="P634">
            <v>1.85832</v>
          </cell>
          <cell r="Q634">
            <v>0</v>
          </cell>
          <cell r="R634">
            <v>1.85832</v>
          </cell>
          <cell r="S634">
            <v>104.27268</v>
          </cell>
          <cell r="T634">
            <v>5.221906</v>
          </cell>
          <cell r="U634">
            <v>0</v>
          </cell>
          <cell r="V634">
            <v>81.965957</v>
          </cell>
        </row>
        <row r="635">
          <cell r="A635">
            <v>2080999</v>
          </cell>
          <cell r="B635" t="str">
            <v/>
          </cell>
          <cell r="C635" t="str">
            <v/>
          </cell>
          <cell r="D635" t="str">
            <v>20809</v>
          </cell>
          <cell r="E635" t="str">
            <v/>
          </cell>
          <cell r="F635" t="str">
            <v/>
          </cell>
          <cell r="G635" t="str">
            <v>  其他退役安置支出</v>
          </cell>
          <cell r="H635">
            <v>46.19255</v>
          </cell>
          <cell r="I635">
            <v>0</v>
          </cell>
          <cell r="J635">
            <v>0</v>
          </cell>
          <cell r="K635">
            <v>0</v>
          </cell>
          <cell r="L635">
            <v>0</v>
          </cell>
          <cell r="M635">
            <v>0</v>
          </cell>
          <cell r="N635">
            <v>0</v>
          </cell>
          <cell r="O635">
            <v>0</v>
          </cell>
          <cell r="P635">
            <v>0</v>
          </cell>
          <cell r="Q635">
            <v>0</v>
          </cell>
          <cell r="R635">
            <v>0</v>
          </cell>
          <cell r="S635">
            <v>0</v>
          </cell>
          <cell r="T635">
            <v>20.49425</v>
          </cell>
          <cell r="U635">
            <v>0</v>
          </cell>
          <cell r="V635">
            <v>1.33</v>
          </cell>
        </row>
        <row r="636">
          <cell r="A636">
            <v>20810</v>
          </cell>
          <cell r="B636" t="str">
            <v/>
          </cell>
          <cell r="C636" t="str">
            <v>208</v>
          </cell>
          <cell r="D636" t="str">
            <v/>
          </cell>
          <cell r="E636" t="str">
            <v/>
          </cell>
          <cell r="F636" t="str">
            <v>20810</v>
          </cell>
          <cell r="G636" t="str">
            <v>社会福利</v>
          </cell>
          <cell r="H636">
            <v>1719.213094</v>
          </cell>
          <cell r="I636">
            <v>221.9616</v>
          </cell>
          <cell r="J636">
            <v>28.441672</v>
          </cell>
          <cell r="K636">
            <v>10.27151</v>
          </cell>
          <cell r="L636">
            <v>0</v>
          </cell>
          <cell r="M636">
            <v>22.848</v>
          </cell>
          <cell r="N636">
            <v>0</v>
          </cell>
          <cell r="O636">
            <v>150.033</v>
          </cell>
          <cell r="P636">
            <v>814.033</v>
          </cell>
          <cell r="Q636">
            <v>605</v>
          </cell>
          <cell r="R636">
            <v>59</v>
          </cell>
          <cell r="S636">
            <v>1.506</v>
          </cell>
          <cell r="T636">
            <v>190.8605</v>
          </cell>
          <cell r="U636">
            <v>0</v>
          </cell>
          <cell r="V636">
            <v>0</v>
          </cell>
        </row>
        <row r="637">
          <cell r="A637">
            <v>2081001</v>
          </cell>
          <cell r="B637" t="str">
            <v/>
          </cell>
          <cell r="C637" t="str">
            <v/>
          </cell>
          <cell r="D637" t="str">
            <v>20810</v>
          </cell>
          <cell r="E637" t="str">
            <v/>
          </cell>
          <cell r="F637" t="str">
            <v/>
          </cell>
          <cell r="G637" t="str">
            <v>  儿童福利</v>
          </cell>
          <cell r="H637">
            <v>185.695535</v>
          </cell>
          <cell r="I637">
            <v>0</v>
          </cell>
          <cell r="J637">
            <v>0</v>
          </cell>
          <cell r="K637">
            <v>0</v>
          </cell>
          <cell r="L637">
            <v>0</v>
          </cell>
          <cell r="M637">
            <v>0</v>
          </cell>
          <cell r="N637">
            <v>0</v>
          </cell>
          <cell r="O637">
            <v>150.033</v>
          </cell>
          <cell r="P637">
            <v>165.033</v>
          </cell>
          <cell r="Q637">
            <v>0</v>
          </cell>
          <cell r="R637">
            <v>15</v>
          </cell>
          <cell r="S637">
            <v>0.7</v>
          </cell>
          <cell r="T637">
            <v>0</v>
          </cell>
          <cell r="U637">
            <v>0</v>
          </cell>
          <cell r="V637">
            <v>0</v>
          </cell>
        </row>
        <row r="638">
          <cell r="A638">
            <v>2081002</v>
          </cell>
          <cell r="B638" t="str">
            <v/>
          </cell>
          <cell r="C638" t="str">
            <v/>
          </cell>
          <cell r="D638" t="str">
            <v>20810</v>
          </cell>
          <cell r="E638" t="str">
            <v/>
          </cell>
          <cell r="F638" t="str">
            <v/>
          </cell>
          <cell r="G638" t="str">
            <v>  老年福利</v>
          </cell>
          <cell r="H638">
            <v>387</v>
          </cell>
          <cell r="I638">
            <v>0</v>
          </cell>
          <cell r="J638">
            <v>0</v>
          </cell>
          <cell r="K638">
            <v>0</v>
          </cell>
          <cell r="L638">
            <v>0</v>
          </cell>
          <cell r="M638">
            <v>0</v>
          </cell>
          <cell r="N638">
            <v>0</v>
          </cell>
          <cell r="O638">
            <v>0</v>
          </cell>
          <cell r="P638">
            <v>590</v>
          </cell>
          <cell r="Q638">
            <v>605</v>
          </cell>
          <cell r="R638">
            <v>-15</v>
          </cell>
          <cell r="S638">
            <v>0.806</v>
          </cell>
          <cell r="T638">
            <v>129.8605</v>
          </cell>
          <cell r="U638">
            <v>0</v>
          </cell>
          <cell r="V638">
            <v>0</v>
          </cell>
        </row>
        <row r="639">
          <cell r="A639">
            <v>2081003</v>
          </cell>
          <cell r="B639" t="str">
            <v/>
          </cell>
          <cell r="C639" t="str">
            <v/>
          </cell>
          <cell r="D639" t="str">
            <v>20810</v>
          </cell>
          <cell r="E639" t="str">
            <v/>
          </cell>
          <cell r="F639" t="str">
            <v/>
          </cell>
          <cell r="G639" t="str">
            <v>  假肢矫形</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row>
        <row r="640">
          <cell r="A640">
            <v>2081004</v>
          </cell>
          <cell r="B640" t="str">
            <v/>
          </cell>
          <cell r="C640" t="str">
            <v/>
          </cell>
          <cell r="D640" t="str">
            <v>20810</v>
          </cell>
          <cell r="E640" t="str">
            <v/>
          </cell>
          <cell r="F640" t="str">
            <v/>
          </cell>
          <cell r="G640" t="str">
            <v>  殡葬（差额60%）</v>
          </cell>
          <cell r="H640">
            <v>571.51483</v>
          </cell>
          <cell r="I640">
            <v>0</v>
          </cell>
          <cell r="J640">
            <v>3.410068</v>
          </cell>
          <cell r="K640">
            <v>0.94461</v>
          </cell>
          <cell r="L640">
            <v>0</v>
          </cell>
          <cell r="M640">
            <v>1.008</v>
          </cell>
          <cell r="N640">
            <v>0</v>
          </cell>
          <cell r="O640">
            <v>0</v>
          </cell>
          <cell r="P640">
            <v>0</v>
          </cell>
          <cell r="Q640">
            <v>0</v>
          </cell>
          <cell r="R640">
            <v>0</v>
          </cell>
          <cell r="S640">
            <v>0</v>
          </cell>
          <cell r="T640">
            <v>61</v>
          </cell>
          <cell r="U640">
            <v>0</v>
          </cell>
          <cell r="V640">
            <v>0</v>
          </cell>
        </row>
        <row r="641">
          <cell r="A641">
            <v>2081005</v>
          </cell>
          <cell r="B641" t="str">
            <v/>
          </cell>
          <cell r="C641" t="str">
            <v/>
          </cell>
          <cell r="D641" t="str">
            <v>20810</v>
          </cell>
          <cell r="E641" t="str">
            <v/>
          </cell>
          <cell r="F641" t="str">
            <v/>
          </cell>
          <cell r="G641" t="str">
            <v>  社会福利事业单位</v>
          </cell>
          <cell r="H641">
            <v>289.259585</v>
          </cell>
          <cell r="I641">
            <v>221.9616</v>
          </cell>
          <cell r="J641">
            <v>25.031604</v>
          </cell>
          <cell r="K641">
            <v>9.3269</v>
          </cell>
          <cell r="L641">
            <v>0</v>
          </cell>
          <cell r="M641">
            <v>21.84</v>
          </cell>
          <cell r="N641">
            <v>0</v>
          </cell>
          <cell r="O641">
            <v>0</v>
          </cell>
          <cell r="P641">
            <v>0</v>
          </cell>
          <cell r="Q641">
            <v>0</v>
          </cell>
          <cell r="R641">
            <v>0</v>
          </cell>
          <cell r="S641">
            <v>0</v>
          </cell>
          <cell r="T641">
            <v>0</v>
          </cell>
          <cell r="U641">
            <v>0</v>
          </cell>
          <cell r="V641">
            <v>0</v>
          </cell>
        </row>
        <row r="642">
          <cell r="A642">
            <v>208100501</v>
          </cell>
          <cell r="B642" t="str">
            <v/>
          </cell>
          <cell r="C642" t="str">
            <v/>
          </cell>
          <cell r="D642" t="str">
            <v/>
          </cell>
          <cell r="E642" t="str">
            <v>2081005</v>
          </cell>
          <cell r="F642" t="str">
            <v/>
          </cell>
          <cell r="G642" t="str">
            <v>    其中：区捐赠接收工作站</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row>
        <row r="643">
          <cell r="A643">
            <v>208100502</v>
          </cell>
          <cell r="B643" t="str">
            <v/>
          </cell>
          <cell r="C643" t="str">
            <v/>
          </cell>
          <cell r="D643" t="str">
            <v/>
          </cell>
          <cell r="E643" t="str">
            <v>2081005</v>
          </cell>
          <cell r="F643" t="str">
            <v/>
          </cell>
          <cell r="G643" t="str">
            <v>          社会建设综合服务中心</v>
          </cell>
          <cell r="H643">
            <v>152.2169</v>
          </cell>
          <cell r="I643">
            <v>117.1128</v>
          </cell>
          <cell r="J643">
            <v>13.656</v>
          </cell>
          <cell r="K643">
            <v>5.1297</v>
          </cell>
          <cell r="L643">
            <v>0</v>
          </cell>
          <cell r="M643">
            <v>11.76</v>
          </cell>
          <cell r="N643">
            <v>0</v>
          </cell>
          <cell r="O643">
            <v>0</v>
          </cell>
          <cell r="P643">
            <v>0</v>
          </cell>
          <cell r="Q643">
            <v>0</v>
          </cell>
          <cell r="R643">
            <v>0</v>
          </cell>
          <cell r="S643">
            <v>0</v>
          </cell>
          <cell r="T643">
            <v>0</v>
          </cell>
          <cell r="U643">
            <v>0</v>
          </cell>
          <cell r="V643">
            <v>0</v>
          </cell>
        </row>
        <row r="644">
          <cell r="A644">
            <v>208100503</v>
          </cell>
          <cell r="B644" t="str">
            <v/>
          </cell>
          <cell r="C644" t="str">
            <v/>
          </cell>
          <cell r="D644" t="str">
            <v/>
          </cell>
          <cell r="E644" t="str">
            <v>2081005</v>
          </cell>
          <cell r="F644" t="str">
            <v/>
          </cell>
          <cell r="G644" t="str">
            <v>          区社会福利院</v>
          </cell>
          <cell r="H644">
            <v>87.643585</v>
          </cell>
          <cell r="I644">
            <v>67.2168</v>
          </cell>
          <cell r="J644">
            <v>6.935604</v>
          </cell>
          <cell r="K644">
            <v>2.6737</v>
          </cell>
          <cell r="L644">
            <v>0</v>
          </cell>
          <cell r="M644">
            <v>5.88</v>
          </cell>
          <cell r="N644">
            <v>0</v>
          </cell>
          <cell r="O644">
            <v>0</v>
          </cell>
          <cell r="P644">
            <v>0</v>
          </cell>
          <cell r="Q644">
            <v>0</v>
          </cell>
          <cell r="R644">
            <v>0</v>
          </cell>
          <cell r="S644">
            <v>0</v>
          </cell>
          <cell r="T644">
            <v>0</v>
          </cell>
          <cell r="U644">
            <v>0</v>
          </cell>
          <cell r="V644">
            <v>0</v>
          </cell>
        </row>
        <row r="645">
          <cell r="A645">
            <v>208100504</v>
          </cell>
          <cell r="B645" t="str">
            <v/>
          </cell>
          <cell r="C645" t="str">
            <v/>
          </cell>
          <cell r="D645" t="str">
            <v/>
          </cell>
          <cell r="E645" t="str">
            <v>2081005</v>
          </cell>
          <cell r="F645" t="str">
            <v/>
          </cell>
          <cell r="G645" t="str">
            <v>          民政局</v>
          </cell>
          <cell r="H645">
            <v>49.3991</v>
          </cell>
          <cell r="I645">
            <v>37.632</v>
          </cell>
          <cell r="J645">
            <v>4.44</v>
          </cell>
          <cell r="K645">
            <v>1.5235</v>
          </cell>
          <cell r="L645">
            <v>0</v>
          </cell>
          <cell r="M645">
            <v>4.2</v>
          </cell>
          <cell r="N645">
            <v>0</v>
          </cell>
          <cell r="O645">
            <v>0</v>
          </cell>
          <cell r="P645">
            <v>0</v>
          </cell>
          <cell r="Q645">
            <v>0</v>
          </cell>
          <cell r="R645">
            <v>0</v>
          </cell>
          <cell r="S645">
            <v>0</v>
          </cell>
          <cell r="T645">
            <v>0</v>
          </cell>
          <cell r="U645">
            <v>0</v>
          </cell>
          <cell r="V645">
            <v>0</v>
          </cell>
        </row>
        <row r="646">
          <cell r="A646">
            <v>2081006</v>
          </cell>
          <cell r="B646" t="str">
            <v/>
          </cell>
          <cell r="C646" t="str">
            <v/>
          </cell>
          <cell r="D646" t="str">
            <v>20810</v>
          </cell>
          <cell r="E646" t="str">
            <v/>
          </cell>
          <cell r="F646" t="str">
            <v/>
          </cell>
          <cell r="G646" t="str">
            <v>  养老服务</v>
          </cell>
          <cell r="H646">
            <v>285.743144</v>
          </cell>
          <cell r="I646">
            <v>0</v>
          </cell>
          <cell r="J646">
            <v>0</v>
          </cell>
          <cell r="K646">
            <v>0</v>
          </cell>
          <cell r="L646">
            <v>0</v>
          </cell>
          <cell r="M646">
            <v>0</v>
          </cell>
          <cell r="N646">
            <v>0</v>
          </cell>
          <cell r="O646">
            <v>0</v>
          </cell>
          <cell r="P646">
            <v>59</v>
          </cell>
          <cell r="Q646">
            <v>0</v>
          </cell>
          <cell r="R646">
            <v>59</v>
          </cell>
          <cell r="S646">
            <v>0</v>
          </cell>
          <cell r="T646">
            <v>0</v>
          </cell>
          <cell r="U646">
            <v>0</v>
          </cell>
          <cell r="V646">
            <v>0</v>
          </cell>
        </row>
        <row r="647">
          <cell r="A647">
            <v>2081099</v>
          </cell>
          <cell r="B647" t="str">
            <v/>
          </cell>
          <cell r="C647" t="str">
            <v/>
          </cell>
          <cell r="D647" t="str">
            <v>20810</v>
          </cell>
          <cell r="E647" t="str">
            <v/>
          </cell>
          <cell r="F647" t="str">
            <v/>
          </cell>
          <cell r="G647" t="str">
            <v>  其他社会福利支出</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row>
        <row r="648">
          <cell r="A648">
            <v>20811</v>
          </cell>
          <cell r="B648" t="str">
            <v/>
          </cell>
          <cell r="C648" t="str">
            <v>208</v>
          </cell>
          <cell r="D648" t="str">
            <v/>
          </cell>
          <cell r="E648" t="str">
            <v/>
          </cell>
          <cell r="F648" t="str">
            <v>20811</v>
          </cell>
          <cell r="G648" t="str">
            <v>残疾人事业</v>
          </cell>
          <cell r="H648">
            <v>806.082995</v>
          </cell>
          <cell r="I648">
            <v>101.4204</v>
          </cell>
          <cell r="J648">
            <v>3.857508</v>
          </cell>
          <cell r="K648">
            <v>3.2282</v>
          </cell>
          <cell r="L648">
            <v>0</v>
          </cell>
          <cell r="M648">
            <v>3.36</v>
          </cell>
          <cell r="N648">
            <v>0</v>
          </cell>
          <cell r="O648">
            <v>0</v>
          </cell>
          <cell r="P648">
            <v>1820.058</v>
          </cell>
          <cell r="Q648">
            <v>1522.2211</v>
          </cell>
          <cell r="R648">
            <v>297.8369</v>
          </cell>
          <cell r="S648">
            <v>132.699026</v>
          </cell>
          <cell r="T648">
            <v>105.36</v>
          </cell>
          <cell r="U648">
            <v>0</v>
          </cell>
          <cell r="V648">
            <v>34.98</v>
          </cell>
        </row>
        <row r="649">
          <cell r="A649">
            <v>2081101</v>
          </cell>
          <cell r="B649" t="str">
            <v/>
          </cell>
          <cell r="C649" t="str">
            <v/>
          </cell>
          <cell r="D649" t="str">
            <v>20811</v>
          </cell>
          <cell r="E649" t="str">
            <v/>
          </cell>
          <cell r="F649" t="str">
            <v/>
          </cell>
          <cell r="G649" t="str">
            <v>  行政运行</v>
          </cell>
          <cell r="H649">
            <v>120.311344</v>
          </cell>
          <cell r="I649">
            <v>101.4204</v>
          </cell>
          <cell r="J649">
            <v>3.857508</v>
          </cell>
          <cell r="K649">
            <v>3.2282</v>
          </cell>
          <cell r="L649">
            <v>0</v>
          </cell>
          <cell r="M649">
            <v>3.36</v>
          </cell>
          <cell r="N649">
            <v>0</v>
          </cell>
          <cell r="O649">
            <v>0</v>
          </cell>
          <cell r="P649">
            <v>0</v>
          </cell>
          <cell r="Q649">
            <v>0</v>
          </cell>
          <cell r="R649">
            <v>0</v>
          </cell>
          <cell r="S649">
            <v>0</v>
          </cell>
          <cell r="T649">
            <v>0</v>
          </cell>
          <cell r="U649">
            <v>0</v>
          </cell>
          <cell r="V649">
            <v>0</v>
          </cell>
        </row>
        <row r="650">
          <cell r="A650">
            <v>2081102</v>
          </cell>
          <cell r="B650" t="str">
            <v/>
          </cell>
          <cell r="C650" t="str">
            <v/>
          </cell>
          <cell r="D650" t="str">
            <v>20811</v>
          </cell>
          <cell r="E650" t="str">
            <v/>
          </cell>
          <cell r="F650" t="str">
            <v/>
          </cell>
          <cell r="G650" t="str">
            <v>  一般行政管理事务</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row>
        <row r="651">
          <cell r="A651">
            <v>2081103</v>
          </cell>
          <cell r="B651" t="str">
            <v/>
          </cell>
          <cell r="C651" t="str">
            <v/>
          </cell>
          <cell r="D651" t="str">
            <v>20811</v>
          </cell>
          <cell r="E651" t="str">
            <v/>
          </cell>
          <cell r="F651" t="str">
            <v/>
          </cell>
          <cell r="G651" t="str">
            <v>  机关服务</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row>
        <row r="652">
          <cell r="A652">
            <v>2081104</v>
          </cell>
          <cell r="B652" t="str">
            <v/>
          </cell>
          <cell r="C652" t="str">
            <v/>
          </cell>
          <cell r="D652" t="str">
            <v>20811</v>
          </cell>
          <cell r="E652" t="str">
            <v/>
          </cell>
          <cell r="F652" t="str">
            <v/>
          </cell>
          <cell r="G652" t="str">
            <v>  残疾人康复</v>
          </cell>
          <cell r="H652">
            <v>9.675253</v>
          </cell>
          <cell r="I652">
            <v>0</v>
          </cell>
          <cell r="J652">
            <v>0</v>
          </cell>
          <cell r="K652">
            <v>0</v>
          </cell>
          <cell r="L652">
            <v>0</v>
          </cell>
          <cell r="M652">
            <v>0</v>
          </cell>
          <cell r="N652">
            <v>0</v>
          </cell>
          <cell r="O652">
            <v>0</v>
          </cell>
          <cell r="P652">
            <v>0</v>
          </cell>
          <cell r="Q652">
            <v>0</v>
          </cell>
          <cell r="R652">
            <v>0</v>
          </cell>
          <cell r="S652">
            <v>9.922386</v>
          </cell>
          <cell r="T652">
            <v>17</v>
          </cell>
          <cell r="U652">
            <v>0</v>
          </cell>
          <cell r="V652">
            <v>31</v>
          </cell>
        </row>
        <row r="653">
          <cell r="A653">
            <v>2081105</v>
          </cell>
          <cell r="B653" t="str">
            <v/>
          </cell>
          <cell r="C653" t="str">
            <v/>
          </cell>
          <cell r="D653" t="str">
            <v>20811</v>
          </cell>
          <cell r="E653" t="str">
            <v/>
          </cell>
          <cell r="F653" t="str">
            <v/>
          </cell>
          <cell r="G653" t="str">
            <v>  残疾人就业和扶贫</v>
          </cell>
          <cell r="H653">
            <v>273.01895</v>
          </cell>
          <cell r="I653">
            <v>0</v>
          </cell>
          <cell r="J653">
            <v>0</v>
          </cell>
          <cell r="K653">
            <v>0</v>
          </cell>
          <cell r="L653">
            <v>0</v>
          </cell>
          <cell r="M653">
            <v>0</v>
          </cell>
          <cell r="N653">
            <v>0</v>
          </cell>
          <cell r="O653">
            <v>0</v>
          </cell>
          <cell r="P653">
            <v>39.75</v>
          </cell>
          <cell r="Q653">
            <v>526.3716</v>
          </cell>
          <cell r="R653">
            <v>-486.6216</v>
          </cell>
          <cell r="S653">
            <v>0.1</v>
          </cell>
          <cell r="T653">
            <v>88.36</v>
          </cell>
          <cell r="U653">
            <v>0</v>
          </cell>
          <cell r="V653">
            <v>0</v>
          </cell>
        </row>
        <row r="654">
          <cell r="A654">
            <v>2081106</v>
          </cell>
          <cell r="B654" t="str">
            <v/>
          </cell>
          <cell r="C654" t="str">
            <v/>
          </cell>
          <cell r="D654" t="str">
            <v>20811</v>
          </cell>
          <cell r="E654" t="str">
            <v/>
          </cell>
          <cell r="F654" t="str">
            <v/>
          </cell>
          <cell r="G654" t="str">
            <v>  残疾人体育</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row>
        <row r="655">
          <cell r="A655">
            <v>2081107</v>
          </cell>
          <cell r="B655" t="str">
            <v/>
          </cell>
          <cell r="C655" t="str">
            <v/>
          </cell>
          <cell r="D655" t="str">
            <v>20811</v>
          </cell>
          <cell r="E655" t="str">
            <v/>
          </cell>
          <cell r="F655" t="str">
            <v/>
          </cell>
          <cell r="G655" t="str">
            <v>  残疾人生活和护理补贴</v>
          </cell>
          <cell r="H655">
            <v>304.1024</v>
          </cell>
          <cell r="I655">
            <v>0</v>
          </cell>
          <cell r="J655">
            <v>0</v>
          </cell>
          <cell r="K655">
            <v>0</v>
          </cell>
          <cell r="L655">
            <v>0</v>
          </cell>
          <cell r="M655">
            <v>0</v>
          </cell>
          <cell r="N655">
            <v>0</v>
          </cell>
          <cell r="O655">
            <v>0</v>
          </cell>
          <cell r="P655">
            <v>1281.6864</v>
          </cell>
          <cell r="Q655">
            <v>995.8495</v>
          </cell>
          <cell r="R655">
            <v>285.8369</v>
          </cell>
          <cell r="S655">
            <v>120.804</v>
          </cell>
          <cell r="T655">
            <v>0</v>
          </cell>
          <cell r="U655">
            <v>0</v>
          </cell>
          <cell r="V655">
            <v>0</v>
          </cell>
        </row>
        <row r="656">
          <cell r="A656">
            <v>2081199</v>
          </cell>
          <cell r="B656" t="str">
            <v/>
          </cell>
          <cell r="C656" t="str">
            <v/>
          </cell>
          <cell r="D656" t="str">
            <v>20811</v>
          </cell>
          <cell r="E656" t="str">
            <v/>
          </cell>
          <cell r="F656" t="str">
            <v/>
          </cell>
          <cell r="G656" t="str">
            <v>  其他残疾人事业支出</v>
          </cell>
          <cell r="H656">
            <v>98.975048</v>
          </cell>
          <cell r="I656">
            <v>0</v>
          </cell>
          <cell r="J656">
            <v>0</v>
          </cell>
          <cell r="K656">
            <v>0</v>
          </cell>
          <cell r="L656">
            <v>0</v>
          </cell>
          <cell r="M656">
            <v>0</v>
          </cell>
          <cell r="N656">
            <v>0</v>
          </cell>
          <cell r="O656">
            <v>0</v>
          </cell>
          <cell r="P656">
            <v>498.6216</v>
          </cell>
          <cell r="Q656">
            <v>0</v>
          </cell>
          <cell r="R656">
            <v>498.6216</v>
          </cell>
          <cell r="S656">
            <v>1.87264</v>
          </cell>
          <cell r="T656">
            <v>0</v>
          </cell>
          <cell r="U656">
            <v>0</v>
          </cell>
          <cell r="V656">
            <v>3.98</v>
          </cell>
        </row>
        <row r="657">
          <cell r="A657">
            <v>20813</v>
          </cell>
          <cell r="B657" t="str">
            <v/>
          </cell>
          <cell r="C657" t="str">
            <v>208</v>
          </cell>
          <cell r="D657" t="str">
            <v/>
          </cell>
          <cell r="E657" t="str">
            <v/>
          </cell>
          <cell r="F657" t="str">
            <v>20813</v>
          </cell>
          <cell r="G657" t="str">
            <v>其他城镇社会救济</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row>
        <row r="658">
          <cell r="A658">
            <v>2081301</v>
          </cell>
          <cell r="B658" t="str">
            <v/>
          </cell>
          <cell r="C658" t="str">
            <v/>
          </cell>
          <cell r="D658" t="str">
            <v>20813</v>
          </cell>
          <cell r="E658" t="str">
            <v/>
          </cell>
          <cell r="F658" t="str">
            <v/>
          </cell>
          <cell r="G658" t="str">
            <v>  流浪乞讨人员救助</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row>
        <row r="659">
          <cell r="A659">
            <v>2081399</v>
          </cell>
          <cell r="B659" t="str">
            <v/>
          </cell>
          <cell r="C659" t="str">
            <v/>
          </cell>
          <cell r="D659" t="str">
            <v>20813</v>
          </cell>
          <cell r="E659" t="str">
            <v/>
          </cell>
          <cell r="F659" t="str">
            <v/>
          </cell>
          <cell r="G659" t="str">
            <v>  其他城镇社会救济支出</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row>
        <row r="660">
          <cell r="A660">
            <v>20815</v>
          </cell>
          <cell r="B660" t="str">
            <v/>
          </cell>
          <cell r="C660" t="str">
            <v>208</v>
          </cell>
          <cell r="D660" t="str">
            <v/>
          </cell>
          <cell r="E660" t="str">
            <v/>
          </cell>
          <cell r="F660" t="str">
            <v>20815</v>
          </cell>
          <cell r="G660" t="str">
            <v>自然灾害生活救助</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row>
        <row r="661">
          <cell r="A661">
            <v>2081501</v>
          </cell>
          <cell r="B661" t="str">
            <v/>
          </cell>
          <cell r="C661" t="str">
            <v/>
          </cell>
          <cell r="D661" t="str">
            <v>20815</v>
          </cell>
          <cell r="E661" t="str">
            <v/>
          </cell>
          <cell r="F661" t="str">
            <v/>
          </cell>
          <cell r="G661" t="str">
            <v>  中央自然灾害生活补助</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row>
        <row r="662">
          <cell r="A662">
            <v>2081502</v>
          </cell>
          <cell r="B662" t="str">
            <v/>
          </cell>
          <cell r="C662" t="str">
            <v/>
          </cell>
          <cell r="D662" t="str">
            <v>20815</v>
          </cell>
          <cell r="E662" t="str">
            <v/>
          </cell>
          <cell r="F662" t="str">
            <v/>
          </cell>
          <cell r="G662" t="str">
            <v>  地方自然灾害生活补助</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row>
        <row r="663">
          <cell r="A663">
            <v>2081503</v>
          </cell>
          <cell r="B663" t="str">
            <v/>
          </cell>
          <cell r="C663" t="str">
            <v/>
          </cell>
          <cell r="D663" t="str">
            <v>20815</v>
          </cell>
          <cell r="E663" t="str">
            <v/>
          </cell>
          <cell r="F663" t="str">
            <v/>
          </cell>
          <cell r="G663" t="str">
            <v>  自然灾害灾后重建补助</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row>
        <row r="664">
          <cell r="A664">
            <v>2081599</v>
          </cell>
          <cell r="B664" t="str">
            <v/>
          </cell>
          <cell r="C664" t="str">
            <v/>
          </cell>
          <cell r="D664" t="str">
            <v>20815</v>
          </cell>
          <cell r="E664" t="str">
            <v/>
          </cell>
          <cell r="F664" t="str">
            <v/>
          </cell>
          <cell r="G664" t="str">
            <v>  其他自然灾害生活救助支出</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row>
        <row r="665">
          <cell r="A665">
            <v>20816</v>
          </cell>
          <cell r="B665" t="str">
            <v/>
          </cell>
          <cell r="C665" t="str">
            <v>208</v>
          </cell>
          <cell r="D665" t="str">
            <v/>
          </cell>
          <cell r="E665" t="str">
            <v/>
          </cell>
          <cell r="F665" t="str">
            <v>20816</v>
          </cell>
          <cell r="G665" t="str">
            <v>红十字事业</v>
          </cell>
          <cell r="H665">
            <v>105.419016</v>
          </cell>
          <cell r="I665">
            <v>95.0364</v>
          </cell>
          <cell r="J665">
            <v>0</v>
          </cell>
          <cell r="K665">
            <v>2.6607</v>
          </cell>
          <cell r="L665">
            <v>0</v>
          </cell>
          <cell r="M665">
            <v>0</v>
          </cell>
          <cell r="N665">
            <v>0</v>
          </cell>
          <cell r="O665">
            <v>0</v>
          </cell>
          <cell r="P665">
            <v>0</v>
          </cell>
          <cell r="Q665">
            <v>0</v>
          </cell>
          <cell r="R665">
            <v>0</v>
          </cell>
          <cell r="S665">
            <v>0</v>
          </cell>
          <cell r="T665">
            <v>0</v>
          </cell>
          <cell r="U665">
            <v>0</v>
          </cell>
          <cell r="V665">
            <v>0</v>
          </cell>
        </row>
        <row r="666">
          <cell r="A666">
            <v>2081601</v>
          </cell>
          <cell r="B666" t="str">
            <v/>
          </cell>
          <cell r="C666" t="str">
            <v/>
          </cell>
          <cell r="D666" t="str">
            <v>20816</v>
          </cell>
          <cell r="E666" t="str">
            <v/>
          </cell>
          <cell r="F666" t="str">
            <v/>
          </cell>
          <cell r="G666" t="str">
            <v>  行政运行</v>
          </cell>
          <cell r="H666">
            <v>102.419016</v>
          </cell>
          <cell r="I666">
            <v>95.0364</v>
          </cell>
          <cell r="J666">
            <v>0</v>
          </cell>
          <cell r="K666">
            <v>2.6607</v>
          </cell>
          <cell r="L666">
            <v>0</v>
          </cell>
          <cell r="M666">
            <v>0</v>
          </cell>
          <cell r="N666">
            <v>0</v>
          </cell>
          <cell r="O666">
            <v>0</v>
          </cell>
          <cell r="P666">
            <v>0</v>
          </cell>
          <cell r="Q666">
            <v>0</v>
          </cell>
          <cell r="R666">
            <v>0</v>
          </cell>
          <cell r="S666">
            <v>0</v>
          </cell>
          <cell r="T666">
            <v>0</v>
          </cell>
          <cell r="U666">
            <v>0</v>
          </cell>
          <cell r="V666">
            <v>0</v>
          </cell>
        </row>
        <row r="667">
          <cell r="A667">
            <v>2081602</v>
          </cell>
          <cell r="B667" t="str">
            <v/>
          </cell>
          <cell r="C667" t="str">
            <v/>
          </cell>
          <cell r="D667" t="str">
            <v>20816</v>
          </cell>
          <cell r="E667" t="str">
            <v/>
          </cell>
          <cell r="F667" t="str">
            <v/>
          </cell>
          <cell r="G667" t="str">
            <v>  一般行政管理事务</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row>
        <row r="668">
          <cell r="A668">
            <v>2081603</v>
          </cell>
          <cell r="B668" t="str">
            <v/>
          </cell>
          <cell r="C668" t="str">
            <v/>
          </cell>
          <cell r="D668" t="str">
            <v>20816</v>
          </cell>
          <cell r="E668" t="str">
            <v/>
          </cell>
          <cell r="F668" t="str">
            <v/>
          </cell>
          <cell r="G668" t="str">
            <v>  机关服务</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row>
        <row r="669">
          <cell r="A669">
            <v>2081699</v>
          </cell>
          <cell r="B669" t="str">
            <v/>
          </cell>
          <cell r="C669" t="str">
            <v/>
          </cell>
          <cell r="D669" t="str">
            <v>20816</v>
          </cell>
          <cell r="E669" t="str">
            <v/>
          </cell>
          <cell r="F669" t="str">
            <v/>
          </cell>
          <cell r="G669" t="str">
            <v>  其他红十字事业支出</v>
          </cell>
          <cell r="H669">
            <v>3</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row>
        <row r="670">
          <cell r="A670">
            <v>20819</v>
          </cell>
          <cell r="B670" t="str">
            <v/>
          </cell>
          <cell r="C670" t="str">
            <v>208</v>
          </cell>
          <cell r="D670" t="str">
            <v/>
          </cell>
          <cell r="E670" t="str">
            <v/>
          </cell>
          <cell r="F670" t="str">
            <v>20819</v>
          </cell>
          <cell r="G670" t="str">
            <v>最低生活保障</v>
          </cell>
          <cell r="H670">
            <v>21464.5774</v>
          </cell>
          <cell r="I670">
            <v>0</v>
          </cell>
          <cell r="J670">
            <v>0</v>
          </cell>
          <cell r="K670">
            <v>0</v>
          </cell>
          <cell r="L670">
            <v>0</v>
          </cell>
          <cell r="M670">
            <v>0</v>
          </cell>
          <cell r="N670">
            <v>0</v>
          </cell>
          <cell r="O670">
            <v>21286.4534</v>
          </cell>
          <cell r="P670">
            <v>28029.5254</v>
          </cell>
          <cell r="Q670">
            <v>312.496</v>
          </cell>
          <cell r="R670">
            <v>6430.576</v>
          </cell>
          <cell r="S670">
            <v>210.3993</v>
          </cell>
          <cell r="T670">
            <v>0</v>
          </cell>
          <cell r="U670">
            <v>0</v>
          </cell>
          <cell r="V670">
            <v>0</v>
          </cell>
        </row>
        <row r="671">
          <cell r="A671">
            <v>2081901</v>
          </cell>
          <cell r="B671" t="str">
            <v/>
          </cell>
          <cell r="C671" t="str">
            <v/>
          </cell>
          <cell r="D671" t="str">
            <v>20819</v>
          </cell>
          <cell r="E671" t="str">
            <v/>
          </cell>
          <cell r="F671" t="str">
            <v/>
          </cell>
          <cell r="G671" t="str">
            <v>  城市最低生活保障金支出</v>
          </cell>
          <cell r="H671">
            <v>11606.6474</v>
          </cell>
          <cell r="I671">
            <v>0</v>
          </cell>
          <cell r="J671">
            <v>0</v>
          </cell>
          <cell r="K671">
            <v>0</v>
          </cell>
          <cell r="L671">
            <v>0</v>
          </cell>
          <cell r="M671">
            <v>0</v>
          </cell>
          <cell r="N671">
            <v>0</v>
          </cell>
          <cell r="O671">
            <v>11470.4534</v>
          </cell>
          <cell r="P671">
            <v>15545.9894</v>
          </cell>
          <cell r="Q671">
            <v>144.776</v>
          </cell>
          <cell r="R671">
            <v>3930.76</v>
          </cell>
          <cell r="S671">
            <v>105.7595</v>
          </cell>
          <cell r="T671">
            <v>0</v>
          </cell>
          <cell r="U671">
            <v>0</v>
          </cell>
          <cell r="V671">
            <v>0</v>
          </cell>
        </row>
        <row r="672">
          <cell r="A672">
            <v>2081902</v>
          </cell>
          <cell r="B672" t="str">
            <v/>
          </cell>
          <cell r="C672" t="str">
            <v/>
          </cell>
          <cell r="D672" t="str">
            <v>20819</v>
          </cell>
          <cell r="E672" t="str">
            <v/>
          </cell>
          <cell r="F672" t="str">
            <v/>
          </cell>
          <cell r="G672" t="str">
            <v>  农村最低生活保障金支出</v>
          </cell>
          <cell r="H672">
            <v>9857.93</v>
          </cell>
          <cell r="I672">
            <v>0</v>
          </cell>
          <cell r="J672">
            <v>0</v>
          </cell>
          <cell r="K672">
            <v>0</v>
          </cell>
          <cell r="L672">
            <v>0</v>
          </cell>
          <cell r="M672">
            <v>0</v>
          </cell>
          <cell r="N672">
            <v>0</v>
          </cell>
          <cell r="O672">
            <v>9816</v>
          </cell>
          <cell r="P672">
            <v>12483.536</v>
          </cell>
          <cell r="Q672">
            <v>167.72</v>
          </cell>
          <cell r="R672">
            <v>2499.816</v>
          </cell>
          <cell r="S672">
            <v>104.6398</v>
          </cell>
          <cell r="T672">
            <v>0</v>
          </cell>
          <cell r="U672">
            <v>0</v>
          </cell>
          <cell r="V672">
            <v>0</v>
          </cell>
        </row>
        <row r="673">
          <cell r="A673">
            <v>20820</v>
          </cell>
          <cell r="B673" t="str">
            <v/>
          </cell>
          <cell r="C673" t="str">
            <v>208</v>
          </cell>
          <cell r="D673" t="str">
            <v/>
          </cell>
          <cell r="E673" t="str">
            <v/>
          </cell>
          <cell r="F673" t="str">
            <v>20820</v>
          </cell>
          <cell r="G673" t="str">
            <v>临时救助</v>
          </cell>
          <cell r="H673">
            <v>1369.893195</v>
          </cell>
          <cell r="I673">
            <v>36.8304</v>
          </cell>
          <cell r="J673">
            <v>4.656</v>
          </cell>
          <cell r="K673">
            <v>1.5048</v>
          </cell>
          <cell r="L673">
            <v>0</v>
          </cell>
          <cell r="M673">
            <v>4.2</v>
          </cell>
          <cell r="N673">
            <v>0</v>
          </cell>
          <cell r="O673">
            <v>1311.1</v>
          </cell>
          <cell r="P673">
            <v>1540.7</v>
          </cell>
          <cell r="Q673">
            <v>5</v>
          </cell>
          <cell r="R673">
            <v>224.6</v>
          </cell>
          <cell r="S673">
            <v>170.626585</v>
          </cell>
          <cell r="T673">
            <v>0</v>
          </cell>
          <cell r="U673">
            <v>0</v>
          </cell>
          <cell r="V673">
            <v>0</v>
          </cell>
        </row>
        <row r="674">
          <cell r="A674">
            <v>2082001</v>
          </cell>
          <cell r="B674" t="str">
            <v/>
          </cell>
          <cell r="C674" t="str">
            <v/>
          </cell>
          <cell r="D674" t="str">
            <v>20820</v>
          </cell>
          <cell r="E674" t="str">
            <v/>
          </cell>
          <cell r="F674" t="str">
            <v/>
          </cell>
          <cell r="G674" t="str">
            <v>  临时救助支出</v>
          </cell>
          <cell r="H674">
            <v>1306.1</v>
          </cell>
          <cell r="I674">
            <v>0</v>
          </cell>
          <cell r="J674">
            <v>0</v>
          </cell>
          <cell r="K674">
            <v>0</v>
          </cell>
          <cell r="L674">
            <v>0</v>
          </cell>
          <cell r="M674">
            <v>0</v>
          </cell>
          <cell r="N674">
            <v>0</v>
          </cell>
          <cell r="O674">
            <v>1306.1</v>
          </cell>
          <cell r="P674">
            <v>1530.7</v>
          </cell>
          <cell r="Q674">
            <v>0</v>
          </cell>
          <cell r="R674">
            <v>224.6</v>
          </cell>
          <cell r="S674">
            <v>167.441985</v>
          </cell>
          <cell r="T674">
            <v>0</v>
          </cell>
          <cell r="U674">
            <v>0</v>
          </cell>
          <cell r="V674">
            <v>0</v>
          </cell>
        </row>
        <row r="675">
          <cell r="A675">
            <v>2082002</v>
          </cell>
          <cell r="B675" t="str">
            <v/>
          </cell>
          <cell r="C675" t="str">
            <v/>
          </cell>
          <cell r="D675" t="str">
            <v>20820</v>
          </cell>
          <cell r="E675" t="str">
            <v/>
          </cell>
          <cell r="F675" t="str">
            <v/>
          </cell>
          <cell r="G675" t="str">
            <v>  流浪乞讨人员救助支出</v>
          </cell>
          <cell r="H675">
            <v>63.793195</v>
          </cell>
          <cell r="I675">
            <v>36.8304</v>
          </cell>
          <cell r="J675">
            <v>4.656</v>
          </cell>
          <cell r="K675">
            <v>1.5048</v>
          </cell>
          <cell r="L675">
            <v>0</v>
          </cell>
          <cell r="M675">
            <v>4.2</v>
          </cell>
          <cell r="N675">
            <v>0</v>
          </cell>
          <cell r="O675">
            <v>5</v>
          </cell>
          <cell r="P675">
            <v>10</v>
          </cell>
          <cell r="Q675">
            <v>5</v>
          </cell>
          <cell r="R675">
            <v>0</v>
          </cell>
          <cell r="S675">
            <v>3.1846</v>
          </cell>
          <cell r="T675">
            <v>0</v>
          </cell>
          <cell r="U675">
            <v>0</v>
          </cell>
          <cell r="V675">
            <v>0</v>
          </cell>
        </row>
        <row r="676">
          <cell r="A676">
            <v>20821</v>
          </cell>
          <cell r="B676" t="str">
            <v/>
          </cell>
          <cell r="C676" t="str">
            <v>208</v>
          </cell>
          <cell r="D676" t="str">
            <v/>
          </cell>
          <cell r="E676" t="str">
            <v/>
          </cell>
          <cell r="F676" t="str">
            <v>20821</v>
          </cell>
          <cell r="G676" t="str">
            <v>特困人员供养</v>
          </cell>
          <cell r="H676">
            <v>1587.4136</v>
          </cell>
          <cell r="I676">
            <v>0</v>
          </cell>
          <cell r="J676">
            <v>0</v>
          </cell>
          <cell r="K676">
            <v>0</v>
          </cell>
          <cell r="L676">
            <v>0</v>
          </cell>
          <cell r="M676">
            <v>0</v>
          </cell>
          <cell r="N676">
            <v>0</v>
          </cell>
          <cell r="O676">
            <v>1587.4136</v>
          </cell>
          <cell r="P676">
            <v>2087.4136</v>
          </cell>
          <cell r="Q676">
            <v>0</v>
          </cell>
          <cell r="R676">
            <v>500</v>
          </cell>
          <cell r="S676">
            <v>122.164237</v>
          </cell>
          <cell r="T676">
            <v>0</v>
          </cell>
          <cell r="U676">
            <v>0</v>
          </cell>
          <cell r="V676">
            <v>0</v>
          </cell>
        </row>
        <row r="677">
          <cell r="A677">
            <v>2082101</v>
          </cell>
          <cell r="B677" t="str">
            <v/>
          </cell>
          <cell r="C677" t="str">
            <v/>
          </cell>
          <cell r="D677" t="str">
            <v>20821</v>
          </cell>
          <cell r="E677" t="str">
            <v/>
          </cell>
          <cell r="F677" t="str">
            <v/>
          </cell>
          <cell r="G677" t="str">
            <v>  城市特困人员供养支出</v>
          </cell>
          <cell r="H677">
            <v>1587.4136</v>
          </cell>
          <cell r="I677">
            <v>0</v>
          </cell>
          <cell r="J677">
            <v>0</v>
          </cell>
          <cell r="K677">
            <v>0</v>
          </cell>
          <cell r="L677">
            <v>0</v>
          </cell>
          <cell r="M677">
            <v>0</v>
          </cell>
          <cell r="N677">
            <v>0</v>
          </cell>
          <cell r="O677">
            <v>1587.4136</v>
          </cell>
          <cell r="P677">
            <v>2087.4136</v>
          </cell>
          <cell r="Q677">
            <v>0</v>
          </cell>
          <cell r="R677">
            <v>500</v>
          </cell>
          <cell r="S677">
            <v>122.164237</v>
          </cell>
          <cell r="T677">
            <v>0</v>
          </cell>
          <cell r="U677">
            <v>0</v>
          </cell>
          <cell r="V677">
            <v>0</v>
          </cell>
        </row>
        <row r="678">
          <cell r="A678">
            <v>2082102</v>
          </cell>
          <cell r="B678" t="str">
            <v/>
          </cell>
          <cell r="C678" t="str">
            <v/>
          </cell>
          <cell r="D678" t="str">
            <v>20821</v>
          </cell>
          <cell r="E678" t="str">
            <v/>
          </cell>
          <cell r="F678" t="str">
            <v/>
          </cell>
          <cell r="G678" t="str">
            <v>  农村五保供养支出</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row>
        <row r="679">
          <cell r="A679">
            <v>20825</v>
          </cell>
          <cell r="B679" t="str">
            <v/>
          </cell>
          <cell r="C679" t="str">
            <v>208</v>
          </cell>
          <cell r="D679" t="str">
            <v/>
          </cell>
          <cell r="E679" t="str">
            <v/>
          </cell>
          <cell r="F679" t="str">
            <v>20825</v>
          </cell>
          <cell r="G679" t="str">
            <v>临其他生活救助</v>
          </cell>
          <cell r="H679">
            <v>308.6216</v>
          </cell>
          <cell r="I679">
            <v>0</v>
          </cell>
          <cell r="J679">
            <v>0</v>
          </cell>
          <cell r="K679">
            <v>0</v>
          </cell>
          <cell r="L679">
            <v>0</v>
          </cell>
          <cell r="M679">
            <v>0</v>
          </cell>
          <cell r="N679">
            <v>0</v>
          </cell>
          <cell r="O679">
            <v>0</v>
          </cell>
          <cell r="P679">
            <v>0</v>
          </cell>
          <cell r="Q679">
            <v>4</v>
          </cell>
          <cell r="R679">
            <v>-4</v>
          </cell>
          <cell r="S679">
            <v>0</v>
          </cell>
          <cell r="T679">
            <v>0</v>
          </cell>
          <cell r="U679">
            <v>0</v>
          </cell>
          <cell r="V679">
            <v>0</v>
          </cell>
        </row>
        <row r="680">
          <cell r="A680">
            <v>2082501</v>
          </cell>
          <cell r="B680" t="str">
            <v/>
          </cell>
          <cell r="C680" t="str">
            <v/>
          </cell>
          <cell r="D680" t="str">
            <v>20825</v>
          </cell>
          <cell r="E680" t="str">
            <v/>
          </cell>
          <cell r="F680" t="str">
            <v/>
          </cell>
          <cell r="G680" t="str">
            <v>  其他城市生活救助</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row>
        <row r="681">
          <cell r="A681">
            <v>2082502</v>
          </cell>
          <cell r="B681" t="str">
            <v/>
          </cell>
          <cell r="C681" t="str">
            <v/>
          </cell>
          <cell r="D681" t="str">
            <v>20825</v>
          </cell>
          <cell r="E681" t="str">
            <v/>
          </cell>
          <cell r="F681" t="str">
            <v/>
          </cell>
          <cell r="G681" t="str">
            <v>  其他农村生活救助</v>
          </cell>
          <cell r="H681">
            <v>308.6216</v>
          </cell>
          <cell r="I681">
            <v>0</v>
          </cell>
          <cell r="J681">
            <v>0</v>
          </cell>
          <cell r="K681">
            <v>0</v>
          </cell>
          <cell r="L681">
            <v>0</v>
          </cell>
          <cell r="M681">
            <v>0</v>
          </cell>
          <cell r="N681">
            <v>0</v>
          </cell>
          <cell r="O681">
            <v>0</v>
          </cell>
          <cell r="P681">
            <v>0</v>
          </cell>
          <cell r="Q681">
            <v>4</v>
          </cell>
          <cell r="R681">
            <v>-4</v>
          </cell>
          <cell r="S681">
            <v>0</v>
          </cell>
          <cell r="T681">
            <v>0</v>
          </cell>
          <cell r="U681">
            <v>0</v>
          </cell>
          <cell r="V681">
            <v>0</v>
          </cell>
        </row>
        <row r="682">
          <cell r="A682">
            <v>20826</v>
          </cell>
          <cell r="B682" t="str">
            <v/>
          </cell>
          <cell r="C682" t="str">
            <v>208</v>
          </cell>
          <cell r="D682" t="str">
            <v/>
          </cell>
          <cell r="E682" t="str">
            <v/>
          </cell>
          <cell r="F682" t="str">
            <v>20826</v>
          </cell>
          <cell r="G682" t="str">
            <v>财政对基本养老保险基金的补助</v>
          </cell>
          <cell r="H682">
            <v>5895.04794</v>
          </cell>
          <cell r="I682">
            <v>0</v>
          </cell>
          <cell r="J682">
            <v>0</v>
          </cell>
          <cell r="K682">
            <v>0</v>
          </cell>
          <cell r="L682">
            <v>0</v>
          </cell>
          <cell r="M682">
            <v>0</v>
          </cell>
          <cell r="N682">
            <v>0</v>
          </cell>
          <cell r="O682">
            <v>5179.57</v>
          </cell>
          <cell r="P682">
            <v>5179.57</v>
          </cell>
          <cell r="Q682">
            <v>0</v>
          </cell>
          <cell r="R682">
            <v>0</v>
          </cell>
          <cell r="S682">
            <v>0</v>
          </cell>
          <cell r="T682">
            <v>0</v>
          </cell>
          <cell r="U682">
            <v>0</v>
          </cell>
          <cell r="V682">
            <v>0</v>
          </cell>
        </row>
        <row r="683">
          <cell r="A683">
            <v>2082602</v>
          </cell>
          <cell r="B683" t="str">
            <v/>
          </cell>
          <cell r="C683" t="str">
            <v/>
          </cell>
          <cell r="D683" t="str">
            <v>20826</v>
          </cell>
          <cell r="E683" t="str">
            <v/>
          </cell>
          <cell r="F683" t="str">
            <v/>
          </cell>
          <cell r="G683" t="str">
            <v>  财政对城乡居民基本养老保险基金的补助</v>
          </cell>
          <cell r="H683">
            <v>5895.04794</v>
          </cell>
          <cell r="I683">
            <v>0</v>
          </cell>
          <cell r="J683">
            <v>0</v>
          </cell>
          <cell r="K683">
            <v>0</v>
          </cell>
          <cell r="L683">
            <v>0</v>
          </cell>
          <cell r="M683">
            <v>0</v>
          </cell>
          <cell r="N683">
            <v>0</v>
          </cell>
          <cell r="O683">
            <v>5179.57</v>
          </cell>
          <cell r="P683">
            <v>5179.57</v>
          </cell>
          <cell r="Q683">
            <v>0</v>
          </cell>
          <cell r="R683">
            <v>0</v>
          </cell>
          <cell r="S683">
            <v>0</v>
          </cell>
          <cell r="T683">
            <v>0</v>
          </cell>
          <cell r="U683">
            <v>0</v>
          </cell>
          <cell r="V683">
            <v>0</v>
          </cell>
        </row>
        <row r="684">
          <cell r="A684">
            <v>2082699</v>
          </cell>
          <cell r="B684" t="str">
            <v/>
          </cell>
          <cell r="C684" t="str">
            <v/>
          </cell>
          <cell r="D684" t="str">
            <v>20826</v>
          </cell>
          <cell r="E684" t="str">
            <v/>
          </cell>
          <cell r="F684" t="str">
            <v/>
          </cell>
          <cell r="G684" t="str">
            <v>  财政对其他基本养老保险基金的补助</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row>
        <row r="685">
          <cell r="A685">
            <v>20827</v>
          </cell>
          <cell r="B685" t="str">
            <v/>
          </cell>
          <cell r="C685" t="str">
            <v>208</v>
          </cell>
          <cell r="D685" t="str">
            <v/>
          </cell>
          <cell r="E685" t="str">
            <v/>
          </cell>
          <cell r="F685" t="str">
            <v>20827</v>
          </cell>
          <cell r="G685" t="str">
            <v>财政对其他社会保险基金的补助</v>
          </cell>
          <cell r="H685">
            <v>20.762789</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row>
        <row r="686">
          <cell r="A686">
            <v>2082799</v>
          </cell>
          <cell r="B686" t="str">
            <v/>
          </cell>
          <cell r="C686" t="str">
            <v/>
          </cell>
          <cell r="D686" t="str">
            <v>20827</v>
          </cell>
          <cell r="E686" t="str">
            <v/>
          </cell>
          <cell r="F686" t="str">
            <v/>
          </cell>
          <cell r="G686" t="str">
            <v>  其他财政对社会保险基金的补助</v>
          </cell>
          <cell r="H686">
            <v>20.762789</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row>
        <row r="687">
          <cell r="A687">
            <v>20828</v>
          </cell>
          <cell r="B687" t="str">
            <v/>
          </cell>
          <cell r="C687" t="str">
            <v>208</v>
          </cell>
          <cell r="D687" t="str">
            <v/>
          </cell>
          <cell r="E687" t="str">
            <v/>
          </cell>
          <cell r="F687" t="str">
            <v>20828</v>
          </cell>
          <cell r="G687" t="str">
            <v>退役军人管理事务</v>
          </cell>
          <cell r="H687">
            <v>250.248086</v>
          </cell>
          <cell r="I687">
            <v>148.2204</v>
          </cell>
          <cell r="J687">
            <v>5.8752</v>
          </cell>
          <cell r="K687">
            <v>4.9622</v>
          </cell>
          <cell r="L687">
            <v>0</v>
          </cell>
          <cell r="M687">
            <v>5.04</v>
          </cell>
          <cell r="N687">
            <v>0</v>
          </cell>
          <cell r="O687">
            <v>0</v>
          </cell>
          <cell r="P687">
            <v>79.924</v>
          </cell>
          <cell r="Q687">
            <v>265.06</v>
          </cell>
          <cell r="R687">
            <v>-185.136</v>
          </cell>
          <cell r="S687">
            <v>0</v>
          </cell>
          <cell r="T687">
            <v>3.51</v>
          </cell>
          <cell r="U687">
            <v>0</v>
          </cell>
          <cell r="V687">
            <v>0</v>
          </cell>
        </row>
        <row r="688">
          <cell r="A688">
            <v>2082801</v>
          </cell>
          <cell r="B688" t="str">
            <v/>
          </cell>
          <cell r="C688" t="str">
            <v/>
          </cell>
          <cell r="D688" t="str">
            <v>20828</v>
          </cell>
          <cell r="E688" t="str">
            <v/>
          </cell>
          <cell r="F688" t="str">
            <v/>
          </cell>
          <cell r="G688" t="str">
            <v>  行政运行</v>
          </cell>
          <cell r="H688">
            <v>103.4876</v>
          </cell>
          <cell r="I688">
            <v>97.23</v>
          </cell>
          <cell r="J688">
            <v>0</v>
          </cell>
          <cell r="K688">
            <v>2.7506</v>
          </cell>
          <cell r="L688">
            <v>0</v>
          </cell>
          <cell r="M688">
            <v>0</v>
          </cell>
          <cell r="N688">
            <v>0</v>
          </cell>
          <cell r="O688">
            <v>0</v>
          </cell>
          <cell r="P688">
            <v>0</v>
          </cell>
          <cell r="Q688">
            <v>0</v>
          </cell>
          <cell r="R688">
            <v>0</v>
          </cell>
          <cell r="S688">
            <v>0</v>
          </cell>
          <cell r="T688">
            <v>0</v>
          </cell>
          <cell r="U688">
            <v>0</v>
          </cell>
          <cell r="V688">
            <v>0</v>
          </cell>
        </row>
        <row r="689">
          <cell r="A689">
            <v>2082804</v>
          </cell>
          <cell r="B689" t="str">
            <v/>
          </cell>
          <cell r="C689" t="str">
            <v/>
          </cell>
          <cell r="D689" t="str">
            <v>20828</v>
          </cell>
          <cell r="E689" t="str">
            <v/>
          </cell>
          <cell r="F689" t="str">
            <v/>
          </cell>
          <cell r="G689" t="str">
            <v>  拥军优属</v>
          </cell>
          <cell r="H689">
            <v>51.64</v>
          </cell>
          <cell r="I689">
            <v>0</v>
          </cell>
          <cell r="J689">
            <v>0</v>
          </cell>
          <cell r="K689">
            <v>0</v>
          </cell>
          <cell r="L689">
            <v>0</v>
          </cell>
          <cell r="M689">
            <v>0</v>
          </cell>
          <cell r="N689">
            <v>0</v>
          </cell>
          <cell r="O689">
            <v>0</v>
          </cell>
          <cell r="P689">
            <v>79.924</v>
          </cell>
          <cell r="Q689">
            <v>86.56</v>
          </cell>
          <cell r="R689">
            <v>-6.636</v>
          </cell>
          <cell r="S689">
            <v>0</v>
          </cell>
          <cell r="T689">
            <v>3.51</v>
          </cell>
          <cell r="U689">
            <v>0</v>
          </cell>
          <cell r="V689">
            <v>0</v>
          </cell>
        </row>
        <row r="690">
          <cell r="A690">
            <v>2082850</v>
          </cell>
          <cell r="B690" t="str">
            <v/>
          </cell>
          <cell r="C690" t="str">
            <v/>
          </cell>
          <cell r="D690" t="str">
            <v>20828</v>
          </cell>
          <cell r="E690" t="str">
            <v/>
          </cell>
          <cell r="F690" t="str">
            <v/>
          </cell>
          <cell r="G690" t="str">
            <v>  事业运行</v>
          </cell>
          <cell r="H690">
            <v>66.0738</v>
          </cell>
          <cell r="I690">
            <v>50.9904</v>
          </cell>
          <cell r="J690">
            <v>5.8752</v>
          </cell>
          <cell r="K690">
            <v>2.2116</v>
          </cell>
          <cell r="L690">
            <v>0</v>
          </cell>
          <cell r="M690">
            <v>5.04</v>
          </cell>
          <cell r="N690">
            <v>0</v>
          </cell>
          <cell r="O690">
            <v>0</v>
          </cell>
          <cell r="P690">
            <v>0</v>
          </cell>
          <cell r="Q690">
            <v>0</v>
          </cell>
          <cell r="R690">
            <v>0</v>
          </cell>
          <cell r="S690">
            <v>0</v>
          </cell>
          <cell r="T690">
            <v>0</v>
          </cell>
          <cell r="U690">
            <v>0</v>
          </cell>
          <cell r="V690">
            <v>0</v>
          </cell>
        </row>
        <row r="691">
          <cell r="A691">
            <v>2082899</v>
          </cell>
          <cell r="B691" t="str">
            <v/>
          </cell>
          <cell r="C691" t="str">
            <v/>
          </cell>
          <cell r="D691" t="str">
            <v>20828</v>
          </cell>
          <cell r="E691" t="str">
            <v/>
          </cell>
          <cell r="F691" t="str">
            <v/>
          </cell>
          <cell r="G691" t="str">
            <v>  其他退役军人事务管理支出</v>
          </cell>
          <cell r="H691">
            <v>29.046686</v>
          </cell>
          <cell r="I691">
            <v>0</v>
          </cell>
          <cell r="J691">
            <v>0</v>
          </cell>
          <cell r="K691">
            <v>0</v>
          </cell>
          <cell r="L691">
            <v>0</v>
          </cell>
          <cell r="M691">
            <v>0</v>
          </cell>
          <cell r="N691">
            <v>0</v>
          </cell>
          <cell r="O691">
            <v>0</v>
          </cell>
          <cell r="P691">
            <v>0</v>
          </cell>
          <cell r="Q691">
            <v>178.5</v>
          </cell>
          <cell r="R691">
            <v>-178.5</v>
          </cell>
          <cell r="S691">
            <v>0</v>
          </cell>
          <cell r="T691">
            <v>0</v>
          </cell>
          <cell r="U691">
            <v>0</v>
          </cell>
          <cell r="V691">
            <v>0</v>
          </cell>
        </row>
        <row r="692">
          <cell r="A692">
            <v>20830</v>
          </cell>
          <cell r="B692" t="str">
            <v/>
          </cell>
          <cell r="C692" t="str">
            <v>208</v>
          </cell>
          <cell r="D692" t="str">
            <v/>
          </cell>
          <cell r="E692" t="str">
            <v/>
          </cell>
          <cell r="F692" t="str">
            <v>20830</v>
          </cell>
          <cell r="G692" t="str">
            <v>财政代缴社会保险费支出</v>
          </cell>
          <cell r="H692">
            <v>121.55</v>
          </cell>
          <cell r="I692">
            <v>0</v>
          </cell>
          <cell r="J692">
            <v>0</v>
          </cell>
          <cell r="K692">
            <v>0</v>
          </cell>
          <cell r="L692">
            <v>0</v>
          </cell>
          <cell r="M692">
            <v>0</v>
          </cell>
          <cell r="N692">
            <v>0</v>
          </cell>
          <cell r="O692">
            <v>0</v>
          </cell>
          <cell r="P692">
            <v>0</v>
          </cell>
          <cell r="Q692">
            <v>148.504</v>
          </cell>
          <cell r="R692">
            <v>-148.504</v>
          </cell>
          <cell r="S692">
            <v>0</v>
          </cell>
          <cell r="T692">
            <v>0</v>
          </cell>
          <cell r="U692">
            <v>0</v>
          </cell>
          <cell r="V692">
            <v>0</v>
          </cell>
        </row>
        <row r="693">
          <cell r="A693">
            <v>2083001</v>
          </cell>
          <cell r="B693" t="str">
            <v/>
          </cell>
          <cell r="C693" t="str">
            <v/>
          </cell>
          <cell r="D693" t="str">
            <v>20830</v>
          </cell>
          <cell r="E693" t="str">
            <v/>
          </cell>
          <cell r="F693" t="str">
            <v/>
          </cell>
          <cell r="G693" t="str">
            <v>  财政代缴城乡居民基本养老保险费支出</v>
          </cell>
          <cell r="H693">
            <v>121.55</v>
          </cell>
          <cell r="I693">
            <v>0</v>
          </cell>
          <cell r="J693">
            <v>0</v>
          </cell>
          <cell r="K693">
            <v>0</v>
          </cell>
          <cell r="L693">
            <v>0</v>
          </cell>
          <cell r="M693">
            <v>0</v>
          </cell>
          <cell r="N693">
            <v>0</v>
          </cell>
          <cell r="O693">
            <v>0</v>
          </cell>
          <cell r="P693">
            <v>0</v>
          </cell>
          <cell r="Q693">
            <v>148.504</v>
          </cell>
          <cell r="R693">
            <v>-148.504</v>
          </cell>
          <cell r="S693">
            <v>0</v>
          </cell>
          <cell r="T693">
            <v>0</v>
          </cell>
          <cell r="U693">
            <v>0</v>
          </cell>
          <cell r="V693">
            <v>0</v>
          </cell>
        </row>
        <row r="694">
          <cell r="A694">
            <v>20899</v>
          </cell>
          <cell r="B694" t="str">
            <v/>
          </cell>
          <cell r="C694" t="str">
            <v>208</v>
          </cell>
          <cell r="D694" t="str">
            <v/>
          </cell>
          <cell r="E694" t="str">
            <v/>
          </cell>
          <cell r="F694" t="str">
            <v>20899</v>
          </cell>
          <cell r="G694" t="str">
            <v>其他社会保障和就业支出</v>
          </cell>
          <cell r="H694">
            <v>2779.893637</v>
          </cell>
          <cell r="I694">
            <v>602.7324</v>
          </cell>
          <cell r="J694">
            <v>101.5132</v>
          </cell>
          <cell r="K694">
            <v>26.7931</v>
          </cell>
          <cell r="L694">
            <v>0</v>
          </cell>
          <cell r="M694">
            <v>62.16</v>
          </cell>
          <cell r="N694">
            <v>0</v>
          </cell>
          <cell r="O694">
            <v>0</v>
          </cell>
          <cell r="P694">
            <v>0</v>
          </cell>
          <cell r="Q694">
            <v>0</v>
          </cell>
          <cell r="R694">
            <v>0</v>
          </cell>
          <cell r="S694">
            <v>0</v>
          </cell>
          <cell r="T694">
            <v>3.1107</v>
          </cell>
          <cell r="U694">
            <v>0</v>
          </cell>
          <cell r="V694">
            <v>0</v>
          </cell>
        </row>
        <row r="695">
          <cell r="A695">
            <v>2089999</v>
          </cell>
          <cell r="B695" t="str">
            <v/>
          </cell>
          <cell r="C695" t="str">
            <v/>
          </cell>
          <cell r="D695" t="str">
            <v>20899</v>
          </cell>
          <cell r="E695" t="str">
            <v/>
          </cell>
          <cell r="F695" t="str">
            <v/>
          </cell>
          <cell r="G695" t="str">
            <v>  其他社会保障和就业支出</v>
          </cell>
          <cell r="H695">
            <v>2779.893637</v>
          </cell>
          <cell r="I695">
            <v>602.7324</v>
          </cell>
          <cell r="J695">
            <v>101.5132</v>
          </cell>
          <cell r="K695">
            <v>26.7931</v>
          </cell>
          <cell r="L695">
            <v>0</v>
          </cell>
          <cell r="M695">
            <v>62.16</v>
          </cell>
          <cell r="N695">
            <v>0</v>
          </cell>
          <cell r="O695">
            <v>0</v>
          </cell>
          <cell r="P695">
            <v>0</v>
          </cell>
          <cell r="Q695">
            <v>0</v>
          </cell>
          <cell r="R695">
            <v>0</v>
          </cell>
          <cell r="S695">
            <v>0</v>
          </cell>
          <cell r="T695">
            <v>3.1107</v>
          </cell>
          <cell r="U695">
            <v>0</v>
          </cell>
          <cell r="V695">
            <v>0</v>
          </cell>
        </row>
        <row r="696">
          <cell r="A696">
            <v>208999901</v>
          </cell>
          <cell r="B696" t="str">
            <v/>
          </cell>
          <cell r="C696" t="str">
            <v/>
          </cell>
          <cell r="D696" t="str">
            <v/>
          </cell>
          <cell r="E696" t="str">
            <v>2089999</v>
          </cell>
          <cell r="F696" t="str">
            <v/>
          </cell>
          <cell r="G696" t="str">
            <v>    其中：退管办</v>
          </cell>
          <cell r="H696">
            <v>2755.4117</v>
          </cell>
          <cell r="I696">
            <v>602.7324</v>
          </cell>
          <cell r="J696">
            <v>101.5132</v>
          </cell>
          <cell r="K696">
            <v>26.7931</v>
          </cell>
          <cell r="L696">
            <v>0</v>
          </cell>
          <cell r="M696">
            <v>62.16</v>
          </cell>
          <cell r="N696">
            <v>0</v>
          </cell>
          <cell r="O696">
            <v>0</v>
          </cell>
          <cell r="P696">
            <v>0</v>
          </cell>
          <cell r="Q696">
            <v>0</v>
          </cell>
          <cell r="R696">
            <v>0</v>
          </cell>
          <cell r="S696">
            <v>0</v>
          </cell>
          <cell r="T696">
            <v>0</v>
          </cell>
          <cell r="U696">
            <v>0</v>
          </cell>
          <cell r="V696">
            <v>0</v>
          </cell>
        </row>
        <row r="697">
          <cell r="A697">
            <v>208999902</v>
          </cell>
          <cell r="B697" t="str">
            <v/>
          </cell>
          <cell r="C697" t="str">
            <v/>
          </cell>
          <cell r="D697" t="str">
            <v/>
          </cell>
          <cell r="E697" t="str">
            <v>2089999</v>
          </cell>
          <cell r="F697" t="str">
            <v/>
          </cell>
          <cell r="G697" t="str">
            <v>          发改局</v>
          </cell>
          <cell r="H697">
            <v>21.071737</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row>
        <row r="698">
          <cell r="A698">
            <v>208999903</v>
          </cell>
          <cell r="B698" t="str">
            <v/>
          </cell>
          <cell r="C698" t="str">
            <v/>
          </cell>
          <cell r="D698" t="str">
            <v/>
          </cell>
          <cell r="E698" t="str">
            <v>2089999</v>
          </cell>
          <cell r="F698" t="str">
            <v/>
          </cell>
          <cell r="G698" t="str">
            <v>          卫生健康局</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row>
        <row r="699">
          <cell r="A699">
            <v>208999904</v>
          </cell>
          <cell r="B699" t="str">
            <v/>
          </cell>
          <cell r="C699" t="str">
            <v/>
          </cell>
          <cell r="D699" t="str">
            <v/>
          </cell>
          <cell r="E699" t="str">
            <v>2089999</v>
          </cell>
          <cell r="F699" t="str">
            <v/>
          </cell>
          <cell r="G699" t="str">
            <v>          社会保障科</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row>
        <row r="700">
          <cell r="A700">
            <v>208999905</v>
          </cell>
          <cell r="B700" t="str">
            <v/>
          </cell>
          <cell r="C700" t="str">
            <v/>
          </cell>
          <cell r="D700" t="str">
            <v/>
          </cell>
          <cell r="E700" t="str">
            <v>2089999</v>
          </cell>
          <cell r="F700" t="str">
            <v/>
          </cell>
          <cell r="G700" t="str">
            <v>          人社局</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row>
        <row r="701">
          <cell r="A701">
            <v>208999906</v>
          </cell>
          <cell r="B701" t="str">
            <v/>
          </cell>
          <cell r="C701" t="str">
            <v/>
          </cell>
          <cell r="D701" t="str">
            <v/>
          </cell>
          <cell r="E701" t="str">
            <v>2089999</v>
          </cell>
          <cell r="F701" t="str">
            <v/>
          </cell>
          <cell r="G701" t="str">
            <v>          社保局</v>
          </cell>
          <cell r="H701">
            <v>2.8002</v>
          </cell>
          <cell r="I701">
            <v>0</v>
          </cell>
          <cell r="J701">
            <v>0</v>
          </cell>
          <cell r="K701">
            <v>0</v>
          </cell>
          <cell r="L701">
            <v>0</v>
          </cell>
          <cell r="M701">
            <v>0</v>
          </cell>
          <cell r="N701">
            <v>0</v>
          </cell>
          <cell r="O701">
            <v>0</v>
          </cell>
          <cell r="P701">
            <v>0</v>
          </cell>
          <cell r="Q701">
            <v>0</v>
          </cell>
          <cell r="R701">
            <v>0</v>
          </cell>
          <cell r="S701">
            <v>0</v>
          </cell>
          <cell r="T701">
            <v>3.1107</v>
          </cell>
          <cell r="U701">
            <v>0</v>
          </cell>
          <cell r="V701">
            <v>0</v>
          </cell>
        </row>
        <row r="702">
          <cell r="A702">
            <v>208999907</v>
          </cell>
          <cell r="B702" t="str">
            <v/>
          </cell>
          <cell r="C702" t="str">
            <v/>
          </cell>
          <cell r="D702" t="str">
            <v/>
          </cell>
          <cell r="E702" t="str">
            <v>2089999</v>
          </cell>
          <cell r="F702" t="str">
            <v/>
          </cell>
          <cell r="G702" t="str">
            <v>          卫生院</v>
          </cell>
          <cell r="H702">
            <v>0.61</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row>
        <row r="703">
          <cell r="A703">
            <v>210</v>
          </cell>
          <cell r="B703" t="str">
            <v>类</v>
          </cell>
          <cell r="C703" t="str">
            <v/>
          </cell>
          <cell r="D703" t="str">
            <v/>
          </cell>
          <cell r="E703" t="str">
            <v/>
          </cell>
          <cell r="F703" t="str">
            <v/>
          </cell>
          <cell r="G703" t="str">
            <v>医疗卫生与计划生育支出</v>
          </cell>
          <cell r="H703">
            <v>23680.639093</v>
          </cell>
          <cell r="I703">
            <v>3948.9006</v>
          </cell>
          <cell r="J703">
            <v>504.396</v>
          </cell>
          <cell r="K703">
            <v>195.44094</v>
          </cell>
          <cell r="L703">
            <v>0</v>
          </cell>
          <cell r="M703">
            <v>413.952</v>
          </cell>
          <cell r="N703">
            <v>145.2</v>
          </cell>
          <cell r="O703">
            <v>28</v>
          </cell>
          <cell r="P703">
            <v>2626.1226</v>
          </cell>
          <cell r="Q703">
            <v>3441.6803</v>
          </cell>
          <cell r="R703">
            <v>-843.5577</v>
          </cell>
          <cell r="S703">
            <v>697.380321</v>
          </cell>
          <cell r="T703">
            <v>1195.8308</v>
          </cell>
          <cell r="U703">
            <v>80</v>
          </cell>
          <cell r="V703">
            <v>4793.383175</v>
          </cell>
        </row>
        <row r="704">
          <cell r="A704">
            <v>21001</v>
          </cell>
          <cell r="B704" t="str">
            <v/>
          </cell>
          <cell r="C704" t="str">
            <v>210</v>
          </cell>
          <cell r="D704" t="str">
            <v/>
          </cell>
          <cell r="E704" t="str">
            <v/>
          </cell>
          <cell r="F704" t="str">
            <v>21001</v>
          </cell>
          <cell r="G704" t="str">
            <v>医疗卫生与计划生育管理事务</v>
          </cell>
          <cell r="H704">
            <v>1045.665607</v>
          </cell>
          <cell r="I704">
            <v>289.3104</v>
          </cell>
          <cell r="J704">
            <v>7.9812</v>
          </cell>
          <cell r="K704">
            <v>10.7207</v>
          </cell>
          <cell r="L704">
            <v>0</v>
          </cell>
          <cell r="M704">
            <v>5.04</v>
          </cell>
          <cell r="N704">
            <v>0</v>
          </cell>
          <cell r="O704">
            <v>0</v>
          </cell>
          <cell r="P704">
            <v>0</v>
          </cell>
          <cell r="Q704">
            <v>300</v>
          </cell>
          <cell r="R704">
            <v>-300</v>
          </cell>
          <cell r="S704">
            <v>0</v>
          </cell>
          <cell r="T704">
            <v>106.56</v>
          </cell>
          <cell r="U704">
            <v>60</v>
          </cell>
          <cell r="V704">
            <v>0</v>
          </cell>
        </row>
        <row r="705">
          <cell r="A705">
            <v>2100101</v>
          </cell>
          <cell r="B705" t="str">
            <v/>
          </cell>
          <cell r="C705" t="str">
            <v/>
          </cell>
          <cell r="D705" t="str">
            <v>21001</v>
          </cell>
          <cell r="E705" t="str">
            <v/>
          </cell>
          <cell r="F705" t="str">
            <v/>
          </cell>
          <cell r="G705" t="str">
            <v>  行政运行</v>
          </cell>
          <cell r="H705">
            <v>310.6637</v>
          </cell>
          <cell r="I705">
            <v>289.3104</v>
          </cell>
          <cell r="J705">
            <v>0</v>
          </cell>
          <cell r="K705">
            <v>8.9669</v>
          </cell>
          <cell r="L705">
            <v>0</v>
          </cell>
          <cell r="M705">
            <v>0</v>
          </cell>
          <cell r="N705">
            <v>0</v>
          </cell>
          <cell r="O705">
            <v>0</v>
          </cell>
          <cell r="P705">
            <v>0</v>
          </cell>
          <cell r="Q705">
            <v>0</v>
          </cell>
          <cell r="R705">
            <v>0</v>
          </cell>
          <cell r="S705">
            <v>0</v>
          </cell>
          <cell r="T705">
            <v>0</v>
          </cell>
          <cell r="U705">
            <v>0</v>
          </cell>
          <cell r="V705">
            <v>0</v>
          </cell>
        </row>
        <row r="706">
          <cell r="A706">
            <v>2100102</v>
          </cell>
          <cell r="B706" t="str">
            <v/>
          </cell>
          <cell r="C706" t="str">
            <v/>
          </cell>
          <cell r="D706" t="str">
            <v>21001</v>
          </cell>
          <cell r="E706" t="str">
            <v/>
          </cell>
          <cell r="F706" t="str">
            <v/>
          </cell>
          <cell r="G706" t="str">
            <v>  一般行政管理事务</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row>
        <row r="707">
          <cell r="A707">
            <v>2100103</v>
          </cell>
          <cell r="B707" t="str">
            <v/>
          </cell>
          <cell r="C707" t="str">
            <v/>
          </cell>
          <cell r="D707" t="str">
            <v>21001</v>
          </cell>
          <cell r="E707" t="str">
            <v/>
          </cell>
          <cell r="F707" t="str">
            <v/>
          </cell>
          <cell r="G707" t="str">
            <v>  机关服务</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row>
        <row r="708">
          <cell r="A708">
            <v>2100199</v>
          </cell>
          <cell r="B708" t="str">
            <v/>
          </cell>
          <cell r="C708" t="str">
            <v/>
          </cell>
          <cell r="D708" t="str">
            <v>21001</v>
          </cell>
          <cell r="E708" t="str">
            <v/>
          </cell>
          <cell r="F708" t="str">
            <v/>
          </cell>
          <cell r="G708" t="str">
            <v>  其他医疗卫生与计划生育管理事务支出</v>
          </cell>
          <cell r="H708">
            <v>735.001907</v>
          </cell>
          <cell r="I708">
            <v>0</v>
          </cell>
          <cell r="J708">
            <v>7.9812</v>
          </cell>
          <cell r="K708">
            <v>1.7538</v>
          </cell>
          <cell r="L708">
            <v>0</v>
          </cell>
          <cell r="M708">
            <v>5.04</v>
          </cell>
          <cell r="N708">
            <v>0</v>
          </cell>
          <cell r="O708">
            <v>0</v>
          </cell>
          <cell r="P708">
            <v>0</v>
          </cell>
          <cell r="Q708">
            <v>300</v>
          </cell>
          <cell r="R708">
            <v>-300</v>
          </cell>
          <cell r="S708">
            <v>0</v>
          </cell>
          <cell r="T708">
            <v>106.56</v>
          </cell>
          <cell r="U708">
            <v>60</v>
          </cell>
          <cell r="V708">
            <v>0</v>
          </cell>
        </row>
        <row r="709">
          <cell r="A709">
            <v>21002</v>
          </cell>
          <cell r="B709" t="str">
            <v/>
          </cell>
          <cell r="C709" t="str">
            <v>210</v>
          </cell>
          <cell r="D709" t="str">
            <v/>
          </cell>
          <cell r="E709" t="str">
            <v/>
          </cell>
          <cell r="F709" t="str">
            <v>21002</v>
          </cell>
          <cell r="G709" t="str">
            <v>公立医院</v>
          </cell>
          <cell r="H709">
            <v>2170.256382</v>
          </cell>
          <cell r="I709">
            <v>0</v>
          </cell>
          <cell r="J709">
            <v>129.0372</v>
          </cell>
          <cell r="K709">
            <v>42.34984</v>
          </cell>
          <cell r="L709">
            <v>0</v>
          </cell>
          <cell r="M709">
            <v>88.032</v>
          </cell>
          <cell r="N709">
            <v>0</v>
          </cell>
          <cell r="O709">
            <v>0</v>
          </cell>
          <cell r="P709">
            <v>0</v>
          </cell>
          <cell r="Q709">
            <v>0</v>
          </cell>
          <cell r="R709">
            <v>0</v>
          </cell>
          <cell r="S709">
            <v>18.197</v>
          </cell>
          <cell r="T709">
            <v>0</v>
          </cell>
          <cell r="U709">
            <v>0</v>
          </cell>
          <cell r="V709">
            <v>660.22</v>
          </cell>
        </row>
        <row r="710">
          <cell r="A710">
            <v>2100201</v>
          </cell>
          <cell r="B710" t="str">
            <v/>
          </cell>
          <cell r="C710" t="str">
            <v/>
          </cell>
          <cell r="D710" t="str">
            <v>21002</v>
          </cell>
          <cell r="E710" t="str">
            <v/>
          </cell>
          <cell r="F710" t="str">
            <v/>
          </cell>
          <cell r="G710" t="str">
            <v>  社会福利事业单位</v>
          </cell>
          <cell r="H710">
            <v>1055.790352</v>
          </cell>
          <cell r="I710">
            <v>0</v>
          </cell>
          <cell r="J710">
            <v>34.87464</v>
          </cell>
          <cell r="K710">
            <v>11.14704</v>
          </cell>
          <cell r="L710">
            <v>0</v>
          </cell>
          <cell r="M710">
            <v>22.176</v>
          </cell>
          <cell r="N710">
            <v>0</v>
          </cell>
          <cell r="O710">
            <v>0</v>
          </cell>
          <cell r="P710">
            <v>0</v>
          </cell>
          <cell r="Q710">
            <v>0</v>
          </cell>
          <cell r="R710">
            <v>0</v>
          </cell>
          <cell r="S710">
            <v>0</v>
          </cell>
          <cell r="T710">
            <v>0</v>
          </cell>
          <cell r="U710">
            <v>0</v>
          </cell>
          <cell r="V710">
            <v>0</v>
          </cell>
        </row>
        <row r="711">
          <cell r="A711">
            <v>210020101</v>
          </cell>
          <cell r="B711" t="str">
            <v/>
          </cell>
          <cell r="C711" t="str">
            <v/>
          </cell>
          <cell r="D711" t="str">
            <v/>
          </cell>
          <cell r="E711" t="str">
            <v>2100201</v>
          </cell>
          <cell r="F711" t="str">
            <v/>
          </cell>
          <cell r="G711" t="str">
            <v>    其中：人民医院</v>
          </cell>
          <cell r="H711">
            <v>749.774032</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row>
        <row r="712">
          <cell r="A712">
            <v>210020102</v>
          </cell>
          <cell r="B712" t="str">
            <v/>
          </cell>
          <cell r="C712" t="str">
            <v/>
          </cell>
          <cell r="D712" t="str">
            <v/>
          </cell>
          <cell r="E712" t="str">
            <v>2100201</v>
          </cell>
          <cell r="F712" t="str">
            <v/>
          </cell>
          <cell r="G712" t="str">
            <v>          老年病医院</v>
          </cell>
          <cell r="H712">
            <v>306.01632</v>
          </cell>
          <cell r="I712">
            <v>0</v>
          </cell>
          <cell r="J712">
            <v>34.87464</v>
          </cell>
          <cell r="K712">
            <v>11.14704</v>
          </cell>
          <cell r="L712">
            <v>0</v>
          </cell>
          <cell r="M712">
            <v>22.176</v>
          </cell>
          <cell r="N712">
            <v>0</v>
          </cell>
          <cell r="O712">
            <v>0</v>
          </cell>
          <cell r="P712">
            <v>0</v>
          </cell>
          <cell r="Q712">
            <v>0</v>
          </cell>
          <cell r="R712">
            <v>0</v>
          </cell>
          <cell r="S712">
            <v>0</v>
          </cell>
          <cell r="T712">
            <v>0</v>
          </cell>
          <cell r="U712">
            <v>0</v>
          </cell>
          <cell r="V712">
            <v>0</v>
          </cell>
        </row>
        <row r="713">
          <cell r="A713">
            <v>210020103</v>
          </cell>
          <cell r="B713" t="str">
            <v/>
          </cell>
          <cell r="C713" t="str">
            <v/>
          </cell>
          <cell r="D713" t="str">
            <v/>
          </cell>
          <cell r="E713" t="str">
            <v>2100201</v>
          </cell>
          <cell r="F713" t="str">
            <v/>
          </cell>
          <cell r="G713" t="str">
            <v>          卫生健康局</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row>
        <row r="714">
          <cell r="A714">
            <v>2100202</v>
          </cell>
          <cell r="B714" t="str">
            <v/>
          </cell>
          <cell r="C714" t="str">
            <v/>
          </cell>
          <cell r="D714" t="str">
            <v>21002</v>
          </cell>
          <cell r="E714" t="str">
            <v/>
          </cell>
          <cell r="F714" t="str">
            <v/>
          </cell>
          <cell r="G714" t="str">
            <v>  中医（民族）医院(差额60%)</v>
          </cell>
          <cell r="H714">
            <v>587.04776</v>
          </cell>
          <cell r="I714">
            <v>0</v>
          </cell>
          <cell r="J714">
            <v>69.04512</v>
          </cell>
          <cell r="K714">
            <v>21.198</v>
          </cell>
          <cell r="L714">
            <v>0</v>
          </cell>
          <cell r="M714">
            <v>44.352</v>
          </cell>
          <cell r="N714">
            <v>0</v>
          </cell>
          <cell r="O714">
            <v>0</v>
          </cell>
          <cell r="P714">
            <v>0</v>
          </cell>
          <cell r="Q714">
            <v>0</v>
          </cell>
          <cell r="R714">
            <v>0</v>
          </cell>
          <cell r="S714">
            <v>0</v>
          </cell>
          <cell r="T714">
            <v>0</v>
          </cell>
          <cell r="U714">
            <v>0</v>
          </cell>
          <cell r="V714">
            <v>0</v>
          </cell>
        </row>
        <row r="715">
          <cell r="A715">
            <v>2100203</v>
          </cell>
          <cell r="B715" t="str">
            <v/>
          </cell>
          <cell r="C715" t="str">
            <v/>
          </cell>
          <cell r="D715" t="str">
            <v>21002</v>
          </cell>
          <cell r="E715" t="str">
            <v/>
          </cell>
          <cell r="F715" t="str">
            <v/>
          </cell>
          <cell r="G715" t="str">
            <v>  传染病医院</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row>
        <row r="716">
          <cell r="A716">
            <v>2100204</v>
          </cell>
          <cell r="B716" t="str">
            <v/>
          </cell>
          <cell r="C716" t="str">
            <v/>
          </cell>
          <cell r="D716" t="str">
            <v>21002</v>
          </cell>
          <cell r="E716" t="str">
            <v/>
          </cell>
          <cell r="F716" t="str">
            <v/>
          </cell>
          <cell r="G716" t="str">
            <v>  职业病防治医院</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row>
        <row r="717">
          <cell r="A717">
            <v>2100205</v>
          </cell>
          <cell r="B717" t="str">
            <v/>
          </cell>
          <cell r="C717" t="str">
            <v/>
          </cell>
          <cell r="D717" t="str">
            <v>21002</v>
          </cell>
          <cell r="E717" t="str">
            <v/>
          </cell>
          <cell r="F717" t="str">
            <v/>
          </cell>
          <cell r="G717" t="str">
            <v>  精神病医院(差额80%)</v>
          </cell>
          <cell r="H717">
            <v>283.07264</v>
          </cell>
          <cell r="I717">
            <v>0</v>
          </cell>
          <cell r="J717">
            <v>25.11744</v>
          </cell>
          <cell r="K717">
            <v>10.0048</v>
          </cell>
          <cell r="L717">
            <v>0</v>
          </cell>
          <cell r="M717">
            <v>21.504</v>
          </cell>
          <cell r="N717">
            <v>0</v>
          </cell>
          <cell r="O717">
            <v>0</v>
          </cell>
          <cell r="P717">
            <v>0</v>
          </cell>
          <cell r="Q717">
            <v>0</v>
          </cell>
          <cell r="R717">
            <v>0</v>
          </cell>
          <cell r="S717">
            <v>0</v>
          </cell>
          <cell r="T717">
            <v>0</v>
          </cell>
          <cell r="U717">
            <v>0</v>
          </cell>
          <cell r="V717">
            <v>0</v>
          </cell>
        </row>
        <row r="718">
          <cell r="A718">
            <v>2100206</v>
          </cell>
          <cell r="B718" t="str">
            <v/>
          </cell>
          <cell r="C718" t="str">
            <v/>
          </cell>
          <cell r="D718" t="str">
            <v>21002</v>
          </cell>
          <cell r="E718" t="str">
            <v/>
          </cell>
          <cell r="F718" t="str">
            <v/>
          </cell>
          <cell r="G718" t="str">
            <v>　妇产医院</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row>
        <row r="719">
          <cell r="A719">
            <v>2100207</v>
          </cell>
          <cell r="B719" t="str">
            <v/>
          </cell>
          <cell r="C719" t="str">
            <v/>
          </cell>
          <cell r="D719" t="str">
            <v>21002</v>
          </cell>
          <cell r="E719" t="str">
            <v/>
          </cell>
          <cell r="F719" t="str">
            <v/>
          </cell>
          <cell r="G719" t="str">
            <v>　儿童医院</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row>
        <row r="720">
          <cell r="A720">
            <v>2100208</v>
          </cell>
          <cell r="B720" t="str">
            <v/>
          </cell>
          <cell r="C720" t="str">
            <v/>
          </cell>
          <cell r="D720" t="str">
            <v>21002</v>
          </cell>
          <cell r="E720" t="str">
            <v/>
          </cell>
          <cell r="F720" t="str">
            <v/>
          </cell>
          <cell r="G720" t="str">
            <v>  其他专科医院</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row>
        <row r="721">
          <cell r="A721">
            <v>2100209</v>
          </cell>
          <cell r="B721" t="str">
            <v/>
          </cell>
          <cell r="C721" t="str">
            <v/>
          </cell>
          <cell r="D721" t="str">
            <v>21002</v>
          </cell>
          <cell r="E721" t="str">
            <v/>
          </cell>
          <cell r="F721" t="str">
            <v/>
          </cell>
          <cell r="G721" t="str">
            <v>  福利医院</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row>
        <row r="722">
          <cell r="A722">
            <v>2100210</v>
          </cell>
          <cell r="B722" t="str">
            <v/>
          </cell>
          <cell r="C722" t="str">
            <v/>
          </cell>
          <cell r="D722" t="str">
            <v>21002</v>
          </cell>
          <cell r="E722" t="str">
            <v/>
          </cell>
          <cell r="F722" t="str">
            <v/>
          </cell>
          <cell r="G722" t="str">
            <v>  行业医院</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row>
        <row r="723">
          <cell r="A723">
            <v>2100211</v>
          </cell>
          <cell r="B723" t="str">
            <v/>
          </cell>
          <cell r="C723" t="str">
            <v/>
          </cell>
          <cell r="D723" t="str">
            <v>21002</v>
          </cell>
          <cell r="E723" t="str">
            <v/>
          </cell>
          <cell r="F723" t="str">
            <v/>
          </cell>
          <cell r="G723" t="str">
            <v>  处理医疗欠费</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row>
        <row r="724">
          <cell r="A724">
            <v>2100299</v>
          </cell>
          <cell r="B724" t="str">
            <v/>
          </cell>
          <cell r="C724" t="str">
            <v/>
          </cell>
          <cell r="D724" t="str">
            <v>21002</v>
          </cell>
          <cell r="E724" t="str">
            <v/>
          </cell>
          <cell r="F724" t="str">
            <v/>
          </cell>
          <cell r="G724" t="str">
            <v>  其他公立医院支出</v>
          </cell>
          <cell r="H724">
            <v>244.34563</v>
          </cell>
          <cell r="I724">
            <v>0</v>
          </cell>
          <cell r="J724">
            <v>0</v>
          </cell>
          <cell r="K724">
            <v>0</v>
          </cell>
          <cell r="L724">
            <v>0</v>
          </cell>
          <cell r="M724">
            <v>0</v>
          </cell>
          <cell r="N724">
            <v>0</v>
          </cell>
          <cell r="O724">
            <v>0</v>
          </cell>
          <cell r="P724">
            <v>0</v>
          </cell>
          <cell r="Q724">
            <v>0</v>
          </cell>
          <cell r="R724">
            <v>0</v>
          </cell>
          <cell r="S724">
            <v>18.197</v>
          </cell>
          <cell r="T724">
            <v>0</v>
          </cell>
          <cell r="U724">
            <v>0</v>
          </cell>
          <cell r="V724">
            <v>660.22</v>
          </cell>
        </row>
        <row r="725">
          <cell r="A725">
            <v>21003</v>
          </cell>
          <cell r="B725" t="str">
            <v/>
          </cell>
          <cell r="C725" t="str">
            <v>210</v>
          </cell>
          <cell r="D725" t="str">
            <v/>
          </cell>
          <cell r="E725" t="str">
            <v/>
          </cell>
          <cell r="F725" t="str">
            <v>21003</v>
          </cell>
          <cell r="G725" t="str">
            <v>基层医疗卫生机构</v>
          </cell>
          <cell r="H725">
            <v>2891.5466</v>
          </cell>
          <cell r="I725">
            <v>1834.8366</v>
          </cell>
          <cell r="J725">
            <v>230.2584</v>
          </cell>
          <cell r="K725">
            <v>73.9903</v>
          </cell>
          <cell r="L725">
            <v>0</v>
          </cell>
          <cell r="M725">
            <v>203.28</v>
          </cell>
          <cell r="N725">
            <v>145.2</v>
          </cell>
          <cell r="O725">
            <v>0</v>
          </cell>
          <cell r="P725">
            <v>198.2795</v>
          </cell>
          <cell r="Q725">
            <v>183.84</v>
          </cell>
          <cell r="R725">
            <v>14.4395</v>
          </cell>
          <cell r="S725">
            <v>20.23648</v>
          </cell>
          <cell r="T725">
            <v>0</v>
          </cell>
          <cell r="U725">
            <v>0</v>
          </cell>
          <cell r="V725">
            <v>533.48</v>
          </cell>
        </row>
        <row r="726">
          <cell r="A726">
            <v>2100301</v>
          </cell>
          <cell r="B726" t="str">
            <v/>
          </cell>
          <cell r="C726" t="str">
            <v/>
          </cell>
          <cell r="D726" t="str">
            <v>21003</v>
          </cell>
          <cell r="E726" t="str">
            <v/>
          </cell>
          <cell r="F726" t="str">
            <v/>
          </cell>
          <cell r="G726" t="str">
            <v>　城市社区卫生机构</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row>
        <row r="727">
          <cell r="A727">
            <v>2100302</v>
          </cell>
          <cell r="B727" t="str">
            <v/>
          </cell>
          <cell r="C727" t="str">
            <v/>
          </cell>
          <cell r="D727" t="str">
            <v>21003</v>
          </cell>
          <cell r="E727" t="str">
            <v/>
          </cell>
          <cell r="F727" t="str">
            <v/>
          </cell>
          <cell r="G727" t="str">
            <v>　乡镇卫生院</v>
          </cell>
          <cell r="H727">
            <v>2675.3066</v>
          </cell>
          <cell r="I727">
            <v>1834.8366</v>
          </cell>
          <cell r="J727">
            <v>230.2584</v>
          </cell>
          <cell r="K727">
            <v>73.9903</v>
          </cell>
          <cell r="L727">
            <v>0</v>
          </cell>
          <cell r="M727">
            <v>203.28</v>
          </cell>
          <cell r="N727">
            <v>145.2</v>
          </cell>
          <cell r="O727">
            <v>0</v>
          </cell>
          <cell r="P727">
            <v>0</v>
          </cell>
          <cell r="Q727">
            <v>0</v>
          </cell>
          <cell r="R727">
            <v>0</v>
          </cell>
          <cell r="S727">
            <v>0</v>
          </cell>
          <cell r="T727">
            <v>0</v>
          </cell>
          <cell r="U727">
            <v>0</v>
          </cell>
          <cell r="V727">
            <v>0</v>
          </cell>
        </row>
        <row r="728">
          <cell r="A728">
            <v>2100399</v>
          </cell>
          <cell r="B728" t="str">
            <v/>
          </cell>
          <cell r="C728" t="str">
            <v/>
          </cell>
          <cell r="D728" t="str">
            <v>21003</v>
          </cell>
          <cell r="E728" t="str">
            <v/>
          </cell>
          <cell r="F728" t="str">
            <v/>
          </cell>
          <cell r="G728" t="str">
            <v>　其他基层医疗卫生机构支出</v>
          </cell>
          <cell r="H728">
            <v>216.24</v>
          </cell>
          <cell r="I728">
            <v>0</v>
          </cell>
          <cell r="J728">
            <v>0</v>
          </cell>
          <cell r="K728">
            <v>0</v>
          </cell>
          <cell r="L728">
            <v>0</v>
          </cell>
          <cell r="M728">
            <v>0</v>
          </cell>
          <cell r="N728">
            <v>0</v>
          </cell>
          <cell r="O728">
            <v>0</v>
          </cell>
          <cell r="P728">
            <v>198.2795</v>
          </cell>
          <cell r="Q728">
            <v>183.84</v>
          </cell>
          <cell r="R728">
            <v>14.4395</v>
          </cell>
          <cell r="S728">
            <v>20.23648</v>
          </cell>
          <cell r="T728">
            <v>0</v>
          </cell>
          <cell r="U728">
            <v>0</v>
          </cell>
          <cell r="V728">
            <v>533.48</v>
          </cell>
        </row>
        <row r="729">
          <cell r="A729">
            <v>21004</v>
          </cell>
          <cell r="B729" t="str">
            <v/>
          </cell>
          <cell r="C729" t="str">
            <v>210</v>
          </cell>
          <cell r="D729" t="str">
            <v/>
          </cell>
          <cell r="E729" t="str">
            <v/>
          </cell>
          <cell r="F729" t="str">
            <v>21004</v>
          </cell>
          <cell r="G729" t="str">
            <v>公共卫生</v>
          </cell>
          <cell r="H729">
            <v>1725.669822</v>
          </cell>
          <cell r="I729">
            <v>1257.8676</v>
          </cell>
          <cell r="J729">
            <v>126.4992</v>
          </cell>
          <cell r="K729">
            <v>51.7944</v>
          </cell>
          <cell r="L729">
            <v>0</v>
          </cell>
          <cell r="M729">
            <v>108.36</v>
          </cell>
          <cell r="N729">
            <v>0</v>
          </cell>
          <cell r="O729">
            <v>0</v>
          </cell>
          <cell r="P729">
            <v>1622.44</v>
          </cell>
          <cell r="Q729">
            <v>2273.1299</v>
          </cell>
          <cell r="R729">
            <v>-650.6899</v>
          </cell>
          <cell r="S729">
            <v>315.297439</v>
          </cell>
          <cell r="T729">
            <v>1087.5208</v>
          </cell>
          <cell r="U729">
            <v>20</v>
          </cell>
          <cell r="V729">
            <v>2888.7904</v>
          </cell>
        </row>
        <row r="730">
          <cell r="A730">
            <v>2100401</v>
          </cell>
          <cell r="B730" t="str">
            <v/>
          </cell>
          <cell r="C730" t="str">
            <v/>
          </cell>
          <cell r="D730" t="str">
            <v>21004</v>
          </cell>
          <cell r="E730" t="str">
            <v/>
          </cell>
          <cell r="F730" t="str">
            <v/>
          </cell>
          <cell r="G730" t="str">
            <v>  疾病预防控制机构</v>
          </cell>
          <cell r="H730">
            <v>843.1814</v>
          </cell>
          <cell r="I730">
            <v>638.5188</v>
          </cell>
          <cell r="J730">
            <v>70.242</v>
          </cell>
          <cell r="K730">
            <v>26.0046</v>
          </cell>
          <cell r="L730">
            <v>0</v>
          </cell>
          <cell r="M730">
            <v>60.48</v>
          </cell>
          <cell r="N730">
            <v>0</v>
          </cell>
          <cell r="O730">
            <v>0</v>
          </cell>
          <cell r="P730">
            <v>0</v>
          </cell>
          <cell r="Q730">
            <v>10</v>
          </cell>
          <cell r="R730">
            <v>-10</v>
          </cell>
          <cell r="S730">
            <v>0</v>
          </cell>
          <cell r="T730">
            <v>0</v>
          </cell>
          <cell r="U730">
            <v>0</v>
          </cell>
          <cell r="V730">
            <v>0</v>
          </cell>
        </row>
        <row r="731">
          <cell r="A731">
            <v>2100402</v>
          </cell>
          <cell r="B731" t="str">
            <v/>
          </cell>
          <cell r="C731" t="str">
            <v/>
          </cell>
          <cell r="D731" t="str">
            <v>21004</v>
          </cell>
          <cell r="E731" t="str">
            <v/>
          </cell>
          <cell r="F731" t="str">
            <v/>
          </cell>
          <cell r="G731" t="str">
            <v>  卫生监督机构</v>
          </cell>
          <cell r="H731">
            <v>140.3299</v>
          </cell>
          <cell r="I731">
            <v>128.8452</v>
          </cell>
          <cell r="J731">
            <v>0</v>
          </cell>
          <cell r="K731">
            <v>4.0123</v>
          </cell>
          <cell r="L731">
            <v>0</v>
          </cell>
          <cell r="M731">
            <v>0</v>
          </cell>
          <cell r="N731">
            <v>0</v>
          </cell>
          <cell r="O731">
            <v>0</v>
          </cell>
          <cell r="P731">
            <v>0</v>
          </cell>
          <cell r="Q731">
            <v>0</v>
          </cell>
          <cell r="R731">
            <v>0</v>
          </cell>
          <cell r="S731">
            <v>0</v>
          </cell>
          <cell r="T731">
            <v>0</v>
          </cell>
          <cell r="U731">
            <v>0</v>
          </cell>
          <cell r="V731">
            <v>0</v>
          </cell>
        </row>
        <row r="732">
          <cell r="A732">
            <v>2100403</v>
          </cell>
          <cell r="B732" t="str">
            <v/>
          </cell>
          <cell r="C732" t="str">
            <v/>
          </cell>
          <cell r="D732" t="str">
            <v>21004</v>
          </cell>
          <cell r="E732" t="str">
            <v/>
          </cell>
          <cell r="F732" t="str">
            <v/>
          </cell>
          <cell r="G732" t="str">
            <v>  妇幼保健机构</v>
          </cell>
          <cell r="H732">
            <v>636.9407</v>
          </cell>
          <cell r="I732">
            <v>490.5036</v>
          </cell>
          <cell r="J732">
            <v>56.2572</v>
          </cell>
          <cell r="K732">
            <v>21.7775</v>
          </cell>
          <cell r="L732">
            <v>0</v>
          </cell>
          <cell r="M732">
            <v>47.88</v>
          </cell>
          <cell r="N732">
            <v>0</v>
          </cell>
          <cell r="O732">
            <v>0</v>
          </cell>
          <cell r="P732">
            <v>0</v>
          </cell>
          <cell r="Q732">
            <v>0</v>
          </cell>
          <cell r="R732">
            <v>0</v>
          </cell>
          <cell r="S732">
            <v>0</v>
          </cell>
          <cell r="T732">
            <v>0</v>
          </cell>
          <cell r="U732">
            <v>0</v>
          </cell>
          <cell r="V732">
            <v>0</v>
          </cell>
        </row>
        <row r="733">
          <cell r="A733">
            <v>2100404</v>
          </cell>
          <cell r="B733" t="str">
            <v/>
          </cell>
          <cell r="C733" t="str">
            <v/>
          </cell>
          <cell r="D733" t="str">
            <v>21004</v>
          </cell>
          <cell r="E733" t="str">
            <v/>
          </cell>
          <cell r="F733" t="str">
            <v/>
          </cell>
          <cell r="G733" t="str">
            <v>  精神卫生机构</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row>
        <row r="734">
          <cell r="A734">
            <v>2100405</v>
          </cell>
          <cell r="B734" t="str">
            <v/>
          </cell>
          <cell r="C734" t="str">
            <v/>
          </cell>
          <cell r="D734" t="str">
            <v>21004</v>
          </cell>
          <cell r="E734" t="str">
            <v/>
          </cell>
          <cell r="F734" t="str">
            <v/>
          </cell>
          <cell r="G734" t="str">
            <v>  应急救治机构</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row>
        <row r="735">
          <cell r="A735">
            <v>2100406</v>
          </cell>
          <cell r="B735" t="str">
            <v/>
          </cell>
          <cell r="C735" t="str">
            <v/>
          </cell>
          <cell r="D735" t="str">
            <v>21004</v>
          </cell>
          <cell r="E735" t="str">
            <v/>
          </cell>
          <cell r="F735" t="str">
            <v/>
          </cell>
          <cell r="G735" t="str">
            <v>  采供血机构</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row>
        <row r="736">
          <cell r="A736">
            <v>2100407</v>
          </cell>
          <cell r="B736" t="str">
            <v/>
          </cell>
          <cell r="C736" t="str">
            <v/>
          </cell>
          <cell r="D736" t="str">
            <v>21004</v>
          </cell>
          <cell r="E736" t="str">
            <v/>
          </cell>
          <cell r="F736" t="str">
            <v/>
          </cell>
          <cell r="G736" t="str">
            <v>  其他专业公共卫生机构</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row>
        <row r="737">
          <cell r="A737">
            <v>2100408</v>
          </cell>
          <cell r="B737" t="str">
            <v/>
          </cell>
          <cell r="C737" t="str">
            <v/>
          </cell>
          <cell r="D737" t="str">
            <v>21004</v>
          </cell>
          <cell r="E737" t="str">
            <v/>
          </cell>
          <cell r="F737" t="str">
            <v/>
          </cell>
          <cell r="G737" t="str">
            <v>  基本公共卫生服务</v>
          </cell>
          <cell r="H737">
            <v>35.0381</v>
          </cell>
          <cell r="I737">
            <v>0</v>
          </cell>
          <cell r="J737">
            <v>0</v>
          </cell>
          <cell r="K737">
            <v>0</v>
          </cell>
          <cell r="L737">
            <v>0</v>
          </cell>
          <cell r="M737">
            <v>0</v>
          </cell>
          <cell r="N737">
            <v>0</v>
          </cell>
          <cell r="O737">
            <v>0</v>
          </cell>
          <cell r="P737">
            <v>1622.44</v>
          </cell>
          <cell r="Q737">
            <v>2154.8419</v>
          </cell>
          <cell r="R737">
            <v>-532.4019</v>
          </cell>
          <cell r="S737">
            <v>176.765382</v>
          </cell>
          <cell r="T737">
            <v>312.2</v>
          </cell>
          <cell r="U737">
            <v>0</v>
          </cell>
          <cell r="V737">
            <v>311.73</v>
          </cell>
        </row>
        <row r="738">
          <cell r="A738">
            <v>2100409</v>
          </cell>
          <cell r="B738" t="str">
            <v/>
          </cell>
          <cell r="C738" t="str">
            <v/>
          </cell>
          <cell r="D738" t="str">
            <v>21004</v>
          </cell>
          <cell r="E738" t="str">
            <v/>
          </cell>
          <cell r="F738" t="str">
            <v/>
          </cell>
          <cell r="G738" t="str">
            <v>  重大公共卫生专项</v>
          </cell>
          <cell r="H738">
            <v>0.176</v>
          </cell>
          <cell r="I738">
            <v>0</v>
          </cell>
          <cell r="J738">
            <v>0</v>
          </cell>
          <cell r="K738">
            <v>0</v>
          </cell>
          <cell r="L738">
            <v>0</v>
          </cell>
          <cell r="M738">
            <v>0</v>
          </cell>
          <cell r="N738">
            <v>0</v>
          </cell>
          <cell r="O738">
            <v>0</v>
          </cell>
          <cell r="P738">
            <v>0</v>
          </cell>
          <cell r="Q738">
            <v>0</v>
          </cell>
          <cell r="R738">
            <v>0</v>
          </cell>
          <cell r="S738">
            <v>102.26994</v>
          </cell>
          <cell r="T738">
            <v>271.95</v>
          </cell>
          <cell r="U738">
            <v>0</v>
          </cell>
          <cell r="V738">
            <v>0</v>
          </cell>
        </row>
        <row r="739">
          <cell r="A739">
            <v>2100410</v>
          </cell>
          <cell r="B739" t="str">
            <v/>
          </cell>
          <cell r="C739" t="str">
            <v/>
          </cell>
          <cell r="D739" t="str">
            <v>21004</v>
          </cell>
          <cell r="E739" t="str">
            <v/>
          </cell>
          <cell r="F739" t="str">
            <v/>
          </cell>
          <cell r="G739" t="str">
            <v>  突发公共卫生事件应急处理</v>
          </cell>
          <cell r="H739">
            <v>11.2</v>
          </cell>
          <cell r="I739">
            <v>0</v>
          </cell>
          <cell r="J739">
            <v>0</v>
          </cell>
          <cell r="K739">
            <v>0</v>
          </cell>
          <cell r="L739">
            <v>0</v>
          </cell>
          <cell r="M739">
            <v>0</v>
          </cell>
          <cell r="N739">
            <v>0</v>
          </cell>
          <cell r="O739">
            <v>0</v>
          </cell>
          <cell r="P739">
            <v>0</v>
          </cell>
          <cell r="Q739">
            <v>0</v>
          </cell>
          <cell r="R739">
            <v>0</v>
          </cell>
          <cell r="S739">
            <v>36.262117</v>
          </cell>
          <cell r="T739">
            <v>503.3708</v>
          </cell>
          <cell r="U739">
            <v>0</v>
          </cell>
          <cell r="V739">
            <v>2367.9404</v>
          </cell>
        </row>
        <row r="740">
          <cell r="A740">
            <v>2100499</v>
          </cell>
          <cell r="B740" t="str">
            <v/>
          </cell>
          <cell r="C740" t="str">
            <v/>
          </cell>
          <cell r="D740" t="str">
            <v>21004</v>
          </cell>
          <cell r="E740" t="str">
            <v/>
          </cell>
          <cell r="F740" t="str">
            <v/>
          </cell>
          <cell r="G740" t="str">
            <v>  其他公共卫生支出</v>
          </cell>
          <cell r="H740">
            <v>58.803722</v>
          </cell>
          <cell r="I740">
            <v>0</v>
          </cell>
          <cell r="J740">
            <v>0</v>
          </cell>
          <cell r="K740">
            <v>0</v>
          </cell>
          <cell r="L740">
            <v>0</v>
          </cell>
          <cell r="M740">
            <v>0</v>
          </cell>
          <cell r="N740">
            <v>0</v>
          </cell>
          <cell r="O740">
            <v>0</v>
          </cell>
          <cell r="P740">
            <v>0</v>
          </cell>
          <cell r="Q740">
            <v>108.288</v>
          </cell>
          <cell r="R740">
            <v>-108.288</v>
          </cell>
          <cell r="S740">
            <v>0</v>
          </cell>
          <cell r="T740">
            <v>0</v>
          </cell>
          <cell r="U740">
            <v>20</v>
          </cell>
          <cell r="V740">
            <v>209.12</v>
          </cell>
        </row>
        <row r="741">
          <cell r="A741">
            <v>21005</v>
          </cell>
          <cell r="B741" t="str">
            <v/>
          </cell>
          <cell r="C741" t="str">
            <v>210</v>
          </cell>
          <cell r="D741" t="str">
            <v/>
          </cell>
          <cell r="E741" t="str">
            <v/>
          </cell>
          <cell r="F741" t="str">
            <v>21005</v>
          </cell>
          <cell r="G741" t="str">
            <v>医疗保障</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row>
        <row r="742">
          <cell r="A742">
            <v>2100501</v>
          </cell>
          <cell r="B742" t="str">
            <v/>
          </cell>
          <cell r="C742" t="str">
            <v/>
          </cell>
          <cell r="D742" t="str">
            <v>21005</v>
          </cell>
          <cell r="E742" t="str">
            <v/>
          </cell>
          <cell r="F742" t="str">
            <v/>
          </cell>
          <cell r="G742" t="str">
            <v>  行政单位医疗</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row>
        <row r="743">
          <cell r="A743">
            <v>2100502</v>
          </cell>
          <cell r="B743" t="str">
            <v/>
          </cell>
          <cell r="C743" t="str">
            <v/>
          </cell>
          <cell r="D743" t="str">
            <v>21005</v>
          </cell>
          <cell r="E743" t="str">
            <v/>
          </cell>
          <cell r="F743" t="str">
            <v/>
          </cell>
          <cell r="G743" t="str">
            <v>  事业单位医疗</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row>
        <row r="744">
          <cell r="A744">
            <v>2100503</v>
          </cell>
          <cell r="B744" t="str">
            <v/>
          </cell>
          <cell r="C744" t="str">
            <v/>
          </cell>
          <cell r="D744" t="str">
            <v>21005</v>
          </cell>
          <cell r="E744" t="str">
            <v/>
          </cell>
          <cell r="F744" t="str">
            <v/>
          </cell>
          <cell r="G744" t="str">
            <v>  公务员医疗补助</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row>
        <row r="745">
          <cell r="A745">
            <v>2100504</v>
          </cell>
          <cell r="B745" t="str">
            <v/>
          </cell>
          <cell r="C745" t="str">
            <v/>
          </cell>
          <cell r="D745" t="str">
            <v>21005</v>
          </cell>
          <cell r="E745" t="str">
            <v/>
          </cell>
          <cell r="F745" t="str">
            <v/>
          </cell>
          <cell r="G745" t="str">
            <v>  优抚对象医疗补助</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row>
        <row r="746">
          <cell r="A746">
            <v>2100506</v>
          </cell>
          <cell r="B746" t="str">
            <v/>
          </cell>
          <cell r="C746" t="str">
            <v/>
          </cell>
          <cell r="D746" t="str">
            <v>21005</v>
          </cell>
          <cell r="E746" t="str">
            <v/>
          </cell>
          <cell r="F746" t="str">
            <v/>
          </cell>
          <cell r="G746" t="str">
            <v>  新型农村合作医疗</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row>
        <row r="747">
          <cell r="A747">
            <v>2100508</v>
          </cell>
          <cell r="B747" t="str">
            <v/>
          </cell>
          <cell r="C747" t="str">
            <v/>
          </cell>
          <cell r="D747" t="str">
            <v>21005</v>
          </cell>
          <cell r="E747" t="str">
            <v/>
          </cell>
          <cell r="F747" t="str">
            <v/>
          </cell>
          <cell r="G747" t="str">
            <v>  城镇居民基本医疗保险</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row>
        <row r="748">
          <cell r="A748">
            <v>2100509</v>
          </cell>
          <cell r="B748" t="str">
            <v/>
          </cell>
          <cell r="C748" t="str">
            <v/>
          </cell>
          <cell r="D748" t="str">
            <v>21005</v>
          </cell>
          <cell r="E748" t="str">
            <v/>
          </cell>
          <cell r="F748" t="str">
            <v/>
          </cell>
          <cell r="G748" t="str">
            <v>  城乡医疗救助</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row>
        <row r="749">
          <cell r="A749">
            <v>2100510</v>
          </cell>
          <cell r="B749" t="str">
            <v/>
          </cell>
          <cell r="C749" t="str">
            <v/>
          </cell>
          <cell r="D749" t="str">
            <v>21005</v>
          </cell>
          <cell r="E749" t="str">
            <v/>
          </cell>
          <cell r="F749" t="str">
            <v/>
          </cell>
          <cell r="G749" t="str">
            <v>  疾病应急救助</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row>
        <row r="750">
          <cell r="A750">
            <v>2100599</v>
          </cell>
          <cell r="B750" t="str">
            <v/>
          </cell>
          <cell r="C750" t="str">
            <v/>
          </cell>
          <cell r="D750" t="str">
            <v>21005</v>
          </cell>
          <cell r="E750" t="str">
            <v/>
          </cell>
          <cell r="F750" t="str">
            <v/>
          </cell>
          <cell r="G750" t="str">
            <v>  其他医疗保障支出</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row>
        <row r="751">
          <cell r="A751">
            <v>21006</v>
          </cell>
          <cell r="B751" t="str">
            <v/>
          </cell>
          <cell r="C751" t="str">
            <v>210</v>
          </cell>
          <cell r="D751" t="str">
            <v/>
          </cell>
          <cell r="E751" t="str">
            <v/>
          </cell>
          <cell r="F751" t="str">
            <v>21006</v>
          </cell>
          <cell r="G751" t="str">
            <v>中医药</v>
          </cell>
          <cell r="H751">
            <v>260</v>
          </cell>
          <cell r="I751">
            <v>0</v>
          </cell>
          <cell r="J751">
            <v>0</v>
          </cell>
          <cell r="K751">
            <v>0</v>
          </cell>
          <cell r="L751">
            <v>0</v>
          </cell>
          <cell r="M751">
            <v>0</v>
          </cell>
          <cell r="N751">
            <v>0</v>
          </cell>
          <cell r="O751">
            <v>0</v>
          </cell>
          <cell r="P751">
            <v>0</v>
          </cell>
          <cell r="Q751">
            <v>50</v>
          </cell>
          <cell r="R751">
            <v>-50</v>
          </cell>
          <cell r="S751">
            <v>5.103</v>
          </cell>
          <cell r="T751">
            <v>0</v>
          </cell>
          <cell r="U751">
            <v>0</v>
          </cell>
          <cell r="V751">
            <v>9</v>
          </cell>
        </row>
        <row r="752">
          <cell r="A752">
            <v>2100601</v>
          </cell>
          <cell r="B752" t="str">
            <v/>
          </cell>
          <cell r="C752" t="str">
            <v/>
          </cell>
          <cell r="D752" t="str">
            <v>21006</v>
          </cell>
          <cell r="E752" t="str">
            <v/>
          </cell>
          <cell r="F752" t="str">
            <v/>
          </cell>
          <cell r="G752" t="str">
            <v>  中医（民族医）药专项</v>
          </cell>
          <cell r="H752">
            <v>210</v>
          </cell>
          <cell r="I752">
            <v>0</v>
          </cell>
          <cell r="J752">
            <v>0</v>
          </cell>
          <cell r="K752">
            <v>0</v>
          </cell>
          <cell r="L752">
            <v>0</v>
          </cell>
          <cell r="M752">
            <v>0</v>
          </cell>
          <cell r="N752">
            <v>0</v>
          </cell>
          <cell r="O752">
            <v>0</v>
          </cell>
          <cell r="P752">
            <v>0</v>
          </cell>
          <cell r="Q752">
            <v>0</v>
          </cell>
          <cell r="R752">
            <v>0</v>
          </cell>
          <cell r="S752">
            <v>5.103</v>
          </cell>
          <cell r="T752">
            <v>0</v>
          </cell>
          <cell r="U752">
            <v>0</v>
          </cell>
          <cell r="V752">
            <v>9</v>
          </cell>
        </row>
        <row r="753">
          <cell r="A753">
            <v>2100699</v>
          </cell>
          <cell r="B753" t="str">
            <v/>
          </cell>
          <cell r="C753" t="str">
            <v/>
          </cell>
          <cell r="D753" t="str">
            <v>21006</v>
          </cell>
          <cell r="E753" t="str">
            <v/>
          </cell>
          <cell r="F753" t="str">
            <v/>
          </cell>
          <cell r="G753" t="str">
            <v>  其他中医药支出</v>
          </cell>
          <cell r="H753">
            <v>50</v>
          </cell>
          <cell r="I753">
            <v>0</v>
          </cell>
          <cell r="J753">
            <v>0</v>
          </cell>
          <cell r="K753">
            <v>0</v>
          </cell>
          <cell r="L753">
            <v>0</v>
          </cell>
          <cell r="M753">
            <v>0</v>
          </cell>
          <cell r="N753">
            <v>0</v>
          </cell>
          <cell r="O753">
            <v>0</v>
          </cell>
          <cell r="P753">
            <v>0</v>
          </cell>
          <cell r="Q753">
            <v>50</v>
          </cell>
          <cell r="R753">
            <v>-50</v>
          </cell>
          <cell r="S753">
            <v>0</v>
          </cell>
          <cell r="T753">
            <v>0</v>
          </cell>
          <cell r="U753">
            <v>0</v>
          </cell>
          <cell r="V753">
            <v>0</v>
          </cell>
        </row>
        <row r="754">
          <cell r="A754">
            <v>21007</v>
          </cell>
          <cell r="B754" t="str">
            <v/>
          </cell>
          <cell r="C754" t="str">
            <v>210</v>
          </cell>
          <cell r="D754" t="str">
            <v/>
          </cell>
          <cell r="E754" t="str">
            <v/>
          </cell>
          <cell r="F754" t="str">
            <v>21007</v>
          </cell>
          <cell r="G754" t="str">
            <v>计划生育事务</v>
          </cell>
          <cell r="H754">
            <v>499.7605</v>
          </cell>
          <cell r="I754">
            <v>41.3952</v>
          </cell>
          <cell r="J754">
            <v>4.8912</v>
          </cell>
          <cell r="K754">
            <v>1.7966</v>
          </cell>
          <cell r="L754">
            <v>0</v>
          </cell>
          <cell r="M754">
            <v>4.2</v>
          </cell>
          <cell r="N754">
            <v>0</v>
          </cell>
          <cell r="O754">
            <v>0</v>
          </cell>
          <cell r="P754">
            <v>766.0031</v>
          </cell>
          <cell r="Q754">
            <v>519.5146</v>
          </cell>
          <cell r="R754">
            <v>246.4885</v>
          </cell>
          <cell r="S754">
            <v>113.616</v>
          </cell>
          <cell r="T754">
            <v>1.75</v>
          </cell>
          <cell r="U754">
            <v>0</v>
          </cell>
          <cell r="V754">
            <v>189.32</v>
          </cell>
        </row>
        <row r="755">
          <cell r="A755">
            <v>2100716</v>
          </cell>
          <cell r="B755" t="str">
            <v/>
          </cell>
          <cell r="C755" t="str">
            <v/>
          </cell>
          <cell r="D755" t="str">
            <v>21007</v>
          </cell>
          <cell r="E755" t="str">
            <v/>
          </cell>
          <cell r="F755" t="str">
            <v/>
          </cell>
          <cell r="G755" t="str">
            <v>  计划生育机构</v>
          </cell>
          <cell r="H755">
            <v>53.91</v>
          </cell>
          <cell r="I755">
            <v>41.3952</v>
          </cell>
          <cell r="J755">
            <v>4.8912</v>
          </cell>
          <cell r="K755">
            <v>1.7966</v>
          </cell>
          <cell r="L755">
            <v>0</v>
          </cell>
          <cell r="M755">
            <v>4.2</v>
          </cell>
          <cell r="N755">
            <v>0</v>
          </cell>
          <cell r="O755">
            <v>0</v>
          </cell>
          <cell r="P755">
            <v>0</v>
          </cell>
          <cell r="Q755">
            <v>0</v>
          </cell>
          <cell r="R755">
            <v>0</v>
          </cell>
          <cell r="S755">
            <v>0</v>
          </cell>
          <cell r="T755">
            <v>0</v>
          </cell>
          <cell r="U755">
            <v>0</v>
          </cell>
          <cell r="V755">
            <v>0</v>
          </cell>
        </row>
        <row r="756">
          <cell r="A756">
            <v>2100717</v>
          </cell>
          <cell r="B756" t="str">
            <v/>
          </cell>
          <cell r="C756" t="str">
            <v/>
          </cell>
          <cell r="D756" t="str">
            <v>21007</v>
          </cell>
          <cell r="E756" t="str">
            <v/>
          </cell>
          <cell r="F756" t="str">
            <v/>
          </cell>
          <cell r="G756" t="str">
            <v>  计划生育服务</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row>
        <row r="757">
          <cell r="A757">
            <v>2100799</v>
          </cell>
          <cell r="B757" t="str">
            <v/>
          </cell>
          <cell r="C757" t="str">
            <v/>
          </cell>
          <cell r="D757" t="str">
            <v>21007</v>
          </cell>
          <cell r="E757" t="str">
            <v/>
          </cell>
          <cell r="F757" t="str">
            <v/>
          </cell>
          <cell r="G757" t="str">
            <v>  其他计划生育事务支出</v>
          </cell>
          <cell r="H757">
            <v>445.8505</v>
          </cell>
          <cell r="I757">
            <v>0</v>
          </cell>
          <cell r="J757">
            <v>0</v>
          </cell>
          <cell r="K757">
            <v>0</v>
          </cell>
          <cell r="L757">
            <v>0</v>
          </cell>
          <cell r="M757">
            <v>0</v>
          </cell>
          <cell r="N757">
            <v>0</v>
          </cell>
          <cell r="O757">
            <v>0</v>
          </cell>
          <cell r="P757">
            <v>766.0031</v>
          </cell>
          <cell r="Q757">
            <v>519.5146</v>
          </cell>
          <cell r="R757">
            <v>246.4885</v>
          </cell>
          <cell r="S757">
            <v>113.616</v>
          </cell>
          <cell r="T757">
            <v>1.75</v>
          </cell>
          <cell r="U757">
            <v>0</v>
          </cell>
          <cell r="V757">
            <v>189.32</v>
          </cell>
        </row>
        <row r="758">
          <cell r="A758">
            <v>21010</v>
          </cell>
          <cell r="B758" t="str">
            <v/>
          </cell>
          <cell r="C758" t="str">
            <v>210</v>
          </cell>
          <cell r="D758" t="str">
            <v/>
          </cell>
          <cell r="E758" t="str">
            <v/>
          </cell>
          <cell r="F758" t="str">
            <v>21010</v>
          </cell>
          <cell r="G758" t="str">
            <v>食品和药品监督管理事务</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row>
        <row r="759">
          <cell r="A759">
            <v>2101001</v>
          </cell>
          <cell r="B759" t="str">
            <v/>
          </cell>
          <cell r="C759" t="str">
            <v/>
          </cell>
          <cell r="D759" t="str">
            <v>21010</v>
          </cell>
          <cell r="E759" t="str">
            <v/>
          </cell>
          <cell r="F759" t="str">
            <v/>
          </cell>
          <cell r="G759" t="str">
            <v>  行政运行</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row>
        <row r="760">
          <cell r="A760">
            <v>2101002</v>
          </cell>
          <cell r="B760" t="str">
            <v/>
          </cell>
          <cell r="C760" t="str">
            <v/>
          </cell>
          <cell r="D760" t="str">
            <v>21010</v>
          </cell>
          <cell r="E760" t="str">
            <v/>
          </cell>
          <cell r="F760" t="str">
            <v/>
          </cell>
          <cell r="G760" t="str">
            <v>  一般行政管理事务</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row>
        <row r="761">
          <cell r="A761">
            <v>2101003</v>
          </cell>
          <cell r="B761" t="str">
            <v/>
          </cell>
          <cell r="C761" t="str">
            <v/>
          </cell>
          <cell r="D761" t="str">
            <v>21010</v>
          </cell>
          <cell r="E761" t="str">
            <v/>
          </cell>
          <cell r="F761" t="str">
            <v/>
          </cell>
          <cell r="G761" t="str">
            <v>  机关服务</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row>
        <row r="762">
          <cell r="A762">
            <v>2101012</v>
          </cell>
          <cell r="B762" t="str">
            <v/>
          </cell>
          <cell r="C762" t="str">
            <v/>
          </cell>
          <cell r="D762" t="str">
            <v>21010</v>
          </cell>
          <cell r="E762" t="str">
            <v/>
          </cell>
          <cell r="F762" t="str">
            <v/>
          </cell>
          <cell r="G762" t="str">
            <v>  药品事务</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row>
        <row r="763">
          <cell r="A763">
            <v>2101014</v>
          </cell>
          <cell r="B763" t="str">
            <v/>
          </cell>
          <cell r="C763" t="str">
            <v/>
          </cell>
          <cell r="D763" t="str">
            <v>21010</v>
          </cell>
          <cell r="E763" t="str">
            <v/>
          </cell>
          <cell r="F763" t="str">
            <v/>
          </cell>
          <cell r="G763" t="str">
            <v>  化妆品事务</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row>
        <row r="764">
          <cell r="A764">
            <v>2101015</v>
          </cell>
          <cell r="B764" t="str">
            <v/>
          </cell>
          <cell r="C764" t="str">
            <v/>
          </cell>
          <cell r="D764" t="str">
            <v>21010</v>
          </cell>
          <cell r="E764" t="str">
            <v/>
          </cell>
          <cell r="F764" t="str">
            <v/>
          </cell>
          <cell r="G764" t="str">
            <v>  医疗器械事务</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row>
        <row r="765">
          <cell r="A765">
            <v>2101016</v>
          </cell>
          <cell r="B765" t="str">
            <v/>
          </cell>
          <cell r="C765" t="str">
            <v/>
          </cell>
          <cell r="D765" t="str">
            <v>21010</v>
          </cell>
          <cell r="E765" t="str">
            <v/>
          </cell>
          <cell r="F765" t="str">
            <v/>
          </cell>
          <cell r="G765" t="str">
            <v>  食品安全事务</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row>
        <row r="766">
          <cell r="A766">
            <v>2101050</v>
          </cell>
          <cell r="B766" t="str">
            <v/>
          </cell>
          <cell r="C766" t="str">
            <v/>
          </cell>
          <cell r="D766" t="str">
            <v>21010</v>
          </cell>
          <cell r="E766" t="str">
            <v/>
          </cell>
          <cell r="F766" t="str">
            <v/>
          </cell>
          <cell r="G766" t="str">
            <v>  事业运行</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row>
        <row r="767">
          <cell r="A767">
            <v>2101099</v>
          </cell>
          <cell r="B767" t="str">
            <v/>
          </cell>
          <cell r="C767" t="str">
            <v/>
          </cell>
          <cell r="D767" t="str">
            <v>21010</v>
          </cell>
          <cell r="E767" t="str">
            <v/>
          </cell>
          <cell r="F767" t="str">
            <v/>
          </cell>
          <cell r="G767" t="str">
            <v>  其他食品和药品监督管理事务支出</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row>
        <row r="768">
          <cell r="A768">
            <v>21011</v>
          </cell>
          <cell r="B768" t="str">
            <v/>
          </cell>
          <cell r="C768" t="str">
            <v>210</v>
          </cell>
          <cell r="D768" t="str">
            <v/>
          </cell>
          <cell r="E768" t="str">
            <v/>
          </cell>
          <cell r="F768" t="str">
            <v>21011</v>
          </cell>
          <cell r="G768" t="str">
            <v>行政事业单位医疗</v>
          </cell>
          <cell r="H768">
            <v>13965.930591</v>
          </cell>
          <cell r="I768">
            <v>0</v>
          </cell>
          <cell r="J768">
            <v>0</v>
          </cell>
          <cell r="K768">
            <v>0</v>
          </cell>
          <cell r="L768">
            <v>0</v>
          </cell>
          <cell r="M768">
            <v>0</v>
          </cell>
          <cell r="N768">
            <v>0</v>
          </cell>
          <cell r="O768">
            <v>0</v>
          </cell>
          <cell r="P768">
            <v>0</v>
          </cell>
          <cell r="Q768">
            <v>0</v>
          </cell>
          <cell r="R768">
            <v>0</v>
          </cell>
          <cell r="S768">
            <v>0</v>
          </cell>
          <cell r="T768">
            <v>0</v>
          </cell>
          <cell r="U768">
            <v>0</v>
          </cell>
          <cell r="V768">
            <v>3.782775</v>
          </cell>
        </row>
        <row r="769">
          <cell r="A769">
            <v>2101101</v>
          </cell>
          <cell r="B769" t="str">
            <v/>
          </cell>
          <cell r="C769" t="str">
            <v/>
          </cell>
          <cell r="D769" t="str">
            <v>21011</v>
          </cell>
          <cell r="E769" t="str">
            <v/>
          </cell>
          <cell r="F769" t="str">
            <v/>
          </cell>
          <cell r="G769" t="str">
            <v>  行政单位医疗</v>
          </cell>
          <cell r="H769">
            <v>2713.314287</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row>
        <row r="770">
          <cell r="A770">
            <v>2101102</v>
          </cell>
          <cell r="B770" t="str">
            <v/>
          </cell>
          <cell r="C770" t="str">
            <v/>
          </cell>
          <cell r="D770" t="str">
            <v>21011</v>
          </cell>
          <cell r="E770" t="str">
            <v/>
          </cell>
          <cell r="F770" t="str">
            <v/>
          </cell>
          <cell r="G770" t="str">
            <v>  事业单位医疗</v>
          </cell>
          <cell r="H770">
            <v>5558.602143</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row>
        <row r="771">
          <cell r="A771">
            <v>2101103</v>
          </cell>
          <cell r="B771" t="str">
            <v/>
          </cell>
          <cell r="C771" t="str">
            <v/>
          </cell>
          <cell r="D771" t="str">
            <v>21011</v>
          </cell>
          <cell r="E771" t="str">
            <v/>
          </cell>
          <cell r="F771" t="str">
            <v/>
          </cell>
          <cell r="G771" t="str">
            <v>  公务员医疗补助</v>
          </cell>
          <cell r="H771">
            <v>5469.694234</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row>
        <row r="772">
          <cell r="A772">
            <v>2101199</v>
          </cell>
          <cell r="B772" t="str">
            <v/>
          </cell>
          <cell r="C772" t="str">
            <v/>
          </cell>
          <cell r="D772" t="str">
            <v>21011</v>
          </cell>
          <cell r="E772" t="str">
            <v/>
          </cell>
          <cell r="F772" t="str">
            <v/>
          </cell>
          <cell r="G772" t="str">
            <v>  其他行政事业单位医疗支出</v>
          </cell>
          <cell r="H772">
            <v>224.319927</v>
          </cell>
          <cell r="I772">
            <v>0</v>
          </cell>
          <cell r="J772">
            <v>0</v>
          </cell>
          <cell r="K772">
            <v>0</v>
          </cell>
          <cell r="L772">
            <v>0</v>
          </cell>
          <cell r="M772">
            <v>0</v>
          </cell>
          <cell r="N772">
            <v>0</v>
          </cell>
          <cell r="O772">
            <v>0</v>
          </cell>
          <cell r="P772">
            <v>0</v>
          </cell>
          <cell r="Q772">
            <v>0</v>
          </cell>
          <cell r="R772">
            <v>0</v>
          </cell>
          <cell r="S772">
            <v>0</v>
          </cell>
          <cell r="T772">
            <v>0</v>
          </cell>
          <cell r="U772">
            <v>0</v>
          </cell>
          <cell r="V772">
            <v>3.782775</v>
          </cell>
        </row>
        <row r="773">
          <cell r="A773">
            <v>21012</v>
          </cell>
          <cell r="B773" t="str">
            <v/>
          </cell>
          <cell r="C773" t="str">
            <v>210</v>
          </cell>
          <cell r="D773" t="str">
            <v/>
          </cell>
          <cell r="E773" t="str">
            <v/>
          </cell>
          <cell r="F773" t="str">
            <v>21012</v>
          </cell>
          <cell r="G773" t="str">
            <v>财政对基本医疗保险基金的补助</v>
          </cell>
          <cell r="H773">
            <v>456.208017</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row>
        <row r="774">
          <cell r="A774">
            <v>2101201</v>
          </cell>
          <cell r="B774" t="str">
            <v/>
          </cell>
          <cell r="C774" t="str">
            <v/>
          </cell>
          <cell r="D774" t="str">
            <v>21012</v>
          </cell>
          <cell r="E774" t="str">
            <v/>
          </cell>
          <cell r="F774" t="str">
            <v/>
          </cell>
          <cell r="G774" t="str">
            <v>  财政对职工基本医疗保险基金的补助</v>
          </cell>
          <cell r="H774">
            <v>6.063351</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row>
        <row r="775">
          <cell r="A775">
            <v>2101202</v>
          </cell>
          <cell r="B775" t="str">
            <v/>
          </cell>
          <cell r="C775" t="str">
            <v/>
          </cell>
          <cell r="D775" t="str">
            <v>21012</v>
          </cell>
          <cell r="E775" t="str">
            <v/>
          </cell>
          <cell r="F775" t="str">
            <v/>
          </cell>
          <cell r="G775" t="str">
            <v>  财政对城乡居民基本医疗保险基金的补助</v>
          </cell>
          <cell r="H775">
            <v>450.144666</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row>
        <row r="776">
          <cell r="A776">
            <v>2101299</v>
          </cell>
          <cell r="B776" t="str">
            <v/>
          </cell>
          <cell r="C776" t="str">
            <v/>
          </cell>
          <cell r="D776" t="str">
            <v>21012</v>
          </cell>
          <cell r="E776" t="str">
            <v/>
          </cell>
          <cell r="F776" t="str">
            <v/>
          </cell>
          <cell r="G776" t="str">
            <v>  财政对其他基本医疗保险基金的补助</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row>
        <row r="777">
          <cell r="A777">
            <v>21013</v>
          </cell>
          <cell r="B777" t="str">
            <v/>
          </cell>
          <cell r="C777" t="str">
            <v>210</v>
          </cell>
          <cell r="D777" t="str">
            <v/>
          </cell>
          <cell r="E777" t="str">
            <v/>
          </cell>
          <cell r="F777" t="str">
            <v>21013</v>
          </cell>
          <cell r="G777" t="str">
            <v>医疗救助</v>
          </cell>
          <cell r="H777">
            <v>51.378158</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row>
        <row r="778">
          <cell r="A778">
            <v>2101301</v>
          </cell>
          <cell r="B778" t="str">
            <v/>
          </cell>
          <cell r="C778" t="str">
            <v/>
          </cell>
          <cell r="D778" t="str">
            <v>21013</v>
          </cell>
          <cell r="E778" t="str">
            <v/>
          </cell>
          <cell r="F778" t="str">
            <v/>
          </cell>
          <cell r="G778" t="str">
            <v>  城乡医疗救助</v>
          </cell>
          <cell r="H778">
            <v>51.378158</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row>
        <row r="779">
          <cell r="A779">
            <v>2101302</v>
          </cell>
          <cell r="B779" t="str">
            <v/>
          </cell>
          <cell r="C779" t="str">
            <v/>
          </cell>
          <cell r="D779" t="str">
            <v>21013</v>
          </cell>
          <cell r="E779" t="str">
            <v/>
          </cell>
          <cell r="F779" t="str">
            <v/>
          </cell>
          <cell r="G779" t="str">
            <v>  疾病应急救助</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row>
        <row r="780">
          <cell r="A780">
            <v>2101399</v>
          </cell>
          <cell r="B780" t="str">
            <v/>
          </cell>
          <cell r="C780" t="str">
            <v/>
          </cell>
          <cell r="D780" t="str">
            <v>21013</v>
          </cell>
          <cell r="E780" t="str">
            <v/>
          </cell>
          <cell r="F780" t="str">
            <v/>
          </cell>
          <cell r="G780" t="str">
            <v>  其他医疗救助指出</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row>
        <row r="781">
          <cell r="A781">
            <v>21014</v>
          </cell>
          <cell r="B781" t="str">
            <v/>
          </cell>
          <cell r="C781" t="str">
            <v>210</v>
          </cell>
          <cell r="D781" t="str">
            <v/>
          </cell>
          <cell r="E781" t="str">
            <v/>
          </cell>
          <cell r="F781" t="str">
            <v>21014</v>
          </cell>
          <cell r="G781" t="str">
            <v>优抚对象医疗</v>
          </cell>
          <cell r="H781">
            <v>1.540181</v>
          </cell>
          <cell r="I781">
            <v>0</v>
          </cell>
          <cell r="J781">
            <v>0</v>
          </cell>
          <cell r="K781">
            <v>0</v>
          </cell>
          <cell r="L781">
            <v>0</v>
          </cell>
          <cell r="M781">
            <v>0</v>
          </cell>
          <cell r="N781">
            <v>0</v>
          </cell>
          <cell r="O781">
            <v>0</v>
          </cell>
          <cell r="P781">
            <v>11.4</v>
          </cell>
          <cell r="Q781">
            <v>0</v>
          </cell>
          <cell r="R781">
            <v>11.4</v>
          </cell>
          <cell r="S781">
            <v>133.617616</v>
          </cell>
          <cell r="T781">
            <v>0</v>
          </cell>
          <cell r="U781">
            <v>0</v>
          </cell>
          <cell r="V781">
            <v>90.79</v>
          </cell>
        </row>
        <row r="782">
          <cell r="A782">
            <v>2101401</v>
          </cell>
          <cell r="B782" t="str">
            <v/>
          </cell>
          <cell r="C782" t="str">
            <v/>
          </cell>
          <cell r="D782" t="str">
            <v>21014</v>
          </cell>
          <cell r="E782" t="str">
            <v/>
          </cell>
          <cell r="F782" t="str">
            <v/>
          </cell>
          <cell r="G782" t="str">
            <v>  优抚对象医疗</v>
          </cell>
          <cell r="H782">
            <v>1.540181</v>
          </cell>
          <cell r="I782">
            <v>0</v>
          </cell>
          <cell r="J782">
            <v>0</v>
          </cell>
          <cell r="K782">
            <v>0</v>
          </cell>
          <cell r="L782">
            <v>0</v>
          </cell>
          <cell r="M782">
            <v>0</v>
          </cell>
          <cell r="N782">
            <v>0</v>
          </cell>
          <cell r="O782">
            <v>0</v>
          </cell>
          <cell r="P782">
            <v>11.4</v>
          </cell>
          <cell r="Q782">
            <v>0</v>
          </cell>
          <cell r="R782">
            <v>11.4</v>
          </cell>
          <cell r="S782">
            <v>133.617616</v>
          </cell>
          <cell r="T782">
            <v>0</v>
          </cell>
          <cell r="U782">
            <v>0</v>
          </cell>
          <cell r="V782">
            <v>90.79</v>
          </cell>
        </row>
        <row r="783">
          <cell r="A783">
            <v>21015</v>
          </cell>
          <cell r="B783" t="str">
            <v/>
          </cell>
          <cell r="C783" t="str">
            <v>210</v>
          </cell>
          <cell r="D783" t="str">
            <v/>
          </cell>
          <cell r="E783" t="str">
            <v/>
          </cell>
          <cell r="F783" t="str">
            <v>21015</v>
          </cell>
          <cell r="G783" t="str">
            <v>医疗保障管理事务</v>
          </cell>
          <cell r="H783">
            <v>541.015335</v>
          </cell>
          <cell r="I783">
            <v>480.9048</v>
          </cell>
          <cell r="J783">
            <v>0</v>
          </cell>
          <cell r="K783">
            <v>13.0319</v>
          </cell>
          <cell r="L783">
            <v>0</v>
          </cell>
          <cell r="M783">
            <v>0</v>
          </cell>
          <cell r="N783">
            <v>0</v>
          </cell>
          <cell r="O783">
            <v>28</v>
          </cell>
          <cell r="P783">
            <v>28</v>
          </cell>
          <cell r="Q783">
            <v>0</v>
          </cell>
          <cell r="R783">
            <v>0</v>
          </cell>
          <cell r="S783">
            <v>0</v>
          </cell>
          <cell r="T783">
            <v>0</v>
          </cell>
          <cell r="U783">
            <v>0</v>
          </cell>
          <cell r="V783">
            <v>14</v>
          </cell>
        </row>
        <row r="784">
          <cell r="A784">
            <v>2101501</v>
          </cell>
          <cell r="B784" t="str">
            <v/>
          </cell>
          <cell r="C784" t="str">
            <v/>
          </cell>
          <cell r="D784" t="str">
            <v>21015</v>
          </cell>
          <cell r="E784" t="str">
            <v/>
          </cell>
          <cell r="F784" t="str">
            <v/>
          </cell>
          <cell r="G784" t="str">
            <v>  行政运行</v>
          </cell>
          <cell r="H784">
            <v>513.015335</v>
          </cell>
          <cell r="I784">
            <v>480.9048</v>
          </cell>
          <cell r="J784">
            <v>0</v>
          </cell>
          <cell r="K784">
            <v>13.0319</v>
          </cell>
          <cell r="L784">
            <v>0</v>
          </cell>
          <cell r="M784">
            <v>0</v>
          </cell>
          <cell r="N784">
            <v>0</v>
          </cell>
          <cell r="O784">
            <v>0</v>
          </cell>
          <cell r="P784">
            <v>0</v>
          </cell>
          <cell r="Q784">
            <v>0</v>
          </cell>
          <cell r="R784">
            <v>0</v>
          </cell>
          <cell r="S784">
            <v>0</v>
          </cell>
          <cell r="T784">
            <v>0</v>
          </cell>
          <cell r="U784">
            <v>0</v>
          </cell>
          <cell r="V784">
            <v>0</v>
          </cell>
        </row>
        <row r="785">
          <cell r="A785">
            <v>2101599</v>
          </cell>
          <cell r="B785" t="str">
            <v/>
          </cell>
          <cell r="C785" t="str">
            <v/>
          </cell>
          <cell r="D785" t="str">
            <v>21015</v>
          </cell>
          <cell r="E785" t="str">
            <v/>
          </cell>
          <cell r="F785" t="str">
            <v/>
          </cell>
          <cell r="G785" t="str">
            <v>  其他医疗保障管理事务支出</v>
          </cell>
          <cell r="H785">
            <v>28</v>
          </cell>
          <cell r="I785">
            <v>0</v>
          </cell>
          <cell r="J785">
            <v>0</v>
          </cell>
          <cell r="K785">
            <v>0</v>
          </cell>
          <cell r="L785">
            <v>0</v>
          </cell>
          <cell r="M785">
            <v>0</v>
          </cell>
          <cell r="N785">
            <v>0</v>
          </cell>
          <cell r="O785">
            <v>28</v>
          </cell>
          <cell r="P785">
            <v>28</v>
          </cell>
          <cell r="Q785">
            <v>0</v>
          </cell>
          <cell r="R785">
            <v>0</v>
          </cell>
          <cell r="S785">
            <v>0</v>
          </cell>
          <cell r="T785">
            <v>0</v>
          </cell>
          <cell r="U785">
            <v>0</v>
          </cell>
          <cell r="V785">
            <v>14</v>
          </cell>
        </row>
        <row r="786">
          <cell r="A786">
            <v>21016</v>
          </cell>
          <cell r="B786" t="str">
            <v/>
          </cell>
          <cell r="C786" t="str">
            <v>210</v>
          </cell>
          <cell r="D786" t="str">
            <v/>
          </cell>
          <cell r="E786" t="str">
            <v/>
          </cell>
          <cell r="F786" t="str">
            <v>21016</v>
          </cell>
          <cell r="G786" t="str">
            <v>老龄卫生健康事务</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row>
        <row r="787">
          <cell r="A787">
            <v>2101601</v>
          </cell>
          <cell r="B787" t="str">
            <v/>
          </cell>
          <cell r="C787" t="str">
            <v/>
          </cell>
          <cell r="D787" t="str">
            <v>21016</v>
          </cell>
          <cell r="E787" t="str">
            <v/>
          </cell>
          <cell r="F787" t="str">
            <v/>
          </cell>
          <cell r="G787" t="str">
            <v>  老龄卫生健康事务</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row>
        <row r="788">
          <cell r="A788">
            <v>21099</v>
          </cell>
          <cell r="B788" t="str">
            <v/>
          </cell>
          <cell r="C788" t="str">
            <v>210</v>
          </cell>
          <cell r="D788" t="str">
            <v/>
          </cell>
          <cell r="E788" t="str">
            <v/>
          </cell>
          <cell r="F788" t="str">
            <v>21099</v>
          </cell>
          <cell r="G788" t="str">
            <v>其他卫生健康支出</v>
          </cell>
          <cell r="H788">
            <v>71.6679</v>
          </cell>
          <cell r="I788">
            <v>44.586</v>
          </cell>
          <cell r="J788">
            <v>5.7288</v>
          </cell>
          <cell r="K788">
            <v>1.7572</v>
          </cell>
          <cell r="L788">
            <v>0</v>
          </cell>
          <cell r="M788">
            <v>5.04</v>
          </cell>
          <cell r="N788">
            <v>0</v>
          </cell>
          <cell r="O788">
            <v>0</v>
          </cell>
          <cell r="P788">
            <v>0</v>
          </cell>
          <cell r="Q788">
            <v>115.1958</v>
          </cell>
          <cell r="R788">
            <v>-115.1958</v>
          </cell>
          <cell r="S788">
            <v>91.312786</v>
          </cell>
          <cell r="T788">
            <v>0</v>
          </cell>
          <cell r="U788">
            <v>0</v>
          </cell>
          <cell r="V788">
            <v>404</v>
          </cell>
        </row>
        <row r="789">
          <cell r="A789">
            <v>2109999</v>
          </cell>
          <cell r="B789" t="str">
            <v/>
          </cell>
          <cell r="C789" t="str">
            <v/>
          </cell>
          <cell r="D789" t="str">
            <v>21099</v>
          </cell>
          <cell r="E789" t="str">
            <v/>
          </cell>
          <cell r="F789" t="str">
            <v/>
          </cell>
          <cell r="G789" t="str">
            <v>  其他卫生健康支出</v>
          </cell>
          <cell r="H789">
            <v>71.6679</v>
          </cell>
          <cell r="I789">
            <v>44.586</v>
          </cell>
          <cell r="J789">
            <v>5.7288</v>
          </cell>
          <cell r="K789">
            <v>1.7572</v>
          </cell>
          <cell r="L789">
            <v>0</v>
          </cell>
          <cell r="M789">
            <v>5.04</v>
          </cell>
          <cell r="N789">
            <v>0</v>
          </cell>
          <cell r="O789">
            <v>0</v>
          </cell>
          <cell r="P789">
            <v>0</v>
          </cell>
          <cell r="Q789">
            <v>115.1958</v>
          </cell>
          <cell r="R789">
            <v>-115.1958</v>
          </cell>
          <cell r="S789">
            <v>91.312786</v>
          </cell>
          <cell r="T789">
            <v>0</v>
          </cell>
          <cell r="U789">
            <v>0</v>
          </cell>
          <cell r="V789">
            <v>404</v>
          </cell>
        </row>
        <row r="790">
          <cell r="A790">
            <v>211</v>
          </cell>
          <cell r="B790" t="str">
            <v>类</v>
          </cell>
          <cell r="C790" t="str">
            <v/>
          </cell>
          <cell r="D790" t="str">
            <v/>
          </cell>
          <cell r="E790" t="str">
            <v/>
          </cell>
          <cell r="F790" t="str">
            <v/>
          </cell>
          <cell r="G790" t="str">
            <v>节能环保支出</v>
          </cell>
          <cell r="H790">
            <v>4079.25162</v>
          </cell>
          <cell r="I790">
            <v>269.4588</v>
          </cell>
          <cell r="J790">
            <v>27.916516</v>
          </cell>
          <cell r="K790">
            <v>11.0539</v>
          </cell>
          <cell r="L790">
            <v>0</v>
          </cell>
          <cell r="M790">
            <v>28.56</v>
          </cell>
          <cell r="N790">
            <v>20.4</v>
          </cell>
          <cell r="O790">
            <v>0</v>
          </cell>
          <cell r="P790">
            <v>1491</v>
          </cell>
          <cell r="Q790">
            <v>4852.5392</v>
          </cell>
          <cell r="R790">
            <v>-3361.5392</v>
          </cell>
          <cell r="S790">
            <v>62.96934</v>
          </cell>
          <cell r="T790">
            <v>1000</v>
          </cell>
          <cell r="U790">
            <v>55.2</v>
          </cell>
          <cell r="V790">
            <v>0</v>
          </cell>
        </row>
        <row r="791">
          <cell r="A791">
            <v>21101</v>
          </cell>
          <cell r="B791" t="str">
            <v/>
          </cell>
          <cell r="C791" t="str">
            <v>211</v>
          </cell>
          <cell r="D791" t="str">
            <v/>
          </cell>
          <cell r="E791" t="str">
            <v/>
          </cell>
          <cell r="F791" t="str">
            <v>21101</v>
          </cell>
          <cell r="G791" t="str">
            <v>环境保护管理事务</v>
          </cell>
          <cell r="H791">
            <v>442.116164</v>
          </cell>
          <cell r="I791">
            <v>269.4588</v>
          </cell>
          <cell r="J791">
            <v>27.916516</v>
          </cell>
          <cell r="K791">
            <v>11.0539</v>
          </cell>
          <cell r="L791">
            <v>0</v>
          </cell>
          <cell r="M791">
            <v>28.56</v>
          </cell>
          <cell r="N791">
            <v>20.4</v>
          </cell>
          <cell r="O791">
            <v>0</v>
          </cell>
          <cell r="P791">
            <v>0</v>
          </cell>
          <cell r="Q791">
            <v>0</v>
          </cell>
          <cell r="R791">
            <v>0</v>
          </cell>
          <cell r="S791">
            <v>0</v>
          </cell>
          <cell r="T791">
            <v>0</v>
          </cell>
          <cell r="U791">
            <v>0</v>
          </cell>
          <cell r="V791">
            <v>0</v>
          </cell>
        </row>
        <row r="792">
          <cell r="A792">
            <v>2110101</v>
          </cell>
          <cell r="B792" t="str">
            <v/>
          </cell>
          <cell r="C792" t="str">
            <v/>
          </cell>
          <cell r="D792" t="str">
            <v>21101</v>
          </cell>
          <cell r="E792" t="str">
            <v/>
          </cell>
          <cell r="F792" t="str">
            <v/>
          </cell>
          <cell r="G792" t="str">
            <v>  行政运行</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row>
        <row r="793">
          <cell r="A793">
            <v>2110102</v>
          </cell>
          <cell r="B793" t="str">
            <v/>
          </cell>
          <cell r="C793" t="str">
            <v/>
          </cell>
          <cell r="D793" t="str">
            <v>21101</v>
          </cell>
          <cell r="E793" t="str">
            <v/>
          </cell>
          <cell r="F793" t="str">
            <v/>
          </cell>
          <cell r="G793" t="str">
            <v>  一般行政管理事务</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row>
        <row r="794">
          <cell r="A794">
            <v>2110103</v>
          </cell>
          <cell r="B794" t="str">
            <v/>
          </cell>
          <cell r="C794" t="str">
            <v/>
          </cell>
          <cell r="D794" t="str">
            <v>21101</v>
          </cell>
          <cell r="E794" t="str">
            <v/>
          </cell>
          <cell r="F794" t="str">
            <v/>
          </cell>
          <cell r="G794" t="str">
            <v>  机关服务</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row>
        <row r="795">
          <cell r="A795">
            <v>2110104</v>
          </cell>
          <cell r="B795" t="str">
            <v/>
          </cell>
          <cell r="C795" t="str">
            <v/>
          </cell>
          <cell r="D795" t="str">
            <v>21101</v>
          </cell>
          <cell r="E795" t="str">
            <v/>
          </cell>
          <cell r="F795" t="str">
            <v/>
          </cell>
          <cell r="G795" t="str">
            <v>  环境保护宣传</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row>
        <row r="796">
          <cell r="A796">
            <v>2110105</v>
          </cell>
          <cell r="B796" t="str">
            <v/>
          </cell>
          <cell r="C796" t="str">
            <v/>
          </cell>
          <cell r="D796" t="str">
            <v>21101</v>
          </cell>
          <cell r="E796" t="str">
            <v/>
          </cell>
          <cell r="F796" t="str">
            <v/>
          </cell>
          <cell r="G796" t="str">
            <v>  环境保护法规、规划及标准</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row>
        <row r="797">
          <cell r="A797">
            <v>2110106</v>
          </cell>
          <cell r="B797" t="str">
            <v/>
          </cell>
          <cell r="C797" t="str">
            <v/>
          </cell>
          <cell r="D797" t="str">
            <v>21101</v>
          </cell>
          <cell r="E797" t="str">
            <v/>
          </cell>
          <cell r="F797" t="str">
            <v/>
          </cell>
          <cell r="G797" t="str">
            <v>  环境国际合作及履约</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row>
        <row r="798">
          <cell r="A798">
            <v>2110107</v>
          </cell>
          <cell r="B798" t="str">
            <v/>
          </cell>
          <cell r="C798" t="str">
            <v/>
          </cell>
          <cell r="D798" t="str">
            <v>21101</v>
          </cell>
          <cell r="E798" t="str">
            <v/>
          </cell>
          <cell r="F798" t="str">
            <v/>
          </cell>
          <cell r="G798" t="str">
            <v>  环境保护行政许可</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row>
        <row r="799">
          <cell r="A799">
            <v>2110199</v>
          </cell>
          <cell r="B799" t="str">
            <v/>
          </cell>
          <cell r="C799" t="str">
            <v/>
          </cell>
          <cell r="D799" t="str">
            <v>21101</v>
          </cell>
          <cell r="E799" t="str">
            <v/>
          </cell>
          <cell r="F799" t="str">
            <v/>
          </cell>
          <cell r="G799" t="str">
            <v>  其他环境保护管理事务支出</v>
          </cell>
          <cell r="H799">
            <v>442.116164</v>
          </cell>
          <cell r="I799">
            <v>269.4588</v>
          </cell>
          <cell r="J799">
            <v>27.916516</v>
          </cell>
          <cell r="K799">
            <v>11.0539</v>
          </cell>
          <cell r="L799">
            <v>0</v>
          </cell>
          <cell r="M799">
            <v>28.56</v>
          </cell>
          <cell r="N799">
            <v>20.4</v>
          </cell>
          <cell r="O799">
            <v>0</v>
          </cell>
          <cell r="P799">
            <v>0</v>
          </cell>
          <cell r="Q799">
            <v>0</v>
          </cell>
          <cell r="R799">
            <v>0</v>
          </cell>
          <cell r="S799">
            <v>0</v>
          </cell>
          <cell r="T799">
            <v>0</v>
          </cell>
          <cell r="U799">
            <v>0</v>
          </cell>
          <cell r="V799">
            <v>0</v>
          </cell>
        </row>
        <row r="800">
          <cell r="A800">
            <v>21102</v>
          </cell>
          <cell r="B800" t="str">
            <v/>
          </cell>
          <cell r="C800" t="str">
            <v>211</v>
          </cell>
          <cell r="D800" t="str">
            <v/>
          </cell>
          <cell r="E800" t="str">
            <v/>
          </cell>
          <cell r="F800" t="str">
            <v>21102</v>
          </cell>
          <cell r="G800" t="str">
            <v>环境监测与监察</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row>
        <row r="801">
          <cell r="A801">
            <v>2110203</v>
          </cell>
          <cell r="B801" t="str">
            <v/>
          </cell>
          <cell r="C801" t="str">
            <v/>
          </cell>
          <cell r="D801" t="str">
            <v>21102</v>
          </cell>
          <cell r="E801" t="str">
            <v/>
          </cell>
          <cell r="F801" t="str">
            <v/>
          </cell>
          <cell r="G801" t="str">
            <v>  建设项目环评审查与监督</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row>
        <row r="802">
          <cell r="A802">
            <v>2110204</v>
          </cell>
          <cell r="B802" t="str">
            <v/>
          </cell>
          <cell r="C802" t="str">
            <v/>
          </cell>
          <cell r="D802" t="str">
            <v>21102</v>
          </cell>
          <cell r="E802" t="str">
            <v/>
          </cell>
          <cell r="F802" t="str">
            <v/>
          </cell>
          <cell r="G802" t="str">
            <v>  核与辐射安全监督</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row>
        <row r="803">
          <cell r="A803">
            <v>2110299</v>
          </cell>
          <cell r="B803" t="str">
            <v/>
          </cell>
          <cell r="C803" t="str">
            <v/>
          </cell>
          <cell r="D803" t="str">
            <v>21102</v>
          </cell>
          <cell r="E803" t="str">
            <v/>
          </cell>
          <cell r="F803" t="str">
            <v/>
          </cell>
          <cell r="G803" t="str">
            <v>  其他环境监测与监察支出</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row>
        <row r="804">
          <cell r="A804">
            <v>21103</v>
          </cell>
          <cell r="B804" t="str">
            <v/>
          </cell>
          <cell r="C804" t="str">
            <v>211</v>
          </cell>
          <cell r="D804" t="str">
            <v/>
          </cell>
          <cell r="E804" t="str">
            <v/>
          </cell>
          <cell r="F804" t="str">
            <v>21103</v>
          </cell>
          <cell r="G804" t="str">
            <v>污染防治</v>
          </cell>
          <cell r="H804">
            <v>64</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row>
        <row r="805">
          <cell r="A805">
            <v>2110301</v>
          </cell>
          <cell r="B805" t="str">
            <v/>
          </cell>
          <cell r="C805" t="str">
            <v/>
          </cell>
          <cell r="D805" t="str">
            <v>21103</v>
          </cell>
          <cell r="E805" t="str">
            <v/>
          </cell>
          <cell r="F805" t="str">
            <v/>
          </cell>
          <cell r="G805" t="str">
            <v>  大气</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row>
        <row r="806">
          <cell r="A806">
            <v>2110302</v>
          </cell>
          <cell r="B806" t="str">
            <v/>
          </cell>
          <cell r="C806" t="str">
            <v/>
          </cell>
          <cell r="D806" t="str">
            <v>21103</v>
          </cell>
          <cell r="E806" t="str">
            <v/>
          </cell>
          <cell r="F806" t="str">
            <v/>
          </cell>
          <cell r="G806" t="str">
            <v>  水体</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row>
        <row r="807">
          <cell r="A807">
            <v>2110303</v>
          </cell>
          <cell r="B807" t="str">
            <v/>
          </cell>
          <cell r="C807" t="str">
            <v/>
          </cell>
          <cell r="D807" t="str">
            <v>21103</v>
          </cell>
          <cell r="E807" t="str">
            <v/>
          </cell>
          <cell r="F807" t="str">
            <v/>
          </cell>
          <cell r="G807" t="str">
            <v>  噪声</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row>
        <row r="808">
          <cell r="A808">
            <v>2110304</v>
          </cell>
          <cell r="B808" t="str">
            <v/>
          </cell>
          <cell r="C808" t="str">
            <v/>
          </cell>
          <cell r="D808" t="str">
            <v>21103</v>
          </cell>
          <cell r="E808" t="str">
            <v/>
          </cell>
          <cell r="F808" t="str">
            <v/>
          </cell>
          <cell r="G808" t="str">
            <v>  固体废弃物与化学品</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row>
        <row r="809">
          <cell r="A809">
            <v>2110305</v>
          </cell>
          <cell r="B809" t="str">
            <v/>
          </cell>
          <cell r="C809" t="str">
            <v/>
          </cell>
          <cell r="D809" t="str">
            <v>21103</v>
          </cell>
          <cell r="E809" t="str">
            <v/>
          </cell>
          <cell r="F809" t="str">
            <v/>
          </cell>
          <cell r="G809" t="str">
            <v>  放射源和放射性废物监管</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row>
        <row r="810">
          <cell r="A810">
            <v>2110306</v>
          </cell>
          <cell r="B810" t="str">
            <v/>
          </cell>
          <cell r="C810" t="str">
            <v/>
          </cell>
          <cell r="D810" t="str">
            <v>21103</v>
          </cell>
          <cell r="E810" t="str">
            <v/>
          </cell>
          <cell r="F810" t="str">
            <v/>
          </cell>
          <cell r="G810" t="str">
            <v>  辐射</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row>
        <row r="811">
          <cell r="A811">
            <v>2110307</v>
          </cell>
          <cell r="B811" t="str">
            <v/>
          </cell>
          <cell r="C811" t="str">
            <v/>
          </cell>
          <cell r="D811" t="str">
            <v>21103</v>
          </cell>
          <cell r="E811" t="str">
            <v/>
          </cell>
          <cell r="F811" t="str">
            <v/>
          </cell>
          <cell r="G811" t="str">
            <v>  排污费安排的支出</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row>
        <row r="812">
          <cell r="A812">
            <v>2110399</v>
          </cell>
          <cell r="B812" t="str">
            <v/>
          </cell>
          <cell r="C812" t="str">
            <v/>
          </cell>
          <cell r="D812" t="str">
            <v>21103</v>
          </cell>
          <cell r="E812" t="str">
            <v/>
          </cell>
          <cell r="F812" t="str">
            <v/>
          </cell>
          <cell r="G812" t="str">
            <v>  其他污染防治支出</v>
          </cell>
          <cell r="H812">
            <v>64</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row>
        <row r="813">
          <cell r="A813">
            <v>21104</v>
          </cell>
          <cell r="B813" t="str">
            <v/>
          </cell>
          <cell r="C813" t="str">
            <v>211</v>
          </cell>
          <cell r="D813" t="str">
            <v/>
          </cell>
          <cell r="E813" t="str">
            <v/>
          </cell>
          <cell r="F813" t="str">
            <v>21104</v>
          </cell>
          <cell r="G813" t="str">
            <v>自然生态保护</v>
          </cell>
          <cell r="H813">
            <v>763.953568</v>
          </cell>
          <cell r="I813">
            <v>0</v>
          </cell>
          <cell r="J813">
            <v>0</v>
          </cell>
          <cell r="K813">
            <v>0</v>
          </cell>
          <cell r="L813">
            <v>0</v>
          </cell>
          <cell r="M813">
            <v>0</v>
          </cell>
          <cell r="N813">
            <v>0</v>
          </cell>
          <cell r="O813">
            <v>0</v>
          </cell>
          <cell r="P813">
            <v>863</v>
          </cell>
          <cell r="Q813">
            <v>860</v>
          </cell>
          <cell r="R813">
            <v>3</v>
          </cell>
          <cell r="S813">
            <v>60.03668</v>
          </cell>
          <cell r="T813">
            <v>1000</v>
          </cell>
          <cell r="U813">
            <v>0</v>
          </cell>
          <cell r="V813">
            <v>0</v>
          </cell>
        </row>
        <row r="814">
          <cell r="A814">
            <v>2110401</v>
          </cell>
          <cell r="B814" t="str">
            <v/>
          </cell>
          <cell r="C814" t="str">
            <v/>
          </cell>
          <cell r="D814" t="str">
            <v>21104</v>
          </cell>
          <cell r="E814" t="str">
            <v/>
          </cell>
          <cell r="F814" t="str">
            <v/>
          </cell>
          <cell r="G814" t="str">
            <v>  生态保护</v>
          </cell>
          <cell r="H814">
            <v>0</v>
          </cell>
          <cell r="I814">
            <v>0</v>
          </cell>
          <cell r="J814">
            <v>0</v>
          </cell>
          <cell r="K814">
            <v>0</v>
          </cell>
          <cell r="L814">
            <v>0</v>
          </cell>
          <cell r="M814">
            <v>0</v>
          </cell>
          <cell r="N814">
            <v>0</v>
          </cell>
          <cell r="O814">
            <v>0</v>
          </cell>
          <cell r="P814">
            <v>860</v>
          </cell>
          <cell r="Q814">
            <v>860</v>
          </cell>
          <cell r="R814">
            <v>0</v>
          </cell>
          <cell r="S814">
            <v>31.23668</v>
          </cell>
          <cell r="T814">
            <v>0</v>
          </cell>
          <cell r="U814">
            <v>0</v>
          </cell>
          <cell r="V814">
            <v>0</v>
          </cell>
        </row>
        <row r="815">
          <cell r="A815">
            <v>2110402</v>
          </cell>
          <cell r="B815" t="str">
            <v/>
          </cell>
          <cell r="C815" t="str">
            <v/>
          </cell>
          <cell r="D815" t="str">
            <v>21104</v>
          </cell>
          <cell r="E815" t="str">
            <v/>
          </cell>
          <cell r="F815" t="str">
            <v/>
          </cell>
          <cell r="G815" t="str">
            <v>  农村环境保护</v>
          </cell>
          <cell r="H815">
            <v>0</v>
          </cell>
          <cell r="I815">
            <v>0</v>
          </cell>
          <cell r="J815">
            <v>0</v>
          </cell>
          <cell r="K815">
            <v>0</v>
          </cell>
          <cell r="L815">
            <v>0</v>
          </cell>
          <cell r="M815">
            <v>0</v>
          </cell>
          <cell r="N815">
            <v>0</v>
          </cell>
          <cell r="O815">
            <v>0</v>
          </cell>
          <cell r="P815">
            <v>0</v>
          </cell>
          <cell r="Q815">
            <v>0</v>
          </cell>
          <cell r="R815">
            <v>0</v>
          </cell>
          <cell r="S815">
            <v>0</v>
          </cell>
          <cell r="T815">
            <v>1000</v>
          </cell>
          <cell r="U815">
            <v>0</v>
          </cell>
          <cell r="V815">
            <v>0</v>
          </cell>
        </row>
        <row r="816">
          <cell r="A816">
            <v>2110403</v>
          </cell>
          <cell r="B816" t="str">
            <v/>
          </cell>
          <cell r="C816" t="str">
            <v/>
          </cell>
          <cell r="D816" t="str">
            <v>21104</v>
          </cell>
          <cell r="E816" t="str">
            <v/>
          </cell>
          <cell r="F816" t="str">
            <v/>
          </cell>
          <cell r="G816" t="str">
            <v>  自然保护区</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row>
        <row r="817">
          <cell r="A817">
            <v>2110404</v>
          </cell>
          <cell r="B817" t="str">
            <v/>
          </cell>
          <cell r="C817" t="str">
            <v/>
          </cell>
          <cell r="D817" t="str">
            <v>21104</v>
          </cell>
          <cell r="E817" t="str">
            <v/>
          </cell>
          <cell r="F817" t="str">
            <v/>
          </cell>
          <cell r="G817" t="str">
            <v>  生物及物种资源保护</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row>
        <row r="818">
          <cell r="A818">
            <v>2110405</v>
          </cell>
          <cell r="B818" t="str">
            <v/>
          </cell>
          <cell r="C818" t="str">
            <v/>
          </cell>
          <cell r="D818" t="str">
            <v>21104</v>
          </cell>
          <cell r="E818" t="str">
            <v/>
          </cell>
          <cell r="F818" t="str">
            <v/>
          </cell>
          <cell r="G818" t="str">
            <v>  草原生态修复治理</v>
          </cell>
          <cell r="H818">
            <v>763.953568</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row>
        <row r="819">
          <cell r="A819">
            <v>2110499</v>
          </cell>
          <cell r="B819" t="str">
            <v/>
          </cell>
          <cell r="C819" t="str">
            <v/>
          </cell>
          <cell r="D819" t="str">
            <v>21104</v>
          </cell>
          <cell r="E819" t="str">
            <v/>
          </cell>
          <cell r="F819" t="str">
            <v/>
          </cell>
          <cell r="G819" t="str">
            <v>  其他自然生态保护支出</v>
          </cell>
          <cell r="H819">
            <v>0</v>
          </cell>
          <cell r="I819">
            <v>0</v>
          </cell>
          <cell r="J819">
            <v>0</v>
          </cell>
          <cell r="K819">
            <v>0</v>
          </cell>
          <cell r="L819">
            <v>0</v>
          </cell>
          <cell r="M819">
            <v>0</v>
          </cell>
          <cell r="N819">
            <v>0</v>
          </cell>
          <cell r="O819">
            <v>0</v>
          </cell>
          <cell r="P819">
            <v>3</v>
          </cell>
          <cell r="Q819">
            <v>0</v>
          </cell>
          <cell r="R819">
            <v>3</v>
          </cell>
          <cell r="S819">
            <v>28.8</v>
          </cell>
          <cell r="T819">
            <v>0</v>
          </cell>
          <cell r="U819">
            <v>0</v>
          </cell>
          <cell r="V819">
            <v>0</v>
          </cell>
        </row>
        <row r="820">
          <cell r="A820">
            <v>21105</v>
          </cell>
          <cell r="B820" t="str">
            <v/>
          </cell>
          <cell r="C820" t="str">
            <v>211</v>
          </cell>
          <cell r="D820" t="str">
            <v/>
          </cell>
          <cell r="E820" t="str">
            <v/>
          </cell>
          <cell r="F820" t="str">
            <v>21105</v>
          </cell>
          <cell r="G820" t="str">
            <v>天然林保护</v>
          </cell>
          <cell r="H820">
            <v>1089.637146</v>
          </cell>
          <cell r="I820">
            <v>0</v>
          </cell>
          <cell r="J820">
            <v>0</v>
          </cell>
          <cell r="K820">
            <v>0</v>
          </cell>
          <cell r="L820">
            <v>0</v>
          </cell>
          <cell r="M820">
            <v>0</v>
          </cell>
          <cell r="N820">
            <v>0</v>
          </cell>
          <cell r="O820">
            <v>0</v>
          </cell>
          <cell r="P820">
            <v>90</v>
          </cell>
          <cell r="Q820">
            <v>0</v>
          </cell>
          <cell r="R820">
            <v>90</v>
          </cell>
          <cell r="S820">
            <v>0</v>
          </cell>
          <cell r="T820">
            <v>0</v>
          </cell>
          <cell r="U820">
            <v>55.2</v>
          </cell>
          <cell r="V820">
            <v>0</v>
          </cell>
        </row>
        <row r="821">
          <cell r="A821">
            <v>2110501</v>
          </cell>
          <cell r="B821" t="str">
            <v/>
          </cell>
          <cell r="C821" t="str">
            <v/>
          </cell>
          <cell r="D821" t="str">
            <v>21105</v>
          </cell>
          <cell r="E821" t="str">
            <v/>
          </cell>
          <cell r="F821" t="str">
            <v/>
          </cell>
          <cell r="G821" t="str">
            <v>  森林管护</v>
          </cell>
          <cell r="H821">
            <v>1089.637146</v>
          </cell>
          <cell r="I821">
            <v>0</v>
          </cell>
          <cell r="J821">
            <v>0</v>
          </cell>
          <cell r="K821">
            <v>0</v>
          </cell>
          <cell r="L821">
            <v>0</v>
          </cell>
          <cell r="M821">
            <v>0</v>
          </cell>
          <cell r="N821">
            <v>0</v>
          </cell>
          <cell r="O821">
            <v>0</v>
          </cell>
          <cell r="P821">
            <v>90</v>
          </cell>
          <cell r="Q821">
            <v>0</v>
          </cell>
          <cell r="R821">
            <v>90</v>
          </cell>
          <cell r="S821">
            <v>0</v>
          </cell>
          <cell r="T821">
            <v>0</v>
          </cell>
          <cell r="U821">
            <v>55.2</v>
          </cell>
          <cell r="V821">
            <v>0</v>
          </cell>
        </row>
        <row r="822">
          <cell r="A822">
            <v>2110502</v>
          </cell>
          <cell r="B822" t="str">
            <v/>
          </cell>
          <cell r="C822" t="str">
            <v/>
          </cell>
          <cell r="D822" t="str">
            <v>21105</v>
          </cell>
          <cell r="E822" t="str">
            <v/>
          </cell>
          <cell r="F822" t="str">
            <v/>
          </cell>
          <cell r="G822" t="str">
            <v>  社会保险补助</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row>
        <row r="823">
          <cell r="A823">
            <v>2110503</v>
          </cell>
          <cell r="B823" t="str">
            <v/>
          </cell>
          <cell r="C823" t="str">
            <v/>
          </cell>
          <cell r="D823" t="str">
            <v>21105</v>
          </cell>
          <cell r="E823" t="str">
            <v/>
          </cell>
          <cell r="F823" t="str">
            <v/>
          </cell>
          <cell r="G823" t="str">
            <v>  政策性社会性支出补助</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row>
        <row r="824">
          <cell r="A824">
            <v>2110506</v>
          </cell>
          <cell r="B824" t="str">
            <v/>
          </cell>
          <cell r="C824" t="str">
            <v/>
          </cell>
          <cell r="D824" t="str">
            <v>21105</v>
          </cell>
          <cell r="E824" t="str">
            <v/>
          </cell>
          <cell r="F824" t="str">
            <v/>
          </cell>
          <cell r="G824" t="str">
            <v>  天然林保护工程建设</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row>
        <row r="825">
          <cell r="A825">
            <v>2110599</v>
          </cell>
          <cell r="B825" t="str">
            <v/>
          </cell>
          <cell r="C825" t="str">
            <v/>
          </cell>
          <cell r="D825" t="str">
            <v>21105</v>
          </cell>
          <cell r="E825" t="str">
            <v/>
          </cell>
          <cell r="F825" t="str">
            <v/>
          </cell>
          <cell r="G825" t="str">
            <v>  其他天然林保护支出</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row>
        <row r="826">
          <cell r="A826">
            <v>21106</v>
          </cell>
          <cell r="B826" t="str">
            <v/>
          </cell>
          <cell r="C826" t="str">
            <v>211</v>
          </cell>
          <cell r="D826" t="str">
            <v/>
          </cell>
          <cell r="E826" t="str">
            <v/>
          </cell>
          <cell r="F826" t="str">
            <v>21106</v>
          </cell>
          <cell r="G826" t="str">
            <v>退耕还林</v>
          </cell>
          <cell r="H826">
            <v>184.191</v>
          </cell>
          <cell r="I826">
            <v>0</v>
          </cell>
          <cell r="J826">
            <v>0</v>
          </cell>
          <cell r="K826">
            <v>0</v>
          </cell>
          <cell r="L826">
            <v>0</v>
          </cell>
          <cell r="M826">
            <v>0</v>
          </cell>
          <cell r="N826">
            <v>0</v>
          </cell>
          <cell r="O826">
            <v>0</v>
          </cell>
          <cell r="P826">
            <v>538</v>
          </cell>
          <cell r="Q826">
            <v>3992.5392</v>
          </cell>
          <cell r="R826">
            <v>-3454.5392</v>
          </cell>
          <cell r="S826">
            <v>0.00066</v>
          </cell>
          <cell r="T826">
            <v>0</v>
          </cell>
          <cell r="U826">
            <v>0</v>
          </cell>
          <cell r="V826">
            <v>0</v>
          </cell>
        </row>
        <row r="827">
          <cell r="A827">
            <v>2110602</v>
          </cell>
          <cell r="B827" t="str">
            <v/>
          </cell>
          <cell r="C827" t="str">
            <v/>
          </cell>
          <cell r="D827" t="str">
            <v>21106</v>
          </cell>
          <cell r="E827" t="str">
            <v/>
          </cell>
          <cell r="F827" t="str">
            <v/>
          </cell>
          <cell r="G827" t="str">
            <v>  退耕现金</v>
          </cell>
          <cell r="H827">
            <v>36.261</v>
          </cell>
          <cell r="I827">
            <v>0</v>
          </cell>
          <cell r="J827">
            <v>0</v>
          </cell>
          <cell r="K827">
            <v>0</v>
          </cell>
          <cell r="L827">
            <v>0</v>
          </cell>
          <cell r="M827">
            <v>0</v>
          </cell>
          <cell r="N827">
            <v>0</v>
          </cell>
          <cell r="O827">
            <v>0</v>
          </cell>
          <cell r="P827">
            <v>538</v>
          </cell>
          <cell r="Q827">
            <v>3992.5392</v>
          </cell>
          <cell r="R827">
            <v>-3454.5392</v>
          </cell>
          <cell r="S827">
            <v>0.00066</v>
          </cell>
          <cell r="T827">
            <v>0</v>
          </cell>
          <cell r="U827">
            <v>0</v>
          </cell>
          <cell r="V827">
            <v>0</v>
          </cell>
        </row>
        <row r="828">
          <cell r="A828">
            <v>2110603</v>
          </cell>
          <cell r="B828" t="str">
            <v/>
          </cell>
          <cell r="C828" t="str">
            <v/>
          </cell>
          <cell r="D828" t="str">
            <v>21106</v>
          </cell>
          <cell r="E828" t="str">
            <v/>
          </cell>
          <cell r="F828" t="str">
            <v/>
          </cell>
          <cell r="G828" t="str">
            <v>  退耕还林粮食折现补贴</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row>
        <row r="829">
          <cell r="A829">
            <v>2110604</v>
          </cell>
          <cell r="B829" t="str">
            <v/>
          </cell>
          <cell r="C829" t="str">
            <v/>
          </cell>
          <cell r="D829" t="str">
            <v>21106</v>
          </cell>
          <cell r="E829" t="str">
            <v/>
          </cell>
          <cell r="F829" t="str">
            <v/>
          </cell>
          <cell r="G829" t="str">
            <v>  退耕还林粮食费用补贴</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row>
        <row r="830">
          <cell r="A830">
            <v>2110605</v>
          </cell>
          <cell r="B830" t="str">
            <v/>
          </cell>
          <cell r="C830" t="str">
            <v/>
          </cell>
          <cell r="D830" t="str">
            <v>21106</v>
          </cell>
          <cell r="E830" t="str">
            <v/>
          </cell>
          <cell r="F830" t="str">
            <v/>
          </cell>
          <cell r="G830" t="str">
            <v>  退耕还林工程建设</v>
          </cell>
          <cell r="H830">
            <v>147.93</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row>
        <row r="831">
          <cell r="A831">
            <v>2110699</v>
          </cell>
          <cell r="B831" t="str">
            <v/>
          </cell>
          <cell r="C831" t="str">
            <v/>
          </cell>
          <cell r="D831" t="str">
            <v>21106</v>
          </cell>
          <cell r="E831" t="str">
            <v/>
          </cell>
          <cell r="F831" t="str">
            <v/>
          </cell>
          <cell r="G831" t="str">
            <v>  其他退耕还林支出</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row>
        <row r="832">
          <cell r="A832">
            <v>21107</v>
          </cell>
          <cell r="B832" t="str">
            <v/>
          </cell>
          <cell r="C832" t="str">
            <v>211</v>
          </cell>
          <cell r="D832" t="str">
            <v/>
          </cell>
          <cell r="E832" t="str">
            <v/>
          </cell>
          <cell r="F832" t="str">
            <v>21107</v>
          </cell>
          <cell r="G832" t="str">
            <v>风沙荒漠治理</v>
          </cell>
          <cell r="H832">
            <v>317.493742</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row>
        <row r="833">
          <cell r="A833">
            <v>2110799</v>
          </cell>
          <cell r="B833" t="str">
            <v/>
          </cell>
          <cell r="C833" t="str">
            <v/>
          </cell>
          <cell r="D833" t="str">
            <v>21107</v>
          </cell>
          <cell r="E833" t="str">
            <v/>
          </cell>
          <cell r="F833" t="str">
            <v/>
          </cell>
          <cell r="G833" t="str">
            <v>  其他风沙荒漠治理支出</v>
          </cell>
          <cell r="H833">
            <v>317.493742</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row>
        <row r="834">
          <cell r="A834">
            <v>21108</v>
          </cell>
          <cell r="B834" t="str">
            <v/>
          </cell>
          <cell r="C834" t="str">
            <v>211</v>
          </cell>
          <cell r="D834" t="str">
            <v/>
          </cell>
          <cell r="E834" t="str">
            <v/>
          </cell>
          <cell r="F834" t="str">
            <v>21108</v>
          </cell>
          <cell r="G834" t="str">
            <v>退牧还草</v>
          </cell>
          <cell r="H834">
            <v>0</v>
          </cell>
          <cell r="I834">
            <v>0</v>
          </cell>
          <cell r="J834">
            <v>0</v>
          </cell>
          <cell r="K834">
            <v>0</v>
          </cell>
          <cell r="L834">
            <v>0</v>
          </cell>
          <cell r="M834">
            <v>0</v>
          </cell>
          <cell r="N834">
            <v>0</v>
          </cell>
          <cell r="O834">
            <v>0</v>
          </cell>
          <cell r="P834">
            <v>0</v>
          </cell>
          <cell r="Q834">
            <v>0</v>
          </cell>
          <cell r="R834">
            <v>0</v>
          </cell>
          <cell r="S834">
            <v>2.932</v>
          </cell>
          <cell r="T834">
            <v>0</v>
          </cell>
          <cell r="U834">
            <v>0</v>
          </cell>
          <cell r="V834">
            <v>0</v>
          </cell>
        </row>
        <row r="835">
          <cell r="A835">
            <v>2110804</v>
          </cell>
          <cell r="B835" t="str">
            <v/>
          </cell>
          <cell r="C835" t="str">
            <v/>
          </cell>
          <cell r="D835" t="str">
            <v>21108</v>
          </cell>
          <cell r="E835" t="str">
            <v/>
          </cell>
          <cell r="F835" t="str">
            <v/>
          </cell>
          <cell r="G835" t="str">
            <v>  退牧还草工程建设</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row>
        <row r="836">
          <cell r="A836">
            <v>2110899</v>
          </cell>
          <cell r="B836" t="str">
            <v/>
          </cell>
          <cell r="C836" t="str">
            <v/>
          </cell>
          <cell r="D836" t="str">
            <v>21108</v>
          </cell>
          <cell r="E836" t="str">
            <v/>
          </cell>
          <cell r="F836" t="str">
            <v/>
          </cell>
          <cell r="G836" t="str">
            <v>  其他退牧还草支出</v>
          </cell>
          <cell r="H836">
            <v>0</v>
          </cell>
          <cell r="I836">
            <v>0</v>
          </cell>
          <cell r="J836">
            <v>0</v>
          </cell>
          <cell r="K836">
            <v>0</v>
          </cell>
          <cell r="L836">
            <v>0</v>
          </cell>
          <cell r="M836">
            <v>0</v>
          </cell>
          <cell r="N836">
            <v>0</v>
          </cell>
          <cell r="O836">
            <v>0</v>
          </cell>
          <cell r="P836">
            <v>0</v>
          </cell>
          <cell r="Q836">
            <v>0</v>
          </cell>
          <cell r="R836">
            <v>0</v>
          </cell>
          <cell r="S836">
            <v>2.932</v>
          </cell>
          <cell r="T836">
            <v>0</v>
          </cell>
          <cell r="U836">
            <v>0</v>
          </cell>
          <cell r="V836">
            <v>0</v>
          </cell>
        </row>
        <row r="837">
          <cell r="A837">
            <v>21109</v>
          </cell>
          <cell r="B837" t="str">
            <v/>
          </cell>
          <cell r="C837" t="str">
            <v>211</v>
          </cell>
          <cell r="D837" t="str">
            <v/>
          </cell>
          <cell r="E837" t="str">
            <v/>
          </cell>
          <cell r="F837" t="str">
            <v>21109</v>
          </cell>
          <cell r="G837" t="str">
            <v>已垦草原退耕还草</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row>
        <row r="838">
          <cell r="A838">
            <v>2110901</v>
          </cell>
          <cell r="B838" t="str">
            <v/>
          </cell>
          <cell r="C838" t="str">
            <v/>
          </cell>
          <cell r="D838" t="str">
            <v>21109</v>
          </cell>
          <cell r="E838" t="str">
            <v/>
          </cell>
          <cell r="F838" t="str">
            <v/>
          </cell>
          <cell r="G838" t="str">
            <v>  已垦草原退耕还草</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row>
        <row r="839">
          <cell r="A839">
            <v>21110</v>
          </cell>
          <cell r="B839" t="str">
            <v/>
          </cell>
          <cell r="C839" t="str">
            <v>211</v>
          </cell>
          <cell r="D839" t="str">
            <v/>
          </cell>
          <cell r="E839" t="str">
            <v/>
          </cell>
          <cell r="F839" t="str">
            <v>21110</v>
          </cell>
          <cell r="G839" t="str">
            <v>能源节约利用</v>
          </cell>
          <cell r="H839">
            <v>6</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row>
        <row r="840">
          <cell r="A840">
            <v>2111001</v>
          </cell>
          <cell r="B840" t="str">
            <v/>
          </cell>
          <cell r="C840" t="str">
            <v/>
          </cell>
          <cell r="D840" t="str">
            <v>21110</v>
          </cell>
          <cell r="E840" t="str">
            <v/>
          </cell>
          <cell r="F840" t="str">
            <v/>
          </cell>
          <cell r="G840" t="str">
            <v>  能源节约利用</v>
          </cell>
          <cell r="H840">
            <v>6</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row>
        <row r="841">
          <cell r="A841">
            <v>21111</v>
          </cell>
          <cell r="B841" t="str">
            <v/>
          </cell>
          <cell r="C841" t="str">
            <v>211</v>
          </cell>
          <cell r="D841" t="str">
            <v/>
          </cell>
          <cell r="E841" t="str">
            <v/>
          </cell>
          <cell r="F841" t="str">
            <v>21111</v>
          </cell>
          <cell r="G841" t="str">
            <v>污染减排</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row>
        <row r="842">
          <cell r="A842">
            <v>2111101</v>
          </cell>
          <cell r="B842" t="str">
            <v/>
          </cell>
          <cell r="C842" t="str">
            <v/>
          </cell>
          <cell r="D842" t="str">
            <v>21111</v>
          </cell>
          <cell r="E842" t="str">
            <v/>
          </cell>
          <cell r="F842" t="str">
            <v/>
          </cell>
          <cell r="G842" t="str">
            <v>  环境监测与信息</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row>
        <row r="843">
          <cell r="A843">
            <v>2111102</v>
          </cell>
          <cell r="B843" t="str">
            <v/>
          </cell>
          <cell r="C843" t="str">
            <v/>
          </cell>
          <cell r="D843" t="str">
            <v>21111</v>
          </cell>
          <cell r="E843" t="str">
            <v/>
          </cell>
          <cell r="F843" t="str">
            <v/>
          </cell>
          <cell r="G843" t="str">
            <v>  环境执法监察</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row>
        <row r="844">
          <cell r="A844">
            <v>2111103</v>
          </cell>
          <cell r="B844" t="str">
            <v/>
          </cell>
          <cell r="C844" t="str">
            <v/>
          </cell>
          <cell r="D844" t="str">
            <v>21111</v>
          </cell>
          <cell r="E844" t="str">
            <v/>
          </cell>
          <cell r="F844" t="str">
            <v/>
          </cell>
          <cell r="G844" t="str">
            <v>  减排专项支出</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row>
        <row r="845">
          <cell r="A845">
            <v>2111104</v>
          </cell>
          <cell r="B845" t="str">
            <v/>
          </cell>
          <cell r="C845" t="str">
            <v/>
          </cell>
          <cell r="D845" t="str">
            <v>21111</v>
          </cell>
          <cell r="E845" t="str">
            <v/>
          </cell>
          <cell r="F845" t="str">
            <v/>
          </cell>
          <cell r="G845" t="str">
            <v>  清洁生产专项支出</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row>
        <row r="846">
          <cell r="A846">
            <v>2111199</v>
          </cell>
          <cell r="B846" t="str">
            <v/>
          </cell>
          <cell r="C846" t="str">
            <v/>
          </cell>
          <cell r="D846" t="str">
            <v>21111</v>
          </cell>
          <cell r="E846" t="str">
            <v/>
          </cell>
          <cell r="F846" t="str">
            <v/>
          </cell>
          <cell r="G846" t="str">
            <v>  其他污染减排支出</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row>
        <row r="847">
          <cell r="A847">
            <v>21112</v>
          </cell>
          <cell r="B847" t="str">
            <v/>
          </cell>
          <cell r="C847" t="str">
            <v>211</v>
          </cell>
          <cell r="D847" t="str">
            <v/>
          </cell>
          <cell r="E847" t="str">
            <v/>
          </cell>
          <cell r="F847" t="str">
            <v>21112</v>
          </cell>
          <cell r="G847" t="str">
            <v>可再生能源</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row>
        <row r="848">
          <cell r="A848">
            <v>2111201</v>
          </cell>
          <cell r="B848" t="str">
            <v/>
          </cell>
          <cell r="C848" t="str">
            <v/>
          </cell>
          <cell r="D848" t="str">
            <v>21112</v>
          </cell>
          <cell r="E848" t="str">
            <v/>
          </cell>
          <cell r="F848" t="str">
            <v/>
          </cell>
          <cell r="G848" t="str">
            <v>  可再生能源</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row>
        <row r="849">
          <cell r="A849">
            <v>21113</v>
          </cell>
          <cell r="B849" t="str">
            <v/>
          </cell>
          <cell r="C849" t="str">
            <v>211</v>
          </cell>
          <cell r="D849" t="str">
            <v/>
          </cell>
          <cell r="E849" t="str">
            <v/>
          </cell>
          <cell r="F849" t="str">
            <v>21113</v>
          </cell>
          <cell r="G849" t="str">
            <v>资源综合利用</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row>
        <row r="850">
          <cell r="A850">
            <v>2111301</v>
          </cell>
          <cell r="B850" t="str">
            <v/>
          </cell>
          <cell r="C850" t="str">
            <v/>
          </cell>
          <cell r="D850" t="str">
            <v>21113</v>
          </cell>
          <cell r="E850" t="str">
            <v/>
          </cell>
          <cell r="F850" t="str">
            <v/>
          </cell>
          <cell r="G850" t="str">
            <v>  资源综合利用</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row>
        <row r="851">
          <cell r="A851">
            <v>21114</v>
          </cell>
          <cell r="B851" t="str">
            <v/>
          </cell>
          <cell r="C851" t="str">
            <v>211</v>
          </cell>
          <cell r="D851" t="str">
            <v/>
          </cell>
          <cell r="E851" t="str">
            <v/>
          </cell>
          <cell r="F851" t="str">
            <v>21114</v>
          </cell>
          <cell r="G851" t="str">
            <v>能源管理事务</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row>
        <row r="852">
          <cell r="A852">
            <v>2111401</v>
          </cell>
          <cell r="B852" t="str">
            <v/>
          </cell>
          <cell r="C852" t="str">
            <v/>
          </cell>
          <cell r="D852" t="str">
            <v>21114</v>
          </cell>
          <cell r="E852" t="str">
            <v/>
          </cell>
          <cell r="F852" t="str">
            <v/>
          </cell>
          <cell r="G852" t="str">
            <v>  行政运行</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row>
        <row r="853">
          <cell r="A853">
            <v>2111402</v>
          </cell>
          <cell r="B853" t="str">
            <v/>
          </cell>
          <cell r="C853" t="str">
            <v/>
          </cell>
          <cell r="D853" t="str">
            <v>21114</v>
          </cell>
          <cell r="E853" t="str">
            <v/>
          </cell>
          <cell r="F853" t="str">
            <v/>
          </cell>
          <cell r="G853" t="str">
            <v>  一般行政管理事务</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row>
        <row r="854">
          <cell r="A854">
            <v>2111403</v>
          </cell>
          <cell r="B854" t="str">
            <v/>
          </cell>
          <cell r="C854" t="str">
            <v/>
          </cell>
          <cell r="D854" t="str">
            <v>21114</v>
          </cell>
          <cell r="E854" t="str">
            <v/>
          </cell>
          <cell r="F854" t="str">
            <v/>
          </cell>
          <cell r="G854" t="str">
            <v>  机关服务</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row>
        <row r="855">
          <cell r="A855">
            <v>2111404</v>
          </cell>
          <cell r="B855" t="str">
            <v/>
          </cell>
          <cell r="C855" t="str">
            <v/>
          </cell>
          <cell r="D855" t="str">
            <v>21114</v>
          </cell>
          <cell r="E855" t="str">
            <v/>
          </cell>
          <cell r="F855" t="str">
            <v/>
          </cell>
          <cell r="G855" t="str">
            <v>  能源预测预警</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row>
        <row r="856">
          <cell r="A856">
            <v>2111405</v>
          </cell>
          <cell r="B856" t="str">
            <v/>
          </cell>
          <cell r="C856" t="str">
            <v/>
          </cell>
          <cell r="D856" t="str">
            <v>21114</v>
          </cell>
          <cell r="E856" t="str">
            <v/>
          </cell>
          <cell r="F856" t="str">
            <v/>
          </cell>
          <cell r="G856" t="str">
            <v>  能源战略规划与实施</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row>
        <row r="857">
          <cell r="A857">
            <v>2111406</v>
          </cell>
          <cell r="B857" t="str">
            <v/>
          </cell>
          <cell r="C857" t="str">
            <v/>
          </cell>
          <cell r="D857" t="str">
            <v>21114</v>
          </cell>
          <cell r="E857" t="str">
            <v/>
          </cell>
          <cell r="F857" t="str">
            <v/>
          </cell>
          <cell r="G857" t="str">
            <v>  能源科技装备</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row>
        <row r="858">
          <cell r="A858">
            <v>2111407</v>
          </cell>
          <cell r="B858" t="str">
            <v/>
          </cell>
          <cell r="C858" t="str">
            <v/>
          </cell>
          <cell r="D858" t="str">
            <v>21114</v>
          </cell>
          <cell r="E858" t="str">
            <v/>
          </cell>
          <cell r="F858" t="str">
            <v/>
          </cell>
          <cell r="G858" t="str">
            <v>  能源行业管理</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row>
        <row r="859">
          <cell r="A859">
            <v>2111408</v>
          </cell>
          <cell r="B859" t="str">
            <v/>
          </cell>
          <cell r="C859" t="str">
            <v/>
          </cell>
          <cell r="D859" t="str">
            <v>21114</v>
          </cell>
          <cell r="E859" t="str">
            <v/>
          </cell>
          <cell r="F859" t="str">
            <v/>
          </cell>
          <cell r="G859" t="str">
            <v>  能源管理</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row>
        <row r="860">
          <cell r="A860">
            <v>2111409</v>
          </cell>
          <cell r="B860" t="str">
            <v/>
          </cell>
          <cell r="C860" t="str">
            <v/>
          </cell>
          <cell r="D860" t="str">
            <v>21114</v>
          </cell>
          <cell r="E860" t="str">
            <v/>
          </cell>
          <cell r="F860" t="str">
            <v/>
          </cell>
          <cell r="G860" t="str">
            <v>  石油储备发展管理</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row>
        <row r="861">
          <cell r="A861">
            <v>2111410</v>
          </cell>
          <cell r="B861" t="str">
            <v/>
          </cell>
          <cell r="C861" t="str">
            <v/>
          </cell>
          <cell r="D861" t="str">
            <v>21114</v>
          </cell>
          <cell r="E861" t="str">
            <v/>
          </cell>
          <cell r="F861" t="str">
            <v/>
          </cell>
          <cell r="G861" t="str">
            <v>  能源调查</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row>
        <row r="862">
          <cell r="A862">
            <v>2111411</v>
          </cell>
          <cell r="B862" t="str">
            <v/>
          </cell>
          <cell r="C862" t="str">
            <v/>
          </cell>
          <cell r="D862" t="str">
            <v>21114</v>
          </cell>
          <cell r="E862" t="str">
            <v/>
          </cell>
          <cell r="F862" t="str">
            <v/>
          </cell>
          <cell r="G862" t="str">
            <v>  信息化建设</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row>
        <row r="863">
          <cell r="A863">
            <v>2111450</v>
          </cell>
          <cell r="B863" t="str">
            <v/>
          </cell>
          <cell r="C863" t="str">
            <v/>
          </cell>
          <cell r="D863" t="str">
            <v>21114</v>
          </cell>
          <cell r="E863" t="str">
            <v/>
          </cell>
          <cell r="F863" t="str">
            <v/>
          </cell>
          <cell r="G863" t="str">
            <v>  事业运行</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row>
        <row r="864">
          <cell r="A864">
            <v>2111499</v>
          </cell>
          <cell r="B864" t="str">
            <v/>
          </cell>
          <cell r="C864" t="str">
            <v/>
          </cell>
          <cell r="D864" t="str">
            <v>21114</v>
          </cell>
          <cell r="E864" t="str">
            <v/>
          </cell>
          <cell r="F864" t="str">
            <v/>
          </cell>
          <cell r="G864" t="str">
            <v>  其他能源管理事务支出</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row>
        <row r="865">
          <cell r="A865">
            <v>21199</v>
          </cell>
          <cell r="B865" t="str">
            <v/>
          </cell>
          <cell r="C865" t="str">
            <v>211</v>
          </cell>
          <cell r="D865" t="str">
            <v/>
          </cell>
          <cell r="E865" t="str">
            <v/>
          </cell>
          <cell r="F865" t="str">
            <v>21199</v>
          </cell>
          <cell r="G865" t="str">
            <v>其他节能环保支出</v>
          </cell>
          <cell r="H865">
            <v>1211.86</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row>
        <row r="866">
          <cell r="A866">
            <v>2119999</v>
          </cell>
          <cell r="B866" t="str">
            <v/>
          </cell>
          <cell r="C866" t="str">
            <v/>
          </cell>
          <cell r="D866" t="str">
            <v>21199</v>
          </cell>
          <cell r="E866" t="str">
            <v/>
          </cell>
          <cell r="F866" t="str">
            <v/>
          </cell>
          <cell r="G866" t="str">
            <v>  其他节能环保支出</v>
          </cell>
          <cell r="H866">
            <v>1211.86</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row>
        <row r="867">
          <cell r="A867">
            <v>212</v>
          </cell>
          <cell r="B867" t="str">
            <v>类</v>
          </cell>
          <cell r="C867" t="str">
            <v/>
          </cell>
          <cell r="D867" t="str">
            <v/>
          </cell>
          <cell r="E867" t="str">
            <v/>
          </cell>
          <cell r="F867" t="str">
            <v/>
          </cell>
          <cell r="G867" t="str">
            <v>城乡社区事务支出</v>
          </cell>
          <cell r="H867">
            <v>5793.275139</v>
          </cell>
          <cell r="I867">
            <v>1522.2912</v>
          </cell>
          <cell r="J867">
            <v>128.4456</v>
          </cell>
          <cell r="K867">
            <v>61.4856</v>
          </cell>
          <cell r="L867">
            <v>0</v>
          </cell>
          <cell r="M867">
            <v>104.16</v>
          </cell>
          <cell r="N867">
            <v>0</v>
          </cell>
          <cell r="O867">
            <v>0</v>
          </cell>
          <cell r="P867">
            <v>0</v>
          </cell>
          <cell r="Q867">
            <v>0</v>
          </cell>
          <cell r="R867">
            <v>0</v>
          </cell>
          <cell r="S867">
            <v>0</v>
          </cell>
          <cell r="T867">
            <v>0</v>
          </cell>
          <cell r="U867">
            <v>399.032996</v>
          </cell>
          <cell r="V867">
            <v>0</v>
          </cell>
        </row>
        <row r="868">
          <cell r="A868">
            <v>21201</v>
          </cell>
          <cell r="B868" t="str">
            <v/>
          </cell>
          <cell r="C868" t="str">
            <v>212</v>
          </cell>
          <cell r="D868" t="str">
            <v/>
          </cell>
          <cell r="E868" t="str">
            <v/>
          </cell>
          <cell r="F868" t="str">
            <v>21201</v>
          </cell>
          <cell r="G868" t="str">
            <v>城乡社区管理事务</v>
          </cell>
          <cell r="H868">
            <v>3753.787508</v>
          </cell>
          <cell r="I868">
            <v>937.5768</v>
          </cell>
          <cell r="J868">
            <v>60.8136</v>
          </cell>
          <cell r="K868">
            <v>35.773</v>
          </cell>
          <cell r="L868">
            <v>0</v>
          </cell>
          <cell r="M868">
            <v>47.88</v>
          </cell>
          <cell r="N868">
            <v>0</v>
          </cell>
          <cell r="O868">
            <v>0</v>
          </cell>
          <cell r="P868">
            <v>0</v>
          </cell>
          <cell r="Q868">
            <v>0</v>
          </cell>
          <cell r="R868">
            <v>0</v>
          </cell>
          <cell r="S868">
            <v>0</v>
          </cell>
          <cell r="T868">
            <v>0</v>
          </cell>
          <cell r="U868">
            <v>350</v>
          </cell>
          <cell r="V868">
            <v>0</v>
          </cell>
        </row>
        <row r="869">
          <cell r="A869">
            <v>2120101</v>
          </cell>
          <cell r="B869" t="str">
            <v/>
          </cell>
          <cell r="C869" t="str">
            <v/>
          </cell>
          <cell r="D869" t="str">
            <v>21201</v>
          </cell>
          <cell r="E869" t="str">
            <v/>
          </cell>
          <cell r="F869" t="str">
            <v/>
          </cell>
          <cell r="G869" t="str">
            <v>  行政运行</v>
          </cell>
          <cell r="H869">
            <v>368.734461</v>
          </cell>
          <cell r="I869">
            <v>328.2228</v>
          </cell>
          <cell r="J869">
            <v>0</v>
          </cell>
          <cell r="K869">
            <v>8.7677</v>
          </cell>
          <cell r="L869">
            <v>0</v>
          </cell>
          <cell r="M869">
            <v>0</v>
          </cell>
          <cell r="N869">
            <v>0</v>
          </cell>
          <cell r="O869">
            <v>0</v>
          </cell>
          <cell r="P869">
            <v>0</v>
          </cell>
          <cell r="Q869">
            <v>0</v>
          </cell>
          <cell r="R869">
            <v>0</v>
          </cell>
          <cell r="S869">
            <v>0</v>
          </cell>
          <cell r="T869">
            <v>0</v>
          </cell>
          <cell r="U869">
            <v>0</v>
          </cell>
          <cell r="V869">
            <v>0</v>
          </cell>
        </row>
        <row r="870">
          <cell r="A870">
            <v>212010101</v>
          </cell>
          <cell r="B870" t="str">
            <v/>
          </cell>
          <cell r="C870" t="str">
            <v/>
          </cell>
          <cell r="D870" t="str">
            <v/>
          </cell>
          <cell r="E870" t="str">
            <v>2120101</v>
          </cell>
          <cell r="F870" t="str">
            <v/>
          </cell>
          <cell r="G870" t="str">
            <v>  住建局</v>
          </cell>
          <cell r="H870">
            <v>202.30586</v>
          </cell>
          <cell r="I870">
            <v>176.6184</v>
          </cell>
          <cell r="J870">
            <v>0</v>
          </cell>
          <cell r="K870">
            <v>4.7678</v>
          </cell>
          <cell r="L870">
            <v>0</v>
          </cell>
          <cell r="M870">
            <v>0</v>
          </cell>
          <cell r="N870">
            <v>0</v>
          </cell>
          <cell r="O870">
            <v>0</v>
          </cell>
          <cell r="P870">
            <v>0</v>
          </cell>
          <cell r="Q870">
            <v>0</v>
          </cell>
          <cell r="R870">
            <v>0</v>
          </cell>
          <cell r="S870">
            <v>0</v>
          </cell>
          <cell r="T870">
            <v>0</v>
          </cell>
          <cell r="U870">
            <v>0</v>
          </cell>
          <cell r="V870">
            <v>0</v>
          </cell>
        </row>
        <row r="871">
          <cell r="A871">
            <v>212010102</v>
          </cell>
          <cell r="B871" t="str">
            <v/>
          </cell>
          <cell r="C871" t="str">
            <v/>
          </cell>
          <cell r="D871" t="str">
            <v/>
          </cell>
          <cell r="E871" t="str">
            <v>2120101</v>
          </cell>
          <cell r="F871" t="str">
            <v/>
          </cell>
          <cell r="G871" t="str">
            <v>  城管局</v>
          </cell>
          <cell r="H871">
            <v>166.428601</v>
          </cell>
          <cell r="I871">
            <v>151.6044</v>
          </cell>
          <cell r="J871">
            <v>0</v>
          </cell>
          <cell r="K871">
            <v>3.9999</v>
          </cell>
          <cell r="L871">
            <v>0</v>
          </cell>
          <cell r="M871">
            <v>0</v>
          </cell>
          <cell r="N871">
            <v>0</v>
          </cell>
          <cell r="O871">
            <v>0</v>
          </cell>
          <cell r="P871">
            <v>0</v>
          </cell>
          <cell r="Q871">
            <v>0</v>
          </cell>
          <cell r="R871">
            <v>0</v>
          </cell>
          <cell r="S871">
            <v>0</v>
          </cell>
          <cell r="T871">
            <v>0</v>
          </cell>
          <cell r="U871">
            <v>0</v>
          </cell>
          <cell r="V871">
            <v>0</v>
          </cell>
        </row>
        <row r="872">
          <cell r="A872">
            <v>212010103</v>
          </cell>
          <cell r="B872" t="str">
            <v/>
          </cell>
          <cell r="C872" t="str">
            <v/>
          </cell>
          <cell r="D872" t="str">
            <v/>
          </cell>
          <cell r="E872" t="str">
            <v>2120101</v>
          </cell>
          <cell r="F872" t="str">
            <v/>
          </cell>
          <cell r="G872" t="str">
            <v>  乡镇街道</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row>
        <row r="873">
          <cell r="A873">
            <v>2120102</v>
          </cell>
          <cell r="B873" t="str">
            <v/>
          </cell>
          <cell r="C873" t="str">
            <v/>
          </cell>
          <cell r="D873" t="str">
            <v>21201</v>
          </cell>
          <cell r="E873" t="str">
            <v/>
          </cell>
          <cell r="F873" t="str">
            <v/>
          </cell>
          <cell r="G873" t="str">
            <v>  一般行政管理事务</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row>
        <row r="874">
          <cell r="A874">
            <v>2120103</v>
          </cell>
          <cell r="B874" t="str">
            <v/>
          </cell>
          <cell r="C874" t="str">
            <v/>
          </cell>
          <cell r="D874" t="str">
            <v>21201</v>
          </cell>
          <cell r="E874" t="str">
            <v/>
          </cell>
          <cell r="F874" t="str">
            <v/>
          </cell>
          <cell r="G874" t="str">
            <v>  机关服务</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row>
        <row r="875">
          <cell r="A875">
            <v>2120104</v>
          </cell>
          <cell r="B875" t="str">
            <v/>
          </cell>
          <cell r="C875" t="str">
            <v/>
          </cell>
          <cell r="D875" t="str">
            <v>21201</v>
          </cell>
          <cell r="E875" t="str">
            <v/>
          </cell>
          <cell r="F875" t="str">
            <v/>
          </cell>
          <cell r="G875" t="str">
            <v>  城管执法</v>
          </cell>
          <cell r="H875">
            <v>250.714674</v>
          </cell>
          <cell r="I875">
            <v>90.8784</v>
          </cell>
          <cell r="J875">
            <v>0</v>
          </cell>
          <cell r="K875">
            <v>2.6718</v>
          </cell>
          <cell r="L875">
            <v>0</v>
          </cell>
          <cell r="M875">
            <v>0</v>
          </cell>
          <cell r="N875">
            <v>0</v>
          </cell>
          <cell r="O875">
            <v>0</v>
          </cell>
          <cell r="P875">
            <v>0</v>
          </cell>
          <cell r="Q875">
            <v>0</v>
          </cell>
          <cell r="R875">
            <v>0</v>
          </cell>
          <cell r="S875">
            <v>0</v>
          </cell>
          <cell r="T875">
            <v>0</v>
          </cell>
          <cell r="U875">
            <v>0</v>
          </cell>
          <cell r="V875">
            <v>0</v>
          </cell>
        </row>
        <row r="876">
          <cell r="A876">
            <v>212010401</v>
          </cell>
          <cell r="B876" t="str">
            <v/>
          </cell>
          <cell r="C876" t="str">
            <v/>
          </cell>
          <cell r="D876" t="str">
            <v/>
          </cell>
          <cell r="E876" t="str">
            <v>2120104</v>
          </cell>
          <cell r="F876" t="str">
            <v/>
          </cell>
          <cell r="G876" t="str">
            <v>  乡镇街道</v>
          </cell>
          <cell r="H876">
            <v>54</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row>
        <row r="877">
          <cell r="A877">
            <v>212010402</v>
          </cell>
          <cell r="B877" t="str">
            <v/>
          </cell>
          <cell r="C877" t="str">
            <v/>
          </cell>
          <cell r="D877" t="str">
            <v/>
          </cell>
          <cell r="E877" t="str">
            <v>2120104</v>
          </cell>
          <cell r="F877" t="str">
            <v/>
          </cell>
          <cell r="G877" t="str">
            <v>  城管局</v>
          </cell>
          <cell r="H877">
            <v>196.714674</v>
          </cell>
          <cell r="I877">
            <v>90.8784</v>
          </cell>
          <cell r="J877">
            <v>0</v>
          </cell>
          <cell r="K877">
            <v>2.6718</v>
          </cell>
          <cell r="L877">
            <v>0</v>
          </cell>
          <cell r="M877">
            <v>0</v>
          </cell>
          <cell r="N877">
            <v>0</v>
          </cell>
          <cell r="O877">
            <v>0</v>
          </cell>
          <cell r="P877">
            <v>0</v>
          </cell>
          <cell r="Q877">
            <v>0</v>
          </cell>
          <cell r="R877">
            <v>0</v>
          </cell>
          <cell r="S877">
            <v>0</v>
          </cell>
          <cell r="T877">
            <v>0</v>
          </cell>
          <cell r="U877">
            <v>0</v>
          </cell>
          <cell r="V877">
            <v>0</v>
          </cell>
        </row>
        <row r="878">
          <cell r="A878">
            <v>2120105</v>
          </cell>
          <cell r="B878" t="str">
            <v/>
          </cell>
          <cell r="C878" t="str">
            <v/>
          </cell>
          <cell r="D878" t="str">
            <v>21201</v>
          </cell>
          <cell r="E878" t="str">
            <v/>
          </cell>
          <cell r="F878" t="str">
            <v/>
          </cell>
          <cell r="G878" t="str">
            <v>  工程建设标准规范编制与监管</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row>
        <row r="879">
          <cell r="A879">
            <v>2120106</v>
          </cell>
          <cell r="B879" t="str">
            <v/>
          </cell>
          <cell r="C879" t="str">
            <v/>
          </cell>
          <cell r="D879" t="str">
            <v>21201</v>
          </cell>
          <cell r="E879" t="str">
            <v/>
          </cell>
          <cell r="F879" t="str">
            <v/>
          </cell>
          <cell r="G879" t="str">
            <v>  工程建设管理</v>
          </cell>
          <cell r="H879">
            <v>2357.731673</v>
          </cell>
          <cell r="I879">
            <v>473.0832</v>
          </cell>
          <cell r="J879">
            <v>54.3339</v>
          </cell>
          <cell r="K879">
            <v>21.7469</v>
          </cell>
          <cell r="L879">
            <v>0</v>
          </cell>
          <cell r="M879">
            <v>43.68</v>
          </cell>
          <cell r="N879">
            <v>0</v>
          </cell>
          <cell r="O879">
            <v>0</v>
          </cell>
          <cell r="P879">
            <v>0</v>
          </cell>
          <cell r="Q879">
            <v>0</v>
          </cell>
          <cell r="R879">
            <v>0</v>
          </cell>
          <cell r="S879">
            <v>0</v>
          </cell>
          <cell r="T879">
            <v>0</v>
          </cell>
          <cell r="U879">
            <v>350</v>
          </cell>
          <cell r="V879">
            <v>0</v>
          </cell>
        </row>
        <row r="880">
          <cell r="A880">
            <v>2120107</v>
          </cell>
          <cell r="B880" t="str">
            <v/>
          </cell>
          <cell r="C880" t="str">
            <v/>
          </cell>
          <cell r="D880" t="str">
            <v>21201</v>
          </cell>
          <cell r="E880" t="str">
            <v/>
          </cell>
          <cell r="F880" t="str">
            <v/>
          </cell>
          <cell r="G880" t="str">
            <v>  市政公用行业市场监管</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row>
        <row r="881">
          <cell r="A881">
            <v>2120108</v>
          </cell>
          <cell r="B881" t="str">
            <v/>
          </cell>
          <cell r="C881" t="str">
            <v/>
          </cell>
          <cell r="D881" t="str">
            <v>21201</v>
          </cell>
          <cell r="E881" t="str">
            <v/>
          </cell>
          <cell r="F881" t="str">
            <v/>
          </cell>
          <cell r="G881" t="str">
            <v>  国家重点风景区规划与保护</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row>
        <row r="882">
          <cell r="A882">
            <v>2120109</v>
          </cell>
          <cell r="B882" t="str">
            <v/>
          </cell>
          <cell r="C882" t="str">
            <v/>
          </cell>
          <cell r="D882" t="str">
            <v>21201</v>
          </cell>
          <cell r="E882" t="str">
            <v/>
          </cell>
          <cell r="F882" t="str">
            <v/>
          </cell>
          <cell r="G882" t="str">
            <v>  住宅建设与房地产市场监管</v>
          </cell>
          <cell r="H882">
            <v>60.3067</v>
          </cell>
          <cell r="I882">
            <v>45.3924</v>
          </cell>
          <cell r="J882">
            <v>6.4797</v>
          </cell>
          <cell r="K882">
            <v>2.5866</v>
          </cell>
          <cell r="L882">
            <v>0</v>
          </cell>
          <cell r="M882">
            <v>4.2</v>
          </cell>
          <cell r="N882">
            <v>0</v>
          </cell>
          <cell r="O882">
            <v>0</v>
          </cell>
          <cell r="P882">
            <v>0</v>
          </cell>
          <cell r="Q882">
            <v>0</v>
          </cell>
          <cell r="R882">
            <v>0</v>
          </cell>
          <cell r="S882">
            <v>0</v>
          </cell>
          <cell r="T882">
            <v>0</v>
          </cell>
          <cell r="U882">
            <v>0</v>
          </cell>
          <cell r="V882">
            <v>0</v>
          </cell>
        </row>
        <row r="883">
          <cell r="A883">
            <v>2120110</v>
          </cell>
          <cell r="B883" t="str">
            <v/>
          </cell>
          <cell r="C883" t="str">
            <v/>
          </cell>
          <cell r="D883" t="str">
            <v>21201</v>
          </cell>
          <cell r="E883" t="str">
            <v/>
          </cell>
          <cell r="F883" t="str">
            <v/>
          </cell>
          <cell r="G883" t="str">
            <v>  执业资格注册、资质审查</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row>
        <row r="884">
          <cell r="A884">
            <v>2120199</v>
          </cell>
          <cell r="B884" t="str">
            <v/>
          </cell>
          <cell r="C884" t="str">
            <v/>
          </cell>
          <cell r="D884" t="str">
            <v>21201</v>
          </cell>
          <cell r="E884" t="str">
            <v/>
          </cell>
          <cell r="F884" t="str">
            <v/>
          </cell>
          <cell r="G884" t="str">
            <v>  其他城乡社区管理事务支出</v>
          </cell>
          <cell r="H884">
            <v>716.3</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row>
        <row r="885">
          <cell r="A885">
            <v>212019901</v>
          </cell>
          <cell r="B885" t="str">
            <v/>
          </cell>
          <cell r="C885" t="str">
            <v/>
          </cell>
          <cell r="D885" t="str">
            <v/>
          </cell>
          <cell r="E885" t="str">
            <v>2120199</v>
          </cell>
          <cell r="F885" t="str">
            <v/>
          </cell>
          <cell r="G885" t="str">
            <v>  住建局</v>
          </cell>
          <cell r="H885">
            <v>716.3</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row>
        <row r="886">
          <cell r="A886">
            <v>212019902</v>
          </cell>
          <cell r="B886" t="str">
            <v/>
          </cell>
          <cell r="C886" t="str">
            <v/>
          </cell>
          <cell r="D886" t="str">
            <v/>
          </cell>
          <cell r="E886" t="str">
            <v>2120199</v>
          </cell>
          <cell r="F886" t="str">
            <v/>
          </cell>
          <cell r="G886" t="str">
            <v>  城管局</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row>
        <row r="887">
          <cell r="A887">
            <v>21202</v>
          </cell>
          <cell r="B887" t="str">
            <v/>
          </cell>
          <cell r="C887" t="str">
            <v>212</v>
          </cell>
          <cell r="D887" t="str">
            <v/>
          </cell>
          <cell r="E887" t="str">
            <v/>
          </cell>
          <cell r="F887" t="str">
            <v>21202</v>
          </cell>
          <cell r="G887" t="str">
            <v>城乡社区规划与管理</v>
          </cell>
          <cell r="H887">
            <v>3.357</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row>
        <row r="888">
          <cell r="A888">
            <v>2120201</v>
          </cell>
          <cell r="B888" t="str">
            <v/>
          </cell>
          <cell r="C888" t="str">
            <v/>
          </cell>
          <cell r="D888" t="str">
            <v>21202</v>
          </cell>
          <cell r="E888" t="str">
            <v/>
          </cell>
          <cell r="F888" t="str">
            <v/>
          </cell>
          <cell r="G888" t="str">
            <v>  城乡社区规划与管理</v>
          </cell>
          <cell r="H888">
            <v>3.357</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row>
        <row r="889">
          <cell r="A889">
            <v>21203</v>
          </cell>
          <cell r="B889" t="str">
            <v/>
          </cell>
          <cell r="C889" t="str">
            <v>212</v>
          </cell>
          <cell r="D889" t="str">
            <v/>
          </cell>
          <cell r="E889" t="str">
            <v/>
          </cell>
          <cell r="F889" t="str">
            <v>21203</v>
          </cell>
          <cell r="G889" t="str">
            <v>城乡社区公共设施</v>
          </cell>
          <cell r="H889">
            <v>183.78526</v>
          </cell>
          <cell r="I889">
            <v>87.9504</v>
          </cell>
          <cell r="J889">
            <v>10.1892</v>
          </cell>
          <cell r="K889">
            <v>3.9617</v>
          </cell>
          <cell r="L889">
            <v>0</v>
          </cell>
          <cell r="M889">
            <v>8.4</v>
          </cell>
          <cell r="N889">
            <v>0</v>
          </cell>
          <cell r="O889">
            <v>0</v>
          </cell>
          <cell r="P889">
            <v>0</v>
          </cell>
          <cell r="Q889">
            <v>0</v>
          </cell>
          <cell r="R889">
            <v>0</v>
          </cell>
          <cell r="S889">
            <v>0</v>
          </cell>
          <cell r="T889">
            <v>0</v>
          </cell>
          <cell r="U889">
            <v>0</v>
          </cell>
          <cell r="V889">
            <v>0</v>
          </cell>
        </row>
        <row r="890">
          <cell r="A890">
            <v>2120303</v>
          </cell>
          <cell r="B890" t="str">
            <v/>
          </cell>
          <cell r="C890" t="str">
            <v/>
          </cell>
          <cell r="D890" t="str">
            <v>21203</v>
          </cell>
          <cell r="E890" t="str">
            <v/>
          </cell>
          <cell r="F890" t="str">
            <v/>
          </cell>
          <cell r="G890" t="str">
            <v>  小城镇基础设施建设</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row>
        <row r="891">
          <cell r="A891">
            <v>2120399</v>
          </cell>
          <cell r="B891" t="str">
            <v/>
          </cell>
          <cell r="C891" t="str">
            <v/>
          </cell>
          <cell r="D891" t="str">
            <v>21203</v>
          </cell>
          <cell r="E891" t="str">
            <v/>
          </cell>
          <cell r="F891" t="str">
            <v/>
          </cell>
          <cell r="G891" t="str">
            <v>  其他城乡社区公共设施支出</v>
          </cell>
          <cell r="H891">
            <v>183.78526</v>
          </cell>
          <cell r="I891">
            <v>87.9504</v>
          </cell>
          <cell r="J891">
            <v>10.1892</v>
          </cell>
          <cell r="K891">
            <v>3.9617</v>
          </cell>
          <cell r="L891">
            <v>0</v>
          </cell>
          <cell r="M891">
            <v>8.4</v>
          </cell>
          <cell r="N891">
            <v>0</v>
          </cell>
          <cell r="O891">
            <v>0</v>
          </cell>
          <cell r="P891">
            <v>0</v>
          </cell>
          <cell r="Q891">
            <v>0</v>
          </cell>
          <cell r="R891">
            <v>0</v>
          </cell>
          <cell r="S891">
            <v>0</v>
          </cell>
          <cell r="T891">
            <v>0</v>
          </cell>
          <cell r="U891">
            <v>0</v>
          </cell>
          <cell r="V891">
            <v>0</v>
          </cell>
        </row>
        <row r="892">
          <cell r="A892">
            <v>212039901</v>
          </cell>
          <cell r="B892" t="str">
            <v/>
          </cell>
          <cell r="C892" t="str">
            <v/>
          </cell>
          <cell r="D892" t="str">
            <v/>
          </cell>
          <cell r="E892" t="str">
            <v>2120399</v>
          </cell>
          <cell r="F892" t="str">
            <v/>
          </cell>
          <cell r="G892" t="str">
            <v>    其中：交运局</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row>
        <row r="893">
          <cell r="A893">
            <v>212039902</v>
          </cell>
          <cell r="B893" t="str">
            <v/>
          </cell>
          <cell r="C893" t="str">
            <v/>
          </cell>
          <cell r="D893" t="str">
            <v/>
          </cell>
          <cell r="E893" t="str">
            <v>2120399</v>
          </cell>
          <cell r="F893" t="str">
            <v/>
          </cell>
          <cell r="G893" t="str">
            <v>          公路路政管理大队</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row>
        <row r="894">
          <cell r="A894">
            <v>212039903</v>
          </cell>
          <cell r="B894" t="str">
            <v/>
          </cell>
          <cell r="C894" t="str">
            <v/>
          </cell>
          <cell r="D894" t="str">
            <v/>
          </cell>
          <cell r="E894" t="str">
            <v>2120399</v>
          </cell>
          <cell r="F894" t="str">
            <v/>
          </cell>
          <cell r="G894" t="str">
            <v>          地方公路管理段</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row>
        <row r="895">
          <cell r="A895">
            <v>212039904</v>
          </cell>
          <cell r="B895" t="str">
            <v/>
          </cell>
          <cell r="C895" t="str">
            <v/>
          </cell>
          <cell r="D895" t="str">
            <v/>
          </cell>
          <cell r="E895" t="str">
            <v>2120399</v>
          </cell>
          <cell r="F895" t="str">
            <v/>
          </cell>
          <cell r="G895" t="str">
            <v>          城市照明管理站</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row>
        <row r="896">
          <cell r="A896">
            <v>212039905</v>
          </cell>
          <cell r="B896" t="str">
            <v/>
          </cell>
          <cell r="C896" t="str">
            <v/>
          </cell>
          <cell r="D896" t="str">
            <v/>
          </cell>
          <cell r="E896" t="str">
            <v>2120399</v>
          </cell>
          <cell r="F896" t="str">
            <v/>
          </cell>
          <cell r="G896" t="str">
            <v>          工程质量监督和造价管理站</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row>
        <row r="897">
          <cell r="A897">
            <v>212039906</v>
          </cell>
          <cell r="B897" t="str">
            <v/>
          </cell>
          <cell r="C897" t="str">
            <v/>
          </cell>
          <cell r="D897" t="str">
            <v/>
          </cell>
          <cell r="E897" t="str">
            <v>2120399</v>
          </cell>
          <cell r="F897" t="str">
            <v/>
          </cell>
          <cell r="G897" t="str">
            <v>          城管局</v>
          </cell>
          <cell r="H897">
            <v>183.78526</v>
          </cell>
          <cell r="I897">
            <v>87.9504</v>
          </cell>
          <cell r="J897">
            <v>10.1892</v>
          </cell>
          <cell r="K897">
            <v>3.9617</v>
          </cell>
          <cell r="L897">
            <v>0</v>
          </cell>
          <cell r="M897">
            <v>8.4</v>
          </cell>
          <cell r="N897">
            <v>0</v>
          </cell>
          <cell r="O897">
            <v>0</v>
          </cell>
          <cell r="P897">
            <v>0</v>
          </cell>
          <cell r="Q897">
            <v>0</v>
          </cell>
          <cell r="R897">
            <v>0</v>
          </cell>
          <cell r="S897">
            <v>0</v>
          </cell>
          <cell r="T897">
            <v>0</v>
          </cell>
          <cell r="U897">
            <v>0</v>
          </cell>
          <cell r="V897">
            <v>0</v>
          </cell>
        </row>
        <row r="898">
          <cell r="A898">
            <v>212039907</v>
          </cell>
          <cell r="B898" t="str">
            <v/>
          </cell>
          <cell r="C898" t="str">
            <v/>
          </cell>
          <cell r="D898" t="str">
            <v/>
          </cell>
          <cell r="E898" t="str">
            <v>2120399</v>
          </cell>
          <cell r="F898" t="str">
            <v/>
          </cell>
          <cell r="G898" t="str">
            <v>          住建局</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row>
        <row r="899">
          <cell r="A899">
            <v>212039908</v>
          </cell>
          <cell r="B899" t="str">
            <v/>
          </cell>
          <cell r="C899" t="str">
            <v/>
          </cell>
          <cell r="D899" t="str">
            <v/>
          </cell>
          <cell r="E899" t="str">
            <v>2120399</v>
          </cell>
          <cell r="F899" t="str">
            <v/>
          </cell>
          <cell r="G899" t="str">
            <v>          乡镇街道</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row>
        <row r="900">
          <cell r="A900">
            <v>21205</v>
          </cell>
          <cell r="B900" t="str">
            <v/>
          </cell>
          <cell r="C900" t="str">
            <v>212</v>
          </cell>
          <cell r="D900" t="str">
            <v/>
          </cell>
          <cell r="E900" t="str">
            <v/>
          </cell>
          <cell r="F900" t="str">
            <v>21205</v>
          </cell>
          <cell r="G900" t="str">
            <v>城乡社区环境卫生</v>
          </cell>
          <cell r="H900">
            <v>1847.345371</v>
          </cell>
          <cell r="I900">
            <v>496.764</v>
          </cell>
          <cell r="J900">
            <v>57.4428</v>
          </cell>
          <cell r="K900">
            <v>21.7509</v>
          </cell>
          <cell r="L900">
            <v>0</v>
          </cell>
          <cell r="M900">
            <v>47.88</v>
          </cell>
          <cell r="N900">
            <v>0</v>
          </cell>
          <cell r="O900">
            <v>0</v>
          </cell>
          <cell r="P900">
            <v>0</v>
          </cell>
          <cell r="Q900">
            <v>0</v>
          </cell>
          <cell r="R900">
            <v>0</v>
          </cell>
          <cell r="S900">
            <v>0</v>
          </cell>
          <cell r="T900">
            <v>0</v>
          </cell>
          <cell r="U900">
            <v>49.032996</v>
          </cell>
          <cell r="V900">
            <v>0</v>
          </cell>
        </row>
        <row r="901">
          <cell r="A901">
            <v>2120501</v>
          </cell>
          <cell r="B901" t="str">
            <v/>
          </cell>
          <cell r="C901" t="str">
            <v/>
          </cell>
          <cell r="D901" t="str">
            <v>21205</v>
          </cell>
          <cell r="E901" t="str">
            <v/>
          </cell>
          <cell r="F901" t="str">
            <v/>
          </cell>
          <cell r="G901" t="str">
            <v>  城乡社区环境卫生</v>
          </cell>
          <cell r="H901">
            <v>1847.345371</v>
          </cell>
          <cell r="I901">
            <v>496.764</v>
          </cell>
          <cell r="J901">
            <v>57.4428</v>
          </cell>
          <cell r="K901">
            <v>21.7509</v>
          </cell>
          <cell r="L901">
            <v>0</v>
          </cell>
          <cell r="M901">
            <v>47.88</v>
          </cell>
          <cell r="N901">
            <v>0</v>
          </cell>
          <cell r="O901">
            <v>0</v>
          </cell>
          <cell r="P901">
            <v>0</v>
          </cell>
          <cell r="Q901">
            <v>0</v>
          </cell>
          <cell r="R901">
            <v>0</v>
          </cell>
          <cell r="S901">
            <v>0</v>
          </cell>
          <cell r="T901">
            <v>0</v>
          </cell>
          <cell r="U901">
            <v>49.032996</v>
          </cell>
          <cell r="V901">
            <v>0</v>
          </cell>
        </row>
        <row r="902">
          <cell r="A902">
            <v>212050101</v>
          </cell>
          <cell r="B902" t="str">
            <v/>
          </cell>
          <cell r="C902" t="str">
            <v/>
          </cell>
          <cell r="D902" t="str">
            <v/>
          </cell>
          <cell r="E902" t="str">
            <v>2120501</v>
          </cell>
          <cell r="F902" t="str">
            <v/>
          </cell>
          <cell r="G902" t="str">
            <v>  住建局</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row>
        <row r="903">
          <cell r="A903">
            <v>212050102</v>
          </cell>
          <cell r="B903" t="str">
            <v/>
          </cell>
          <cell r="C903" t="str">
            <v/>
          </cell>
          <cell r="D903" t="str">
            <v/>
          </cell>
          <cell r="E903" t="str">
            <v>2120501</v>
          </cell>
          <cell r="F903" t="str">
            <v/>
          </cell>
          <cell r="G903" t="str">
            <v>  城管局</v>
          </cell>
          <cell r="H903">
            <v>884.540532</v>
          </cell>
          <cell r="I903">
            <v>328.9884</v>
          </cell>
          <cell r="J903">
            <v>38.9904</v>
          </cell>
          <cell r="K903">
            <v>14.838</v>
          </cell>
          <cell r="L903">
            <v>0</v>
          </cell>
          <cell r="M903">
            <v>31.92</v>
          </cell>
          <cell r="N903">
            <v>0</v>
          </cell>
          <cell r="O903">
            <v>0</v>
          </cell>
          <cell r="P903">
            <v>0</v>
          </cell>
          <cell r="Q903">
            <v>0</v>
          </cell>
          <cell r="R903">
            <v>0</v>
          </cell>
          <cell r="S903">
            <v>0</v>
          </cell>
          <cell r="T903">
            <v>0</v>
          </cell>
          <cell r="U903">
            <v>0</v>
          </cell>
          <cell r="V903">
            <v>0</v>
          </cell>
        </row>
        <row r="904">
          <cell r="A904">
            <v>212050103</v>
          </cell>
          <cell r="B904" t="str">
            <v/>
          </cell>
          <cell r="C904" t="str">
            <v/>
          </cell>
          <cell r="D904" t="str">
            <v/>
          </cell>
          <cell r="E904" t="str">
            <v>2120501</v>
          </cell>
          <cell r="F904" t="str">
            <v/>
          </cell>
          <cell r="G904" t="str">
            <v>  环卫站</v>
          </cell>
          <cell r="H904">
            <v>962.804839</v>
          </cell>
          <cell r="I904">
            <v>167.7756</v>
          </cell>
          <cell r="J904">
            <v>18.4524</v>
          </cell>
          <cell r="K904">
            <v>6.9129</v>
          </cell>
          <cell r="L904">
            <v>0</v>
          </cell>
          <cell r="M904">
            <v>15.96</v>
          </cell>
          <cell r="N904">
            <v>0</v>
          </cell>
          <cell r="O904">
            <v>0</v>
          </cell>
          <cell r="P904">
            <v>0</v>
          </cell>
          <cell r="Q904">
            <v>0</v>
          </cell>
          <cell r="R904">
            <v>0</v>
          </cell>
          <cell r="S904">
            <v>0</v>
          </cell>
          <cell r="T904">
            <v>0</v>
          </cell>
          <cell r="U904">
            <v>0</v>
          </cell>
          <cell r="V904">
            <v>0</v>
          </cell>
        </row>
        <row r="905">
          <cell r="A905">
            <v>212050104</v>
          </cell>
          <cell r="B905" t="str">
            <v/>
          </cell>
          <cell r="C905" t="str">
            <v/>
          </cell>
          <cell r="D905" t="str">
            <v/>
          </cell>
          <cell r="E905" t="str">
            <v>2120501</v>
          </cell>
          <cell r="F905" t="str">
            <v/>
          </cell>
          <cell r="G905" t="str">
            <v>  园林绿化管理站</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row>
        <row r="906">
          <cell r="A906">
            <v>212050105</v>
          </cell>
          <cell r="B906" t="str">
            <v/>
          </cell>
          <cell r="C906" t="str">
            <v/>
          </cell>
          <cell r="D906" t="str">
            <v/>
          </cell>
          <cell r="E906" t="str">
            <v>2120501</v>
          </cell>
          <cell r="F906" t="str">
            <v/>
          </cell>
          <cell r="G906" t="str">
            <v>  乡镇</v>
          </cell>
          <cell r="H906">
            <v>0</v>
          </cell>
          <cell r="I906">
            <v>0</v>
          </cell>
          <cell r="J906">
            <v>0</v>
          </cell>
          <cell r="K906">
            <v>0</v>
          </cell>
          <cell r="L906">
            <v>0</v>
          </cell>
          <cell r="M906">
            <v>0</v>
          </cell>
          <cell r="N906">
            <v>0</v>
          </cell>
          <cell r="O906">
            <v>0</v>
          </cell>
          <cell r="P906">
            <v>0</v>
          </cell>
          <cell r="Q906">
            <v>0</v>
          </cell>
          <cell r="R906">
            <v>0</v>
          </cell>
          <cell r="S906">
            <v>0</v>
          </cell>
          <cell r="T906">
            <v>0</v>
          </cell>
          <cell r="U906">
            <v>49.032996</v>
          </cell>
          <cell r="V906">
            <v>0</v>
          </cell>
        </row>
        <row r="907">
          <cell r="A907">
            <v>21206</v>
          </cell>
          <cell r="B907" t="str">
            <v/>
          </cell>
          <cell r="C907" t="str">
            <v>212</v>
          </cell>
          <cell r="D907" t="str">
            <v/>
          </cell>
          <cell r="E907" t="str">
            <v/>
          </cell>
          <cell r="F907" t="str">
            <v>21206</v>
          </cell>
          <cell r="G907" t="str">
            <v>建设市场管理与监督</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row>
        <row r="908">
          <cell r="A908">
            <v>2120601</v>
          </cell>
          <cell r="B908" t="str">
            <v/>
          </cell>
          <cell r="C908" t="str">
            <v/>
          </cell>
          <cell r="D908" t="str">
            <v>21206</v>
          </cell>
          <cell r="E908" t="str">
            <v/>
          </cell>
          <cell r="F908" t="str">
            <v/>
          </cell>
          <cell r="G908" t="str">
            <v>  建设市场管理与监督</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row>
        <row r="909">
          <cell r="A909">
            <v>21299</v>
          </cell>
          <cell r="B909" t="str">
            <v/>
          </cell>
          <cell r="C909" t="str">
            <v>212</v>
          </cell>
          <cell r="D909" t="str">
            <v/>
          </cell>
          <cell r="E909" t="str">
            <v/>
          </cell>
          <cell r="F909" t="str">
            <v>21299</v>
          </cell>
          <cell r="G909" t="str">
            <v>其他城乡社区支出</v>
          </cell>
          <cell r="H909">
            <v>5</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row>
        <row r="910">
          <cell r="A910">
            <v>2129999</v>
          </cell>
          <cell r="B910" t="str">
            <v/>
          </cell>
          <cell r="C910" t="str">
            <v/>
          </cell>
          <cell r="D910" t="str">
            <v>21299</v>
          </cell>
          <cell r="E910" t="str">
            <v/>
          </cell>
          <cell r="F910" t="str">
            <v/>
          </cell>
          <cell r="G910" t="str">
            <v>  其他城乡社区支出</v>
          </cell>
          <cell r="H910">
            <v>5</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row>
        <row r="911">
          <cell r="A911">
            <v>213</v>
          </cell>
          <cell r="B911" t="str">
            <v>类</v>
          </cell>
          <cell r="C911" t="str">
            <v/>
          </cell>
          <cell r="D911" t="str">
            <v/>
          </cell>
          <cell r="E911" t="str">
            <v/>
          </cell>
          <cell r="F911" t="str">
            <v/>
          </cell>
          <cell r="G911" t="str">
            <v>农林水支出</v>
          </cell>
          <cell r="H911">
            <v>47188.596479</v>
          </cell>
          <cell r="I911">
            <v>5523.9624</v>
          </cell>
          <cell r="J911">
            <v>484.331967</v>
          </cell>
          <cell r="K911">
            <v>234.339134</v>
          </cell>
          <cell r="L911">
            <v>0</v>
          </cell>
          <cell r="M911">
            <v>388.08</v>
          </cell>
          <cell r="N911">
            <v>31.2</v>
          </cell>
          <cell r="O911">
            <v>27589</v>
          </cell>
          <cell r="P911">
            <v>40458.76</v>
          </cell>
          <cell r="Q911">
            <v>37864.02284</v>
          </cell>
          <cell r="R911">
            <v>-24994.26284</v>
          </cell>
          <cell r="S911">
            <v>5489.970839</v>
          </cell>
          <cell r="T911">
            <v>23701.6992</v>
          </cell>
          <cell r="U911">
            <v>0</v>
          </cell>
          <cell r="V911">
            <v>11297.26</v>
          </cell>
        </row>
        <row r="912">
          <cell r="A912">
            <v>21301</v>
          </cell>
          <cell r="B912" t="str">
            <v/>
          </cell>
          <cell r="C912" t="str">
            <v>213</v>
          </cell>
          <cell r="D912" t="str">
            <v/>
          </cell>
          <cell r="E912" t="str">
            <v/>
          </cell>
          <cell r="F912" t="str">
            <v>21301</v>
          </cell>
          <cell r="G912" t="str">
            <v>农业</v>
          </cell>
          <cell r="H912">
            <v>4255.02771</v>
          </cell>
          <cell r="I912">
            <v>2331.6408</v>
          </cell>
          <cell r="J912">
            <v>207.6935</v>
          </cell>
          <cell r="K912">
            <v>103.2208</v>
          </cell>
          <cell r="L912">
            <v>0</v>
          </cell>
          <cell r="M912">
            <v>162.12</v>
          </cell>
          <cell r="N912">
            <v>0</v>
          </cell>
          <cell r="O912">
            <v>0</v>
          </cell>
          <cell r="P912">
            <v>3316.5</v>
          </cell>
          <cell r="Q912">
            <v>5463.5</v>
          </cell>
          <cell r="R912">
            <v>-2147</v>
          </cell>
          <cell r="S912">
            <v>2218.171742</v>
          </cell>
          <cell r="T912">
            <v>706.17</v>
          </cell>
          <cell r="U912">
            <v>0</v>
          </cell>
          <cell r="V912">
            <v>3034.44</v>
          </cell>
        </row>
        <row r="913">
          <cell r="A913">
            <v>2130100</v>
          </cell>
          <cell r="B913" t="str">
            <v/>
          </cell>
          <cell r="C913" t="str">
            <v/>
          </cell>
          <cell r="D913" t="str">
            <v>21301</v>
          </cell>
          <cell r="E913" t="str">
            <v/>
          </cell>
          <cell r="F913" t="str">
            <v/>
          </cell>
          <cell r="G913" t="str">
            <v>  农业</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row>
        <row r="914">
          <cell r="A914">
            <v>2130101</v>
          </cell>
          <cell r="B914" t="str">
            <v/>
          </cell>
          <cell r="C914" t="str">
            <v/>
          </cell>
          <cell r="D914" t="str">
            <v>21301</v>
          </cell>
          <cell r="E914" t="str">
            <v/>
          </cell>
          <cell r="F914" t="str">
            <v/>
          </cell>
          <cell r="G914" t="str">
            <v>  行政运行</v>
          </cell>
          <cell r="H914">
            <v>288.397796</v>
          </cell>
          <cell r="I914">
            <v>266.652</v>
          </cell>
          <cell r="J914">
            <v>0</v>
          </cell>
          <cell r="K914">
            <v>11.2211</v>
          </cell>
          <cell r="L914">
            <v>0</v>
          </cell>
          <cell r="M914">
            <v>0</v>
          </cell>
          <cell r="N914">
            <v>0</v>
          </cell>
          <cell r="O914">
            <v>0</v>
          </cell>
          <cell r="P914">
            <v>0</v>
          </cell>
          <cell r="Q914">
            <v>0</v>
          </cell>
          <cell r="R914">
            <v>0</v>
          </cell>
          <cell r="S914">
            <v>0</v>
          </cell>
          <cell r="T914">
            <v>0</v>
          </cell>
          <cell r="U914">
            <v>0</v>
          </cell>
          <cell r="V914">
            <v>0</v>
          </cell>
        </row>
        <row r="915">
          <cell r="A915">
            <v>2130102</v>
          </cell>
          <cell r="B915" t="str">
            <v/>
          </cell>
          <cell r="C915" t="str">
            <v/>
          </cell>
          <cell r="D915" t="str">
            <v>21301</v>
          </cell>
          <cell r="E915" t="str">
            <v/>
          </cell>
          <cell r="F915" t="str">
            <v/>
          </cell>
          <cell r="G915" t="str">
            <v>  一般行政管理事务</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row>
        <row r="916">
          <cell r="A916">
            <v>2130103</v>
          </cell>
          <cell r="B916" t="str">
            <v/>
          </cell>
          <cell r="C916" t="str">
            <v/>
          </cell>
          <cell r="D916" t="str">
            <v>21301</v>
          </cell>
          <cell r="E916" t="str">
            <v/>
          </cell>
          <cell r="F916" t="str">
            <v/>
          </cell>
          <cell r="G916" t="str">
            <v>  机关服务</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row>
        <row r="917">
          <cell r="A917">
            <v>2130104</v>
          </cell>
          <cell r="B917" t="str">
            <v/>
          </cell>
          <cell r="C917" t="str">
            <v/>
          </cell>
          <cell r="D917" t="str">
            <v>21301</v>
          </cell>
          <cell r="E917" t="str">
            <v/>
          </cell>
          <cell r="F917" t="str">
            <v/>
          </cell>
          <cell r="G917" t="str">
            <v>  事业运行</v>
          </cell>
          <cell r="H917">
            <v>2600.415652</v>
          </cell>
          <cell r="I917">
            <v>2064.9888</v>
          </cell>
          <cell r="J917">
            <v>207.6935</v>
          </cell>
          <cell r="K917">
            <v>91.9997</v>
          </cell>
          <cell r="L917">
            <v>0</v>
          </cell>
          <cell r="M917">
            <v>162.12</v>
          </cell>
          <cell r="N917">
            <v>0</v>
          </cell>
          <cell r="O917">
            <v>0</v>
          </cell>
          <cell r="P917">
            <v>0</v>
          </cell>
          <cell r="Q917">
            <v>0</v>
          </cell>
          <cell r="R917">
            <v>0</v>
          </cell>
          <cell r="S917">
            <v>0</v>
          </cell>
          <cell r="T917">
            <v>0</v>
          </cell>
          <cell r="U917">
            <v>0</v>
          </cell>
          <cell r="V917">
            <v>0</v>
          </cell>
        </row>
        <row r="918">
          <cell r="A918">
            <v>2130105</v>
          </cell>
          <cell r="B918" t="str">
            <v/>
          </cell>
          <cell r="C918" t="str">
            <v/>
          </cell>
          <cell r="D918" t="str">
            <v>21301</v>
          </cell>
          <cell r="E918" t="str">
            <v/>
          </cell>
          <cell r="F918" t="str">
            <v/>
          </cell>
          <cell r="G918" t="str">
            <v>  农垦运行</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26</v>
          </cell>
        </row>
        <row r="919">
          <cell r="A919">
            <v>2130106</v>
          </cell>
          <cell r="B919" t="str">
            <v/>
          </cell>
          <cell r="C919" t="str">
            <v/>
          </cell>
          <cell r="D919" t="str">
            <v>21301</v>
          </cell>
          <cell r="E919" t="str">
            <v/>
          </cell>
          <cell r="F919" t="str">
            <v/>
          </cell>
          <cell r="G919" t="str">
            <v>  科技转化与推广服务</v>
          </cell>
          <cell r="H919">
            <v>80.1728</v>
          </cell>
          <cell r="I919">
            <v>0</v>
          </cell>
          <cell r="J919">
            <v>0</v>
          </cell>
          <cell r="K919">
            <v>0</v>
          </cell>
          <cell r="L919">
            <v>0</v>
          </cell>
          <cell r="M919">
            <v>0</v>
          </cell>
          <cell r="N919">
            <v>0</v>
          </cell>
          <cell r="O919">
            <v>0</v>
          </cell>
          <cell r="P919">
            <v>72</v>
          </cell>
          <cell r="Q919">
            <v>72</v>
          </cell>
          <cell r="R919">
            <v>0</v>
          </cell>
          <cell r="S919">
            <v>93.7798</v>
          </cell>
          <cell r="T919">
            <v>0</v>
          </cell>
          <cell r="U919">
            <v>0</v>
          </cell>
          <cell r="V919">
            <v>282</v>
          </cell>
        </row>
        <row r="920">
          <cell r="A920">
            <v>2130108</v>
          </cell>
          <cell r="B920" t="str">
            <v/>
          </cell>
          <cell r="C920" t="str">
            <v/>
          </cell>
          <cell r="D920" t="str">
            <v>21301</v>
          </cell>
          <cell r="E920" t="str">
            <v/>
          </cell>
          <cell r="F920" t="str">
            <v/>
          </cell>
          <cell r="G920" t="str">
            <v>  病虫害控制</v>
          </cell>
          <cell r="H920">
            <v>81.621</v>
          </cell>
          <cell r="I920">
            <v>0</v>
          </cell>
          <cell r="J920">
            <v>0</v>
          </cell>
          <cell r="K920">
            <v>0</v>
          </cell>
          <cell r="L920">
            <v>0</v>
          </cell>
          <cell r="M920">
            <v>0</v>
          </cell>
          <cell r="N920">
            <v>0</v>
          </cell>
          <cell r="O920">
            <v>0</v>
          </cell>
          <cell r="P920">
            <v>236.8</v>
          </cell>
          <cell r="Q920">
            <v>119.8</v>
          </cell>
          <cell r="R920">
            <v>117</v>
          </cell>
          <cell r="S920">
            <v>29.3812</v>
          </cell>
          <cell r="T920">
            <v>11</v>
          </cell>
          <cell r="U920">
            <v>0</v>
          </cell>
          <cell r="V920">
            <v>0</v>
          </cell>
        </row>
        <row r="921">
          <cell r="A921">
            <v>2130109</v>
          </cell>
          <cell r="B921" t="str">
            <v/>
          </cell>
          <cell r="C921" t="str">
            <v/>
          </cell>
          <cell r="D921" t="str">
            <v>21301</v>
          </cell>
          <cell r="E921" t="str">
            <v/>
          </cell>
          <cell r="F921" t="str">
            <v/>
          </cell>
          <cell r="G921" t="str">
            <v>  农产品质量安全</v>
          </cell>
          <cell r="H921">
            <v>24.087377</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row>
        <row r="922">
          <cell r="A922">
            <v>2130110</v>
          </cell>
          <cell r="B922" t="str">
            <v/>
          </cell>
          <cell r="C922" t="str">
            <v/>
          </cell>
          <cell r="D922" t="str">
            <v>21301</v>
          </cell>
          <cell r="E922" t="str">
            <v/>
          </cell>
          <cell r="F922" t="str">
            <v/>
          </cell>
          <cell r="G922" t="str">
            <v>  执法监管</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row>
        <row r="923">
          <cell r="A923">
            <v>2130111</v>
          </cell>
          <cell r="B923" t="str">
            <v/>
          </cell>
          <cell r="C923" t="str">
            <v/>
          </cell>
          <cell r="D923" t="str">
            <v>21301</v>
          </cell>
          <cell r="E923" t="str">
            <v/>
          </cell>
          <cell r="F923" t="str">
            <v/>
          </cell>
          <cell r="G923" t="str">
            <v>  统计监测与信息服务</v>
          </cell>
          <cell r="H923">
            <v>0</v>
          </cell>
          <cell r="I923">
            <v>0</v>
          </cell>
          <cell r="J923">
            <v>0</v>
          </cell>
          <cell r="K923">
            <v>0</v>
          </cell>
          <cell r="L923">
            <v>0</v>
          </cell>
          <cell r="M923">
            <v>0</v>
          </cell>
          <cell r="N923">
            <v>0</v>
          </cell>
          <cell r="O923">
            <v>0</v>
          </cell>
          <cell r="P923">
            <v>0</v>
          </cell>
          <cell r="Q923">
            <v>0</v>
          </cell>
          <cell r="R923">
            <v>0</v>
          </cell>
          <cell r="S923">
            <v>0</v>
          </cell>
          <cell r="T923">
            <v>118.39</v>
          </cell>
          <cell r="U923">
            <v>0</v>
          </cell>
          <cell r="V923">
            <v>0</v>
          </cell>
        </row>
        <row r="924">
          <cell r="A924">
            <v>2130112</v>
          </cell>
          <cell r="B924" t="str">
            <v/>
          </cell>
          <cell r="C924" t="str">
            <v/>
          </cell>
          <cell r="D924" t="str">
            <v>21301</v>
          </cell>
          <cell r="E924" t="str">
            <v/>
          </cell>
          <cell r="F924" t="str">
            <v/>
          </cell>
          <cell r="G924" t="str">
            <v>  农业行业业务管理</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row>
        <row r="925">
          <cell r="A925">
            <v>2130114</v>
          </cell>
          <cell r="B925" t="str">
            <v/>
          </cell>
          <cell r="C925" t="str">
            <v/>
          </cell>
          <cell r="D925" t="str">
            <v>21301</v>
          </cell>
          <cell r="E925" t="str">
            <v/>
          </cell>
          <cell r="F925" t="str">
            <v/>
          </cell>
          <cell r="G925" t="str">
            <v>  对外交流与合作</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row>
        <row r="926">
          <cell r="A926">
            <v>2130119</v>
          </cell>
          <cell r="B926" t="str">
            <v/>
          </cell>
          <cell r="C926" t="str">
            <v/>
          </cell>
          <cell r="D926" t="str">
            <v>21301</v>
          </cell>
          <cell r="E926" t="str">
            <v/>
          </cell>
          <cell r="F926" t="str">
            <v/>
          </cell>
          <cell r="G926" t="str">
            <v>  防灾救灾</v>
          </cell>
          <cell r="H926">
            <v>0</v>
          </cell>
          <cell r="I926">
            <v>0</v>
          </cell>
          <cell r="J926">
            <v>0</v>
          </cell>
          <cell r="K926">
            <v>0</v>
          </cell>
          <cell r="L926">
            <v>0</v>
          </cell>
          <cell r="M926">
            <v>0</v>
          </cell>
          <cell r="N926">
            <v>0</v>
          </cell>
          <cell r="O926">
            <v>0</v>
          </cell>
          <cell r="P926">
            <v>0</v>
          </cell>
          <cell r="Q926">
            <v>0</v>
          </cell>
          <cell r="R926">
            <v>0</v>
          </cell>
          <cell r="S926">
            <v>0</v>
          </cell>
          <cell r="T926">
            <v>30</v>
          </cell>
          <cell r="U926">
            <v>0</v>
          </cell>
          <cell r="V926">
            <v>286</v>
          </cell>
        </row>
        <row r="927">
          <cell r="A927">
            <v>2130120</v>
          </cell>
          <cell r="B927" t="str">
            <v/>
          </cell>
          <cell r="C927" t="str">
            <v/>
          </cell>
          <cell r="D927" t="str">
            <v>21301</v>
          </cell>
          <cell r="E927" t="str">
            <v/>
          </cell>
          <cell r="F927" t="str">
            <v/>
          </cell>
          <cell r="G927" t="str">
            <v>  稳定农民收入补贴</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104</v>
          </cell>
        </row>
        <row r="928">
          <cell r="A928">
            <v>2130121</v>
          </cell>
          <cell r="B928" t="str">
            <v/>
          </cell>
          <cell r="C928" t="str">
            <v/>
          </cell>
          <cell r="D928" t="str">
            <v>21301</v>
          </cell>
          <cell r="E928" t="str">
            <v/>
          </cell>
          <cell r="F928" t="str">
            <v/>
          </cell>
          <cell r="G928" t="str">
            <v>  农业结构调整补贴</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row>
        <row r="929">
          <cell r="A929">
            <v>2130122</v>
          </cell>
          <cell r="B929" t="str">
            <v/>
          </cell>
          <cell r="C929" t="str">
            <v/>
          </cell>
          <cell r="D929" t="str">
            <v>21301</v>
          </cell>
          <cell r="E929" t="str">
            <v/>
          </cell>
          <cell r="F929" t="str">
            <v/>
          </cell>
          <cell r="G929" t="str">
            <v>  农业生产资料与技术补贴</v>
          </cell>
          <cell r="H929">
            <v>223.50008</v>
          </cell>
          <cell r="I929">
            <v>0</v>
          </cell>
          <cell r="J929">
            <v>0</v>
          </cell>
          <cell r="K929">
            <v>0</v>
          </cell>
          <cell r="L929">
            <v>0</v>
          </cell>
          <cell r="M929">
            <v>0</v>
          </cell>
          <cell r="N929">
            <v>0</v>
          </cell>
          <cell r="O929">
            <v>0</v>
          </cell>
          <cell r="P929">
            <v>1586</v>
          </cell>
          <cell r="Q929">
            <v>1816</v>
          </cell>
          <cell r="R929">
            <v>-230</v>
          </cell>
          <cell r="S929">
            <v>29.381</v>
          </cell>
          <cell r="T929">
            <v>152.53</v>
          </cell>
          <cell r="U929">
            <v>0</v>
          </cell>
          <cell r="V929">
            <v>1715.5</v>
          </cell>
        </row>
        <row r="930">
          <cell r="A930">
            <v>2130123</v>
          </cell>
          <cell r="B930" t="str">
            <v/>
          </cell>
          <cell r="C930" t="str">
            <v/>
          </cell>
          <cell r="D930" t="str">
            <v>21301</v>
          </cell>
          <cell r="E930" t="str">
            <v/>
          </cell>
          <cell r="F930" t="str">
            <v/>
          </cell>
          <cell r="G930" t="str">
            <v>  农业生产保险补贴</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row>
        <row r="931">
          <cell r="A931">
            <v>2130124</v>
          </cell>
          <cell r="B931" t="str">
            <v/>
          </cell>
          <cell r="C931" t="str">
            <v/>
          </cell>
          <cell r="D931" t="str">
            <v>21301</v>
          </cell>
          <cell r="E931" t="str">
            <v/>
          </cell>
          <cell r="F931" t="str">
            <v/>
          </cell>
          <cell r="G931" t="str">
            <v>  农业组织化与产业化经营</v>
          </cell>
          <cell r="H931">
            <v>2.594</v>
          </cell>
          <cell r="I931">
            <v>0</v>
          </cell>
          <cell r="J931">
            <v>0</v>
          </cell>
          <cell r="K931">
            <v>0</v>
          </cell>
          <cell r="L931">
            <v>0</v>
          </cell>
          <cell r="M931">
            <v>0</v>
          </cell>
          <cell r="N931">
            <v>0</v>
          </cell>
          <cell r="O931">
            <v>0</v>
          </cell>
          <cell r="P931">
            <v>0</v>
          </cell>
          <cell r="Q931">
            <v>0</v>
          </cell>
          <cell r="R931">
            <v>0</v>
          </cell>
          <cell r="S931">
            <v>26</v>
          </cell>
          <cell r="T931">
            <v>0</v>
          </cell>
          <cell r="U931">
            <v>0</v>
          </cell>
          <cell r="V931">
            <v>82</v>
          </cell>
        </row>
        <row r="932">
          <cell r="A932">
            <v>2130125</v>
          </cell>
          <cell r="B932" t="str">
            <v/>
          </cell>
          <cell r="C932" t="str">
            <v/>
          </cell>
          <cell r="D932" t="str">
            <v>21301</v>
          </cell>
          <cell r="E932" t="str">
            <v/>
          </cell>
          <cell r="F932" t="str">
            <v/>
          </cell>
          <cell r="G932" t="str">
            <v>  农产品加工与促销</v>
          </cell>
          <cell r="H932">
            <v>67.420912</v>
          </cell>
          <cell r="I932">
            <v>0</v>
          </cell>
          <cell r="J932">
            <v>0</v>
          </cell>
          <cell r="K932">
            <v>0</v>
          </cell>
          <cell r="L932">
            <v>0</v>
          </cell>
          <cell r="M932">
            <v>0</v>
          </cell>
          <cell r="N932">
            <v>0</v>
          </cell>
          <cell r="O932">
            <v>0</v>
          </cell>
          <cell r="P932">
            <v>0</v>
          </cell>
          <cell r="Q932">
            <v>0</v>
          </cell>
          <cell r="R932">
            <v>0</v>
          </cell>
          <cell r="S932">
            <v>0.676</v>
          </cell>
          <cell r="T932">
            <v>0</v>
          </cell>
          <cell r="U932">
            <v>0</v>
          </cell>
          <cell r="V932">
            <v>0</v>
          </cell>
        </row>
        <row r="933">
          <cell r="A933">
            <v>2130126</v>
          </cell>
          <cell r="B933" t="str">
            <v/>
          </cell>
          <cell r="C933" t="str">
            <v/>
          </cell>
          <cell r="D933" t="str">
            <v>21301</v>
          </cell>
          <cell r="E933" t="str">
            <v/>
          </cell>
          <cell r="F933" t="str">
            <v/>
          </cell>
          <cell r="G933" t="str">
            <v>  农村公益事业</v>
          </cell>
          <cell r="H933">
            <v>331.660227</v>
          </cell>
          <cell r="I933">
            <v>0</v>
          </cell>
          <cell r="J933">
            <v>0</v>
          </cell>
          <cell r="K933">
            <v>0</v>
          </cell>
          <cell r="L933">
            <v>0</v>
          </cell>
          <cell r="M933">
            <v>0</v>
          </cell>
          <cell r="N933">
            <v>0</v>
          </cell>
          <cell r="O933">
            <v>0</v>
          </cell>
          <cell r="P933">
            <v>1058</v>
          </cell>
          <cell r="Q933">
            <v>898</v>
          </cell>
          <cell r="R933">
            <v>160</v>
          </cell>
          <cell r="S933">
            <v>826.6</v>
          </cell>
          <cell r="T933">
            <v>364</v>
          </cell>
          <cell r="U933">
            <v>0</v>
          </cell>
          <cell r="V933">
            <v>0</v>
          </cell>
        </row>
        <row r="934">
          <cell r="A934">
            <v>2130129</v>
          </cell>
          <cell r="B934" t="str">
            <v/>
          </cell>
          <cell r="C934" t="str">
            <v/>
          </cell>
          <cell r="D934" t="str">
            <v>21301</v>
          </cell>
          <cell r="E934" t="str">
            <v/>
          </cell>
          <cell r="F934" t="str">
            <v/>
          </cell>
          <cell r="G934" t="str">
            <v>  综合财力补助</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row>
        <row r="935">
          <cell r="A935">
            <v>2130135</v>
          </cell>
          <cell r="B935" t="str">
            <v/>
          </cell>
          <cell r="C935" t="str">
            <v/>
          </cell>
          <cell r="D935" t="str">
            <v>21301</v>
          </cell>
          <cell r="E935" t="str">
            <v/>
          </cell>
          <cell r="F935" t="str">
            <v/>
          </cell>
          <cell r="G935" t="str">
            <v>  农业资源保护修复与利用</v>
          </cell>
          <cell r="H935">
            <v>190.492075</v>
          </cell>
          <cell r="I935">
            <v>0</v>
          </cell>
          <cell r="J935">
            <v>0</v>
          </cell>
          <cell r="K935">
            <v>0</v>
          </cell>
          <cell r="L935">
            <v>0</v>
          </cell>
          <cell r="M935">
            <v>0</v>
          </cell>
          <cell r="N935">
            <v>0</v>
          </cell>
          <cell r="O935">
            <v>0</v>
          </cell>
          <cell r="P935">
            <v>363.7</v>
          </cell>
          <cell r="Q935">
            <v>757.7</v>
          </cell>
          <cell r="R935">
            <v>-394</v>
          </cell>
          <cell r="S935">
            <v>730.271798</v>
          </cell>
          <cell r="T935">
            <v>0</v>
          </cell>
          <cell r="U935">
            <v>0</v>
          </cell>
          <cell r="V935">
            <v>538.94</v>
          </cell>
        </row>
        <row r="936">
          <cell r="A936">
            <v>2130142</v>
          </cell>
          <cell r="B936" t="str">
            <v/>
          </cell>
          <cell r="C936" t="str">
            <v/>
          </cell>
          <cell r="D936" t="str">
            <v>21301</v>
          </cell>
          <cell r="E936" t="str">
            <v/>
          </cell>
          <cell r="F936" t="str">
            <v/>
          </cell>
          <cell r="G936" t="str">
            <v>  农村道路建设</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row>
        <row r="937">
          <cell r="A937">
            <v>2130147</v>
          </cell>
          <cell r="B937" t="str">
            <v/>
          </cell>
          <cell r="C937" t="str">
            <v/>
          </cell>
          <cell r="D937" t="str">
            <v>21301</v>
          </cell>
          <cell r="E937" t="str">
            <v/>
          </cell>
          <cell r="F937" t="str">
            <v/>
          </cell>
          <cell r="G937" t="str">
            <v>  农资综合补贴</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row>
        <row r="938">
          <cell r="A938">
            <v>2130148</v>
          </cell>
          <cell r="B938" t="str">
            <v/>
          </cell>
          <cell r="C938" t="str">
            <v/>
          </cell>
          <cell r="D938" t="str">
            <v>21301</v>
          </cell>
          <cell r="E938" t="str">
            <v/>
          </cell>
          <cell r="F938" t="str">
            <v/>
          </cell>
          <cell r="G938" t="str">
            <v>  渔业发展</v>
          </cell>
          <cell r="H938">
            <v>0</v>
          </cell>
          <cell r="I938">
            <v>0</v>
          </cell>
          <cell r="J938">
            <v>0</v>
          </cell>
          <cell r="K938">
            <v>0</v>
          </cell>
          <cell r="L938">
            <v>0</v>
          </cell>
          <cell r="M938">
            <v>0</v>
          </cell>
          <cell r="N938">
            <v>0</v>
          </cell>
          <cell r="O938">
            <v>0</v>
          </cell>
          <cell r="P938">
            <v>0</v>
          </cell>
          <cell r="Q938">
            <v>0</v>
          </cell>
          <cell r="R938">
            <v>0</v>
          </cell>
          <cell r="S938">
            <v>2.1</v>
          </cell>
          <cell r="T938">
            <v>30</v>
          </cell>
          <cell r="U938">
            <v>0</v>
          </cell>
          <cell r="V938">
            <v>0</v>
          </cell>
        </row>
        <row r="939">
          <cell r="A939">
            <v>2130152</v>
          </cell>
          <cell r="B939" t="str">
            <v/>
          </cell>
          <cell r="C939" t="str">
            <v/>
          </cell>
          <cell r="D939" t="str">
            <v>21301</v>
          </cell>
          <cell r="E939" t="str">
            <v/>
          </cell>
          <cell r="F939" t="str">
            <v/>
          </cell>
          <cell r="G939" t="str">
            <v>  对高校毕业生到基层任职补助</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row>
        <row r="940">
          <cell r="A940">
            <v>2130153</v>
          </cell>
          <cell r="B940" t="str">
            <v/>
          </cell>
          <cell r="C940" t="str">
            <v/>
          </cell>
          <cell r="D940" t="str">
            <v>21301</v>
          </cell>
          <cell r="E940" t="str">
            <v/>
          </cell>
          <cell r="F940" t="str">
            <v/>
          </cell>
          <cell r="G940" t="str">
            <v>  草原植被恢复费安排的支出</v>
          </cell>
          <cell r="H940">
            <v>364.665791</v>
          </cell>
          <cell r="I940">
            <v>0</v>
          </cell>
          <cell r="J940">
            <v>0</v>
          </cell>
          <cell r="K940">
            <v>0</v>
          </cell>
          <cell r="L940">
            <v>0</v>
          </cell>
          <cell r="M940">
            <v>0</v>
          </cell>
          <cell r="N940">
            <v>0</v>
          </cell>
          <cell r="O940">
            <v>0</v>
          </cell>
          <cell r="P940">
            <v>0</v>
          </cell>
          <cell r="Q940">
            <v>1800</v>
          </cell>
          <cell r="R940">
            <v>-1800</v>
          </cell>
          <cell r="S940">
            <v>395.981944</v>
          </cell>
          <cell r="T940">
            <v>0.25</v>
          </cell>
          <cell r="U940">
            <v>0</v>
          </cell>
          <cell r="V940">
            <v>0</v>
          </cell>
        </row>
        <row r="941">
          <cell r="A941">
            <v>2130199</v>
          </cell>
          <cell r="B941" t="str">
            <v/>
          </cell>
          <cell r="C941" t="str">
            <v/>
          </cell>
          <cell r="D941" t="str">
            <v>21301</v>
          </cell>
          <cell r="E941" t="str">
            <v/>
          </cell>
          <cell r="F941" t="str">
            <v/>
          </cell>
          <cell r="G941" t="str">
            <v>  其他农业支出</v>
          </cell>
          <cell r="H941">
            <v>0</v>
          </cell>
          <cell r="I941">
            <v>0</v>
          </cell>
          <cell r="J941">
            <v>0</v>
          </cell>
          <cell r="K941">
            <v>0</v>
          </cell>
          <cell r="L941">
            <v>0</v>
          </cell>
          <cell r="M941">
            <v>0</v>
          </cell>
          <cell r="N941">
            <v>0</v>
          </cell>
          <cell r="O941">
            <v>0</v>
          </cell>
          <cell r="P941">
            <v>0</v>
          </cell>
          <cell r="Q941">
            <v>0</v>
          </cell>
          <cell r="R941">
            <v>0</v>
          </cell>
          <cell r="S941">
            <v>84</v>
          </cell>
          <cell r="T941">
            <v>0</v>
          </cell>
          <cell r="U941">
            <v>0</v>
          </cell>
          <cell r="V941">
            <v>0</v>
          </cell>
        </row>
        <row r="942">
          <cell r="A942">
            <v>21302</v>
          </cell>
          <cell r="B942" t="str">
            <v/>
          </cell>
          <cell r="C942" t="str">
            <v>213</v>
          </cell>
          <cell r="D942" t="str">
            <v/>
          </cell>
          <cell r="E942" t="str">
            <v/>
          </cell>
          <cell r="F942" t="str">
            <v>21302</v>
          </cell>
          <cell r="G942" t="str">
            <v>林业</v>
          </cell>
          <cell r="H942">
            <v>2808.038602</v>
          </cell>
          <cell r="I942">
            <v>1521.9252</v>
          </cell>
          <cell r="J942">
            <v>138.744</v>
          </cell>
          <cell r="K942">
            <v>62.5852</v>
          </cell>
          <cell r="L942">
            <v>0</v>
          </cell>
          <cell r="M942">
            <v>113.4</v>
          </cell>
          <cell r="N942">
            <v>31.2</v>
          </cell>
          <cell r="O942">
            <v>0</v>
          </cell>
          <cell r="P942">
            <v>4001.03</v>
          </cell>
          <cell r="Q942">
            <v>1588.54</v>
          </cell>
          <cell r="R942">
            <v>2412.49</v>
          </cell>
          <cell r="S942">
            <v>786.753829</v>
          </cell>
          <cell r="T942">
            <v>723.5392</v>
          </cell>
          <cell r="U942">
            <v>0</v>
          </cell>
          <cell r="V942">
            <v>1034.03</v>
          </cell>
        </row>
        <row r="943">
          <cell r="A943">
            <v>2130200</v>
          </cell>
          <cell r="B943" t="str">
            <v/>
          </cell>
          <cell r="C943" t="str">
            <v/>
          </cell>
          <cell r="D943" t="str">
            <v>21302</v>
          </cell>
          <cell r="E943" t="str">
            <v/>
          </cell>
          <cell r="F943" t="str">
            <v/>
          </cell>
          <cell r="G943" t="str">
            <v>  林业</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row>
        <row r="944">
          <cell r="A944">
            <v>2130201</v>
          </cell>
          <cell r="B944" t="str">
            <v/>
          </cell>
          <cell r="C944" t="str">
            <v/>
          </cell>
          <cell r="D944" t="str">
            <v>21302</v>
          </cell>
          <cell r="E944" t="str">
            <v/>
          </cell>
          <cell r="F944" t="str">
            <v/>
          </cell>
          <cell r="G944" t="str">
            <v>  行政运行</v>
          </cell>
          <cell r="H944">
            <v>231.4695</v>
          </cell>
          <cell r="I944">
            <v>213.4428</v>
          </cell>
          <cell r="J944">
            <v>0</v>
          </cell>
          <cell r="K944">
            <v>6.2508</v>
          </cell>
          <cell r="L944">
            <v>0</v>
          </cell>
          <cell r="M944">
            <v>0</v>
          </cell>
          <cell r="N944">
            <v>0</v>
          </cell>
          <cell r="O944">
            <v>0</v>
          </cell>
          <cell r="P944">
            <v>0</v>
          </cell>
          <cell r="Q944">
            <v>0</v>
          </cell>
          <cell r="R944">
            <v>0</v>
          </cell>
          <cell r="S944">
            <v>0</v>
          </cell>
          <cell r="T944">
            <v>0</v>
          </cell>
          <cell r="U944">
            <v>0</v>
          </cell>
          <cell r="V944">
            <v>0</v>
          </cell>
        </row>
        <row r="945">
          <cell r="A945">
            <v>213020101</v>
          </cell>
          <cell r="B945" t="str">
            <v/>
          </cell>
          <cell r="C945" t="str">
            <v/>
          </cell>
          <cell r="D945" t="str">
            <v/>
          </cell>
          <cell r="E945" t="str">
            <v>2130201</v>
          </cell>
          <cell r="F945" t="str">
            <v/>
          </cell>
          <cell r="G945" t="str">
            <v>    其中：林业局</v>
          </cell>
          <cell r="H945">
            <v>231.4695</v>
          </cell>
          <cell r="I945">
            <v>213.4428</v>
          </cell>
          <cell r="J945">
            <v>0</v>
          </cell>
          <cell r="K945">
            <v>6.2508</v>
          </cell>
          <cell r="L945">
            <v>0</v>
          </cell>
          <cell r="M945">
            <v>0</v>
          </cell>
          <cell r="N945">
            <v>0</v>
          </cell>
          <cell r="O945">
            <v>0</v>
          </cell>
          <cell r="P945">
            <v>0</v>
          </cell>
          <cell r="Q945">
            <v>0</v>
          </cell>
          <cell r="R945">
            <v>0</v>
          </cell>
          <cell r="S945">
            <v>0</v>
          </cell>
          <cell r="T945">
            <v>0</v>
          </cell>
          <cell r="U945">
            <v>0</v>
          </cell>
          <cell r="V945">
            <v>0</v>
          </cell>
        </row>
        <row r="946">
          <cell r="A946">
            <v>213020102</v>
          </cell>
          <cell r="B946" t="str">
            <v/>
          </cell>
          <cell r="C946" t="str">
            <v/>
          </cell>
          <cell r="D946" t="str">
            <v/>
          </cell>
          <cell r="E946" t="str">
            <v>2130201</v>
          </cell>
          <cell r="F946" t="str">
            <v/>
          </cell>
          <cell r="G946" t="str">
            <v>          森林警察大队</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row>
        <row r="947">
          <cell r="A947">
            <v>2130202</v>
          </cell>
          <cell r="B947" t="str">
            <v/>
          </cell>
          <cell r="C947" t="str">
            <v/>
          </cell>
          <cell r="D947" t="str">
            <v>21302</v>
          </cell>
          <cell r="E947" t="str">
            <v/>
          </cell>
          <cell r="F947" t="str">
            <v/>
          </cell>
          <cell r="G947" t="str">
            <v>  一般行政管理事务</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row>
        <row r="948">
          <cell r="A948">
            <v>2130203</v>
          </cell>
          <cell r="B948" t="str">
            <v/>
          </cell>
          <cell r="C948" t="str">
            <v/>
          </cell>
          <cell r="D948" t="str">
            <v>21302</v>
          </cell>
          <cell r="E948" t="str">
            <v/>
          </cell>
          <cell r="F948" t="str">
            <v/>
          </cell>
          <cell r="G948" t="str">
            <v>  机关服务</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row>
        <row r="949">
          <cell r="A949">
            <v>2130204</v>
          </cell>
          <cell r="B949" t="str">
            <v/>
          </cell>
          <cell r="C949" t="str">
            <v/>
          </cell>
          <cell r="D949" t="str">
            <v>21302</v>
          </cell>
          <cell r="E949" t="str">
            <v/>
          </cell>
          <cell r="F949" t="str">
            <v/>
          </cell>
          <cell r="G949" t="str">
            <v>  林业事业机构</v>
          </cell>
          <cell r="H949">
            <v>1721.49686</v>
          </cell>
          <cell r="I949">
            <v>1308.4824</v>
          </cell>
          <cell r="J949">
            <v>138.744</v>
          </cell>
          <cell r="K949">
            <v>56.3344</v>
          </cell>
          <cell r="L949">
            <v>0</v>
          </cell>
          <cell r="M949">
            <v>113.4</v>
          </cell>
          <cell r="N949">
            <v>31.2</v>
          </cell>
          <cell r="O949">
            <v>0</v>
          </cell>
          <cell r="P949">
            <v>0</v>
          </cell>
          <cell r="Q949">
            <v>0</v>
          </cell>
          <cell r="R949">
            <v>0</v>
          </cell>
          <cell r="S949">
            <v>0</v>
          </cell>
          <cell r="T949">
            <v>0</v>
          </cell>
          <cell r="U949">
            <v>0</v>
          </cell>
          <cell r="V949">
            <v>0</v>
          </cell>
        </row>
        <row r="950">
          <cell r="A950">
            <v>2130205</v>
          </cell>
          <cell r="B950" t="str">
            <v/>
          </cell>
          <cell r="C950" t="str">
            <v/>
          </cell>
          <cell r="D950" t="str">
            <v>21302</v>
          </cell>
          <cell r="E950" t="str">
            <v/>
          </cell>
          <cell r="F950" t="str">
            <v/>
          </cell>
          <cell r="G950" t="str">
            <v>  森林培育</v>
          </cell>
          <cell r="H950">
            <v>425.634365</v>
          </cell>
          <cell r="I950">
            <v>0</v>
          </cell>
          <cell r="J950">
            <v>0</v>
          </cell>
          <cell r="K950">
            <v>0</v>
          </cell>
          <cell r="L950">
            <v>0</v>
          </cell>
          <cell r="M950">
            <v>0</v>
          </cell>
          <cell r="N950">
            <v>0</v>
          </cell>
          <cell r="O950">
            <v>0</v>
          </cell>
          <cell r="P950">
            <v>128</v>
          </cell>
          <cell r="Q950">
            <v>0</v>
          </cell>
          <cell r="R950">
            <v>128</v>
          </cell>
          <cell r="S950">
            <v>194.115693</v>
          </cell>
          <cell r="T950">
            <v>183</v>
          </cell>
          <cell r="U950">
            <v>0</v>
          </cell>
          <cell r="V950">
            <v>195.03</v>
          </cell>
        </row>
        <row r="951">
          <cell r="A951">
            <v>2130206</v>
          </cell>
          <cell r="B951" t="str">
            <v/>
          </cell>
          <cell r="C951" t="str">
            <v/>
          </cell>
          <cell r="D951" t="str">
            <v>21302</v>
          </cell>
          <cell r="E951" t="str">
            <v/>
          </cell>
          <cell r="F951" t="str">
            <v/>
          </cell>
          <cell r="G951" t="str">
            <v>  林业技术推广</v>
          </cell>
          <cell r="H951">
            <v>10.6636</v>
          </cell>
          <cell r="I951">
            <v>0</v>
          </cell>
          <cell r="J951">
            <v>0</v>
          </cell>
          <cell r="K951">
            <v>0</v>
          </cell>
          <cell r="L951">
            <v>0</v>
          </cell>
          <cell r="M951">
            <v>0</v>
          </cell>
          <cell r="N951">
            <v>0</v>
          </cell>
          <cell r="O951">
            <v>0</v>
          </cell>
          <cell r="P951">
            <v>0</v>
          </cell>
          <cell r="Q951">
            <v>0</v>
          </cell>
          <cell r="R951">
            <v>0</v>
          </cell>
          <cell r="S951">
            <v>74.88</v>
          </cell>
          <cell r="T951">
            <v>0</v>
          </cell>
          <cell r="U951">
            <v>0</v>
          </cell>
          <cell r="V951">
            <v>90</v>
          </cell>
        </row>
        <row r="952">
          <cell r="A952">
            <v>2130207</v>
          </cell>
          <cell r="B952" t="str">
            <v/>
          </cell>
          <cell r="C952" t="str">
            <v/>
          </cell>
          <cell r="D952" t="str">
            <v>21302</v>
          </cell>
          <cell r="E952" t="str">
            <v/>
          </cell>
          <cell r="F952" t="str">
            <v/>
          </cell>
          <cell r="G952" t="str">
            <v>  森林资源管理</v>
          </cell>
          <cell r="H952">
            <v>0</v>
          </cell>
          <cell r="I952">
            <v>0</v>
          </cell>
          <cell r="J952">
            <v>0</v>
          </cell>
          <cell r="K952">
            <v>0</v>
          </cell>
          <cell r="L952">
            <v>0</v>
          </cell>
          <cell r="M952">
            <v>0</v>
          </cell>
          <cell r="N952">
            <v>0</v>
          </cell>
          <cell r="O952">
            <v>0</v>
          </cell>
          <cell r="P952">
            <v>0</v>
          </cell>
          <cell r="Q952">
            <v>0</v>
          </cell>
          <cell r="R952">
            <v>0</v>
          </cell>
          <cell r="S952">
            <v>180.734688</v>
          </cell>
          <cell r="T952">
            <v>0</v>
          </cell>
          <cell r="U952">
            <v>0</v>
          </cell>
          <cell r="V952">
            <v>0</v>
          </cell>
        </row>
        <row r="953">
          <cell r="A953">
            <v>2130208</v>
          </cell>
          <cell r="B953" t="str">
            <v/>
          </cell>
          <cell r="C953" t="str">
            <v/>
          </cell>
          <cell r="D953" t="str">
            <v>21302</v>
          </cell>
          <cell r="E953" t="str">
            <v/>
          </cell>
          <cell r="F953" t="str">
            <v/>
          </cell>
          <cell r="G953" t="str">
            <v>  森林资源监测</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row>
        <row r="954">
          <cell r="A954">
            <v>2130209</v>
          </cell>
          <cell r="B954" t="str">
            <v/>
          </cell>
          <cell r="C954" t="str">
            <v/>
          </cell>
          <cell r="D954" t="str">
            <v>21302</v>
          </cell>
          <cell r="E954" t="str">
            <v/>
          </cell>
          <cell r="F954" t="str">
            <v/>
          </cell>
          <cell r="G954" t="str">
            <v>  森林生态效益补偿</v>
          </cell>
          <cell r="H954">
            <v>197.972707</v>
          </cell>
          <cell r="I954">
            <v>0</v>
          </cell>
          <cell r="J954">
            <v>0</v>
          </cell>
          <cell r="K954">
            <v>0</v>
          </cell>
          <cell r="L954">
            <v>0</v>
          </cell>
          <cell r="M954">
            <v>0</v>
          </cell>
          <cell r="N954">
            <v>0</v>
          </cell>
          <cell r="O954">
            <v>0</v>
          </cell>
          <cell r="P954">
            <v>782.03</v>
          </cell>
          <cell r="Q954">
            <v>1588.54</v>
          </cell>
          <cell r="R954">
            <v>-806.51</v>
          </cell>
          <cell r="S954">
            <v>281.039708</v>
          </cell>
          <cell r="T954">
            <v>0</v>
          </cell>
          <cell r="U954">
            <v>0</v>
          </cell>
          <cell r="V954">
            <v>0</v>
          </cell>
        </row>
        <row r="955">
          <cell r="A955">
            <v>2130210</v>
          </cell>
          <cell r="B955" t="str">
            <v/>
          </cell>
          <cell r="C955" t="str">
            <v/>
          </cell>
          <cell r="D955" t="str">
            <v>21302</v>
          </cell>
          <cell r="E955" t="str">
            <v/>
          </cell>
          <cell r="F955" t="str">
            <v/>
          </cell>
          <cell r="G955" t="str">
            <v>  林业自然保护区</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row>
        <row r="956">
          <cell r="A956">
            <v>2130211</v>
          </cell>
          <cell r="B956" t="str">
            <v/>
          </cell>
          <cell r="C956" t="str">
            <v/>
          </cell>
          <cell r="D956" t="str">
            <v>21302</v>
          </cell>
          <cell r="E956" t="str">
            <v/>
          </cell>
          <cell r="F956" t="str">
            <v/>
          </cell>
          <cell r="G956" t="str">
            <v>  动植物保护</v>
          </cell>
          <cell r="H956">
            <v>0.46</v>
          </cell>
          <cell r="I956">
            <v>0</v>
          </cell>
          <cell r="J956">
            <v>0</v>
          </cell>
          <cell r="K956">
            <v>0</v>
          </cell>
          <cell r="L956">
            <v>0</v>
          </cell>
          <cell r="M956">
            <v>0</v>
          </cell>
          <cell r="N956">
            <v>0</v>
          </cell>
          <cell r="O956">
            <v>0</v>
          </cell>
          <cell r="P956">
            <v>0</v>
          </cell>
          <cell r="Q956">
            <v>0</v>
          </cell>
          <cell r="R956">
            <v>0</v>
          </cell>
          <cell r="S956">
            <v>1.84</v>
          </cell>
          <cell r="T956">
            <v>0</v>
          </cell>
          <cell r="U956">
            <v>0</v>
          </cell>
          <cell r="V956">
            <v>0</v>
          </cell>
        </row>
        <row r="957">
          <cell r="A957">
            <v>2130212</v>
          </cell>
          <cell r="B957" t="str">
            <v/>
          </cell>
          <cell r="C957" t="str">
            <v/>
          </cell>
          <cell r="D957" t="str">
            <v>21302</v>
          </cell>
          <cell r="E957" t="str">
            <v/>
          </cell>
          <cell r="F957" t="str">
            <v/>
          </cell>
          <cell r="G957" t="str">
            <v>  湿地保护</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row>
        <row r="958">
          <cell r="A958">
            <v>2130213</v>
          </cell>
          <cell r="B958" t="str">
            <v/>
          </cell>
          <cell r="C958" t="str">
            <v/>
          </cell>
          <cell r="D958" t="str">
            <v>21302</v>
          </cell>
          <cell r="E958" t="str">
            <v/>
          </cell>
          <cell r="F958" t="str">
            <v/>
          </cell>
          <cell r="G958" t="str">
            <v>  林业执法与监督</v>
          </cell>
          <cell r="H958">
            <v>20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row>
        <row r="959">
          <cell r="A959">
            <v>2130216</v>
          </cell>
          <cell r="B959" t="str">
            <v/>
          </cell>
          <cell r="C959" t="str">
            <v/>
          </cell>
          <cell r="D959" t="str">
            <v>21302</v>
          </cell>
          <cell r="E959" t="str">
            <v/>
          </cell>
          <cell r="F959" t="str">
            <v/>
          </cell>
          <cell r="G959" t="str">
            <v>  林业检疫检测</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row>
        <row r="960">
          <cell r="A960">
            <v>2130217</v>
          </cell>
          <cell r="B960" t="str">
            <v/>
          </cell>
          <cell r="C960" t="str">
            <v/>
          </cell>
          <cell r="D960" t="str">
            <v>21302</v>
          </cell>
          <cell r="E960" t="str">
            <v/>
          </cell>
          <cell r="F960" t="str">
            <v/>
          </cell>
          <cell r="G960" t="str">
            <v>  防沙治沙</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row>
        <row r="961">
          <cell r="A961">
            <v>2130218</v>
          </cell>
          <cell r="B961" t="str">
            <v/>
          </cell>
          <cell r="C961" t="str">
            <v/>
          </cell>
          <cell r="D961" t="str">
            <v>21302</v>
          </cell>
          <cell r="E961" t="str">
            <v/>
          </cell>
          <cell r="F961" t="str">
            <v/>
          </cell>
          <cell r="G961" t="str">
            <v>  林业质量安全</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row>
        <row r="962">
          <cell r="A962">
            <v>2130219</v>
          </cell>
          <cell r="B962" t="str">
            <v/>
          </cell>
          <cell r="C962" t="str">
            <v/>
          </cell>
          <cell r="D962" t="str">
            <v>21302</v>
          </cell>
          <cell r="E962" t="str">
            <v/>
          </cell>
          <cell r="F962" t="str">
            <v/>
          </cell>
          <cell r="G962" t="str">
            <v>  林业工程与项目管理</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row>
        <row r="963">
          <cell r="A963">
            <v>2130220</v>
          </cell>
          <cell r="B963" t="str">
            <v/>
          </cell>
          <cell r="C963" t="str">
            <v/>
          </cell>
          <cell r="D963" t="str">
            <v>21302</v>
          </cell>
          <cell r="E963" t="str">
            <v/>
          </cell>
          <cell r="F963" t="str">
            <v/>
          </cell>
          <cell r="G963" t="str">
            <v>  林业对外合作与交流</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row>
        <row r="964">
          <cell r="A964">
            <v>2130221</v>
          </cell>
          <cell r="B964" t="str">
            <v/>
          </cell>
          <cell r="C964" t="str">
            <v/>
          </cell>
          <cell r="D964" t="str">
            <v>21302</v>
          </cell>
          <cell r="E964" t="str">
            <v/>
          </cell>
          <cell r="F964" t="str">
            <v/>
          </cell>
          <cell r="G964" t="str">
            <v>  林业产业化</v>
          </cell>
          <cell r="H964">
            <v>120</v>
          </cell>
          <cell r="I964">
            <v>0</v>
          </cell>
          <cell r="J964">
            <v>0</v>
          </cell>
          <cell r="K964">
            <v>0</v>
          </cell>
          <cell r="L964">
            <v>0</v>
          </cell>
          <cell r="M964">
            <v>0</v>
          </cell>
          <cell r="N964">
            <v>0</v>
          </cell>
          <cell r="O964">
            <v>0</v>
          </cell>
          <cell r="P964">
            <v>0</v>
          </cell>
          <cell r="Q964">
            <v>0</v>
          </cell>
          <cell r="R964">
            <v>0</v>
          </cell>
          <cell r="S964">
            <v>0</v>
          </cell>
          <cell r="T964">
            <v>6</v>
          </cell>
          <cell r="U964">
            <v>0</v>
          </cell>
          <cell r="V964">
            <v>0</v>
          </cell>
        </row>
        <row r="965">
          <cell r="A965">
            <v>2130223</v>
          </cell>
          <cell r="B965" t="str">
            <v/>
          </cell>
          <cell r="C965" t="str">
            <v/>
          </cell>
          <cell r="D965" t="str">
            <v>21302</v>
          </cell>
          <cell r="E965" t="str">
            <v/>
          </cell>
          <cell r="F965" t="str">
            <v/>
          </cell>
          <cell r="G965" t="str">
            <v>  信息管理</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row>
        <row r="966">
          <cell r="A966">
            <v>2130224</v>
          </cell>
          <cell r="B966" t="str">
            <v/>
          </cell>
          <cell r="C966" t="str">
            <v/>
          </cell>
          <cell r="D966" t="str">
            <v>21302</v>
          </cell>
          <cell r="E966" t="str">
            <v/>
          </cell>
          <cell r="F966" t="str">
            <v/>
          </cell>
          <cell r="G966" t="str">
            <v>  林业政策制定与宣传</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row>
        <row r="967">
          <cell r="A967">
            <v>2130225</v>
          </cell>
          <cell r="B967" t="str">
            <v/>
          </cell>
          <cell r="C967" t="str">
            <v/>
          </cell>
          <cell r="D967" t="str">
            <v>21302</v>
          </cell>
          <cell r="E967" t="str">
            <v/>
          </cell>
          <cell r="F967" t="str">
            <v/>
          </cell>
          <cell r="G967" t="str">
            <v>  林业资金审计稽查</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row>
        <row r="968">
          <cell r="A968">
            <v>2130226</v>
          </cell>
          <cell r="B968" t="str">
            <v/>
          </cell>
          <cell r="C968" t="str">
            <v/>
          </cell>
          <cell r="D968" t="str">
            <v>21302</v>
          </cell>
          <cell r="E968" t="str">
            <v/>
          </cell>
          <cell r="F968" t="str">
            <v/>
          </cell>
          <cell r="G968" t="str">
            <v>  林区公共支出</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row>
        <row r="969">
          <cell r="A969">
            <v>2130227</v>
          </cell>
          <cell r="B969" t="str">
            <v/>
          </cell>
          <cell r="C969" t="str">
            <v/>
          </cell>
          <cell r="D969" t="str">
            <v>21302</v>
          </cell>
          <cell r="E969" t="str">
            <v/>
          </cell>
          <cell r="F969" t="str">
            <v/>
          </cell>
          <cell r="G969" t="str">
            <v>  林业贷款贴息</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row>
        <row r="970">
          <cell r="A970">
            <v>2130232</v>
          </cell>
          <cell r="B970" t="str">
            <v/>
          </cell>
          <cell r="C970" t="str">
            <v/>
          </cell>
          <cell r="D970" t="str">
            <v>21302</v>
          </cell>
          <cell r="E970" t="str">
            <v/>
          </cell>
          <cell r="F970" t="str">
            <v/>
          </cell>
          <cell r="G970" t="str">
            <v>  石油价格改革对林业的补贴</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row>
        <row r="971">
          <cell r="A971">
            <v>2130233</v>
          </cell>
          <cell r="B971" t="str">
            <v/>
          </cell>
          <cell r="C971" t="str">
            <v/>
          </cell>
          <cell r="D971" t="str">
            <v>21302</v>
          </cell>
          <cell r="E971" t="str">
            <v/>
          </cell>
          <cell r="F971" t="str">
            <v/>
          </cell>
          <cell r="G971" t="str">
            <v>  森林保险保费补贴</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row>
        <row r="972">
          <cell r="A972">
            <v>2130234</v>
          </cell>
          <cell r="B972" t="str">
            <v/>
          </cell>
          <cell r="C972" t="str">
            <v/>
          </cell>
          <cell r="D972" t="str">
            <v>21302</v>
          </cell>
          <cell r="E972" t="str">
            <v/>
          </cell>
          <cell r="F972" t="str">
            <v/>
          </cell>
          <cell r="G972" t="str">
            <v>  林业防灾减灾</v>
          </cell>
          <cell r="H972">
            <v>12.436279</v>
          </cell>
          <cell r="I972">
            <v>0</v>
          </cell>
          <cell r="J972">
            <v>0</v>
          </cell>
          <cell r="K972">
            <v>0</v>
          </cell>
          <cell r="L972">
            <v>0</v>
          </cell>
          <cell r="M972">
            <v>0</v>
          </cell>
          <cell r="N972">
            <v>0</v>
          </cell>
          <cell r="O972">
            <v>0</v>
          </cell>
          <cell r="P972">
            <v>0</v>
          </cell>
          <cell r="Q972">
            <v>0</v>
          </cell>
          <cell r="R972">
            <v>0</v>
          </cell>
          <cell r="S972">
            <v>54.14374</v>
          </cell>
          <cell r="T972">
            <v>55</v>
          </cell>
          <cell r="U972">
            <v>0</v>
          </cell>
          <cell r="V972">
            <v>39</v>
          </cell>
        </row>
        <row r="973">
          <cell r="A973">
            <v>2130299</v>
          </cell>
          <cell r="B973" t="str">
            <v/>
          </cell>
          <cell r="C973" t="str">
            <v/>
          </cell>
          <cell r="D973" t="str">
            <v>21302</v>
          </cell>
          <cell r="E973" t="str">
            <v/>
          </cell>
          <cell r="F973" t="str">
            <v/>
          </cell>
          <cell r="G973" t="str">
            <v>  其他林业支出</v>
          </cell>
          <cell r="H973">
            <v>67.905291</v>
          </cell>
          <cell r="I973">
            <v>0</v>
          </cell>
          <cell r="J973">
            <v>0</v>
          </cell>
          <cell r="K973">
            <v>0</v>
          </cell>
          <cell r="L973">
            <v>0</v>
          </cell>
          <cell r="M973">
            <v>0</v>
          </cell>
          <cell r="N973">
            <v>0</v>
          </cell>
          <cell r="O973">
            <v>0</v>
          </cell>
          <cell r="P973">
            <v>3091</v>
          </cell>
          <cell r="Q973">
            <v>0</v>
          </cell>
          <cell r="R973">
            <v>3091</v>
          </cell>
          <cell r="S973">
            <v>0</v>
          </cell>
          <cell r="T973">
            <v>479.5392</v>
          </cell>
          <cell r="U973">
            <v>0</v>
          </cell>
          <cell r="V973">
            <v>710</v>
          </cell>
        </row>
        <row r="974">
          <cell r="A974">
            <v>21303</v>
          </cell>
          <cell r="B974" t="str">
            <v/>
          </cell>
          <cell r="C974" t="str">
            <v>213</v>
          </cell>
          <cell r="D974" t="str">
            <v/>
          </cell>
          <cell r="E974" t="str">
            <v/>
          </cell>
          <cell r="F974" t="str">
            <v>21303</v>
          </cell>
          <cell r="G974" t="str">
            <v>水利</v>
          </cell>
          <cell r="H974">
            <v>7799.426209</v>
          </cell>
          <cell r="I974">
            <v>1297.7724</v>
          </cell>
          <cell r="J974">
            <v>119.481667</v>
          </cell>
          <cell r="K974">
            <v>55.368934</v>
          </cell>
          <cell r="L974">
            <v>0</v>
          </cell>
          <cell r="M974">
            <v>96.6</v>
          </cell>
          <cell r="N974">
            <v>0</v>
          </cell>
          <cell r="O974">
            <v>2745</v>
          </cell>
          <cell r="P974">
            <v>2745</v>
          </cell>
          <cell r="Q974">
            <v>10203</v>
          </cell>
          <cell r="R974">
            <v>-10203</v>
          </cell>
          <cell r="S974">
            <v>191.202662</v>
          </cell>
          <cell r="T974">
            <v>5303.39</v>
          </cell>
          <cell r="U974">
            <v>0</v>
          </cell>
          <cell r="V974">
            <v>748.79</v>
          </cell>
        </row>
        <row r="975">
          <cell r="A975">
            <v>2130301</v>
          </cell>
          <cell r="B975" t="str">
            <v/>
          </cell>
          <cell r="C975" t="str">
            <v/>
          </cell>
          <cell r="D975" t="str">
            <v>21303</v>
          </cell>
          <cell r="E975" t="str">
            <v/>
          </cell>
          <cell r="F975" t="str">
            <v/>
          </cell>
          <cell r="G975" t="str">
            <v>  行政运行</v>
          </cell>
          <cell r="H975">
            <v>255.2502</v>
          </cell>
          <cell r="I975">
            <v>234.9072</v>
          </cell>
          <cell r="J975">
            <v>0</v>
          </cell>
          <cell r="K975">
            <v>7.351884</v>
          </cell>
          <cell r="L975">
            <v>0</v>
          </cell>
          <cell r="M975">
            <v>0</v>
          </cell>
          <cell r="N975">
            <v>0</v>
          </cell>
          <cell r="O975">
            <v>0</v>
          </cell>
          <cell r="P975">
            <v>0</v>
          </cell>
          <cell r="Q975">
            <v>0</v>
          </cell>
          <cell r="R975">
            <v>0</v>
          </cell>
          <cell r="S975">
            <v>0</v>
          </cell>
          <cell r="T975">
            <v>0</v>
          </cell>
          <cell r="U975">
            <v>0</v>
          </cell>
          <cell r="V975">
            <v>604.79</v>
          </cell>
        </row>
        <row r="976">
          <cell r="A976">
            <v>2130302</v>
          </cell>
          <cell r="B976" t="str">
            <v/>
          </cell>
          <cell r="C976" t="str">
            <v/>
          </cell>
          <cell r="D976" t="str">
            <v>21303</v>
          </cell>
          <cell r="E976" t="str">
            <v/>
          </cell>
          <cell r="F976" t="str">
            <v/>
          </cell>
          <cell r="G976" t="str">
            <v>  一般行政管理事务</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row>
        <row r="977">
          <cell r="A977">
            <v>2130303</v>
          </cell>
          <cell r="B977" t="str">
            <v/>
          </cell>
          <cell r="C977" t="str">
            <v/>
          </cell>
          <cell r="D977" t="str">
            <v>21303</v>
          </cell>
          <cell r="E977" t="str">
            <v/>
          </cell>
          <cell r="F977" t="str">
            <v/>
          </cell>
          <cell r="G977" t="str">
            <v>  机关服务</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row>
        <row r="978">
          <cell r="A978">
            <v>2130304</v>
          </cell>
          <cell r="B978" t="str">
            <v/>
          </cell>
          <cell r="C978" t="str">
            <v/>
          </cell>
          <cell r="D978" t="str">
            <v>21303</v>
          </cell>
          <cell r="E978" t="str">
            <v/>
          </cell>
          <cell r="F978" t="str">
            <v/>
          </cell>
          <cell r="G978" t="str">
            <v>  水利行业业务管理</v>
          </cell>
          <cell r="H978">
            <v>1380.646133</v>
          </cell>
          <cell r="I978">
            <v>1012.3272</v>
          </cell>
          <cell r="J978">
            <v>119.481667</v>
          </cell>
          <cell r="K978">
            <v>46.53635</v>
          </cell>
          <cell r="L978">
            <v>0</v>
          </cell>
          <cell r="M978">
            <v>96.6</v>
          </cell>
          <cell r="N978">
            <v>0</v>
          </cell>
          <cell r="O978">
            <v>0</v>
          </cell>
          <cell r="P978">
            <v>0</v>
          </cell>
          <cell r="Q978">
            <v>0</v>
          </cell>
          <cell r="R978">
            <v>0</v>
          </cell>
          <cell r="S978">
            <v>0</v>
          </cell>
          <cell r="T978">
            <v>0</v>
          </cell>
          <cell r="U978">
            <v>0</v>
          </cell>
          <cell r="V978">
            <v>0</v>
          </cell>
        </row>
        <row r="979">
          <cell r="A979">
            <v>2130305</v>
          </cell>
          <cell r="B979" t="str">
            <v/>
          </cell>
          <cell r="C979" t="str">
            <v/>
          </cell>
          <cell r="D979" t="str">
            <v>21303</v>
          </cell>
          <cell r="E979" t="str">
            <v/>
          </cell>
          <cell r="F979" t="str">
            <v/>
          </cell>
          <cell r="G979" t="str">
            <v>  水利工程建设</v>
          </cell>
          <cell r="H979">
            <v>5685.799487</v>
          </cell>
          <cell r="I979">
            <v>0</v>
          </cell>
          <cell r="J979">
            <v>0</v>
          </cell>
          <cell r="K979">
            <v>0</v>
          </cell>
          <cell r="L979">
            <v>0</v>
          </cell>
          <cell r="M979">
            <v>0</v>
          </cell>
          <cell r="N979">
            <v>0</v>
          </cell>
          <cell r="O979">
            <v>2710</v>
          </cell>
          <cell r="P979">
            <v>0</v>
          </cell>
          <cell r="Q979">
            <v>1000</v>
          </cell>
          <cell r="R979">
            <v>-3710</v>
          </cell>
          <cell r="S979">
            <v>0</v>
          </cell>
          <cell r="T979">
            <v>4897</v>
          </cell>
          <cell r="U979">
            <v>0</v>
          </cell>
          <cell r="V979">
            <v>0</v>
          </cell>
        </row>
        <row r="980">
          <cell r="A980">
            <v>2130306</v>
          </cell>
          <cell r="B980" t="str">
            <v/>
          </cell>
          <cell r="C980" t="str">
            <v/>
          </cell>
          <cell r="D980" t="str">
            <v>21303</v>
          </cell>
          <cell r="E980" t="str">
            <v/>
          </cell>
          <cell r="F980" t="str">
            <v/>
          </cell>
          <cell r="G980" t="str">
            <v>  水利工程运行与维护</v>
          </cell>
          <cell r="H980">
            <v>0</v>
          </cell>
          <cell r="I980">
            <v>0</v>
          </cell>
          <cell r="J980">
            <v>0</v>
          </cell>
          <cell r="K980">
            <v>0</v>
          </cell>
          <cell r="L980">
            <v>0</v>
          </cell>
          <cell r="M980">
            <v>0</v>
          </cell>
          <cell r="N980">
            <v>0</v>
          </cell>
          <cell r="O980">
            <v>0</v>
          </cell>
          <cell r="P980">
            <v>38</v>
          </cell>
          <cell r="Q980">
            <v>0</v>
          </cell>
          <cell r="R980">
            <v>38</v>
          </cell>
          <cell r="S980">
            <v>1.844149</v>
          </cell>
          <cell r="T980">
            <v>0</v>
          </cell>
          <cell r="U980">
            <v>0</v>
          </cell>
          <cell r="V980">
            <v>0</v>
          </cell>
        </row>
        <row r="981">
          <cell r="A981">
            <v>2130307</v>
          </cell>
          <cell r="B981" t="str">
            <v/>
          </cell>
          <cell r="C981" t="str">
            <v/>
          </cell>
          <cell r="D981" t="str">
            <v>21303</v>
          </cell>
          <cell r="E981" t="str">
            <v/>
          </cell>
          <cell r="F981" t="str">
            <v/>
          </cell>
          <cell r="G981" t="str">
            <v>  长江黄河等流域管理</v>
          </cell>
          <cell r="H981">
            <v>0</v>
          </cell>
          <cell r="I981">
            <v>0</v>
          </cell>
          <cell r="J981">
            <v>0</v>
          </cell>
          <cell r="K981">
            <v>0</v>
          </cell>
          <cell r="L981">
            <v>0</v>
          </cell>
          <cell r="M981">
            <v>0</v>
          </cell>
          <cell r="N981">
            <v>0</v>
          </cell>
          <cell r="O981">
            <v>0</v>
          </cell>
          <cell r="P981">
            <v>0</v>
          </cell>
          <cell r="Q981">
            <v>8603</v>
          </cell>
          <cell r="R981">
            <v>-8603</v>
          </cell>
          <cell r="S981">
            <v>0</v>
          </cell>
          <cell r="T981">
            <v>266.99</v>
          </cell>
          <cell r="U981">
            <v>0</v>
          </cell>
          <cell r="V981">
            <v>0</v>
          </cell>
        </row>
        <row r="982">
          <cell r="A982">
            <v>2130308</v>
          </cell>
          <cell r="B982" t="str">
            <v/>
          </cell>
          <cell r="C982" t="str">
            <v/>
          </cell>
          <cell r="D982" t="str">
            <v>21303</v>
          </cell>
          <cell r="E982" t="str">
            <v/>
          </cell>
          <cell r="F982" t="str">
            <v/>
          </cell>
          <cell r="G982" t="str">
            <v>  水利前期工作</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row>
        <row r="983">
          <cell r="A983">
            <v>2130309</v>
          </cell>
          <cell r="B983" t="str">
            <v/>
          </cell>
          <cell r="C983" t="str">
            <v/>
          </cell>
          <cell r="D983" t="str">
            <v>21303</v>
          </cell>
          <cell r="E983" t="str">
            <v/>
          </cell>
          <cell r="F983" t="str">
            <v/>
          </cell>
          <cell r="G983" t="str">
            <v>  水利执法监督</v>
          </cell>
          <cell r="H983">
            <v>59.8956</v>
          </cell>
          <cell r="I983">
            <v>50.538</v>
          </cell>
          <cell r="J983">
            <v>0</v>
          </cell>
          <cell r="K983">
            <v>1.4807</v>
          </cell>
          <cell r="L983">
            <v>0</v>
          </cell>
          <cell r="M983">
            <v>0</v>
          </cell>
          <cell r="N983">
            <v>0</v>
          </cell>
          <cell r="O983">
            <v>0</v>
          </cell>
          <cell r="P983">
            <v>0</v>
          </cell>
          <cell r="Q983">
            <v>0</v>
          </cell>
          <cell r="R983">
            <v>0</v>
          </cell>
          <cell r="S983">
            <v>0</v>
          </cell>
          <cell r="T983">
            <v>0</v>
          </cell>
          <cell r="U983">
            <v>0</v>
          </cell>
          <cell r="V983">
            <v>0</v>
          </cell>
        </row>
        <row r="984">
          <cell r="A984">
            <v>2130310</v>
          </cell>
          <cell r="B984" t="str">
            <v/>
          </cell>
          <cell r="C984" t="str">
            <v/>
          </cell>
          <cell r="D984" t="str">
            <v>21303</v>
          </cell>
          <cell r="E984" t="str">
            <v/>
          </cell>
          <cell r="F984" t="str">
            <v/>
          </cell>
          <cell r="G984" t="str">
            <v>  水土保持</v>
          </cell>
          <cell r="H984">
            <v>113.98541</v>
          </cell>
          <cell r="I984">
            <v>0</v>
          </cell>
          <cell r="J984">
            <v>0</v>
          </cell>
          <cell r="K984">
            <v>0</v>
          </cell>
          <cell r="L984">
            <v>0</v>
          </cell>
          <cell r="M984">
            <v>0</v>
          </cell>
          <cell r="N984">
            <v>0</v>
          </cell>
          <cell r="O984">
            <v>0</v>
          </cell>
          <cell r="P984">
            <v>2417</v>
          </cell>
          <cell r="Q984">
            <v>0</v>
          </cell>
          <cell r="R984">
            <v>2417</v>
          </cell>
          <cell r="S984">
            <v>0</v>
          </cell>
          <cell r="T984">
            <v>0</v>
          </cell>
          <cell r="U984">
            <v>0</v>
          </cell>
          <cell r="V984">
            <v>0</v>
          </cell>
        </row>
        <row r="985">
          <cell r="A985">
            <v>2130311</v>
          </cell>
          <cell r="B985" t="str">
            <v/>
          </cell>
          <cell r="C985" t="str">
            <v/>
          </cell>
          <cell r="D985" t="str">
            <v>21303</v>
          </cell>
          <cell r="E985" t="str">
            <v/>
          </cell>
          <cell r="F985" t="str">
            <v/>
          </cell>
          <cell r="G985" t="str">
            <v>  水资源节约管理与保护</v>
          </cell>
          <cell r="H985">
            <v>0</v>
          </cell>
          <cell r="I985">
            <v>0</v>
          </cell>
          <cell r="J985">
            <v>0</v>
          </cell>
          <cell r="K985">
            <v>0</v>
          </cell>
          <cell r="L985">
            <v>0</v>
          </cell>
          <cell r="M985">
            <v>0</v>
          </cell>
          <cell r="N985">
            <v>0</v>
          </cell>
          <cell r="O985">
            <v>0</v>
          </cell>
          <cell r="P985">
            <v>44</v>
          </cell>
          <cell r="Q985">
            <v>0</v>
          </cell>
          <cell r="R985">
            <v>44</v>
          </cell>
          <cell r="S985">
            <v>62</v>
          </cell>
          <cell r="T985">
            <v>0</v>
          </cell>
          <cell r="U985">
            <v>0</v>
          </cell>
          <cell r="V985">
            <v>0</v>
          </cell>
        </row>
        <row r="986">
          <cell r="A986">
            <v>2130312</v>
          </cell>
          <cell r="B986" t="str">
            <v/>
          </cell>
          <cell r="C986" t="str">
            <v/>
          </cell>
          <cell r="D986" t="str">
            <v>21303</v>
          </cell>
          <cell r="E986" t="str">
            <v/>
          </cell>
          <cell r="F986" t="str">
            <v/>
          </cell>
          <cell r="G986" t="str">
            <v>  水质监测</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row>
        <row r="987">
          <cell r="A987">
            <v>2130313</v>
          </cell>
          <cell r="B987" t="str">
            <v/>
          </cell>
          <cell r="C987" t="str">
            <v/>
          </cell>
          <cell r="D987" t="str">
            <v>21303</v>
          </cell>
          <cell r="E987" t="str">
            <v/>
          </cell>
          <cell r="F987" t="str">
            <v/>
          </cell>
          <cell r="G987" t="str">
            <v>  水文测报</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row>
        <row r="988">
          <cell r="A988">
            <v>2130314</v>
          </cell>
          <cell r="B988" t="str">
            <v/>
          </cell>
          <cell r="C988" t="str">
            <v/>
          </cell>
          <cell r="D988" t="str">
            <v>21303</v>
          </cell>
          <cell r="E988" t="str">
            <v/>
          </cell>
          <cell r="F988" t="str">
            <v/>
          </cell>
          <cell r="G988" t="str">
            <v>  防汛</v>
          </cell>
          <cell r="H988">
            <v>0</v>
          </cell>
          <cell r="I988">
            <v>0</v>
          </cell>
          <cell r="J988">
            <v>0</v>
          </cell>
          <cell r="K988">
            <v>0</v>
          </cell>
          <cell r="L988">
            <v>0</v>
          </cell>
          <cell r="M988">
            <v>0</v>
          </cell>
          <cell r="N988">
            <v>0</v>
          </cell>
          <cell r="O988">
            <v>0</v>
          </cell>
          <cell r="P988">
            <v>66</v>
          </cell>
          <cell r="Q988">
            <v>0</v>
          </cell>
          <cell r="R988">
            <v>66</v>
          </cell>
          <cell r="S988">
            <v>7.514775</v>
          </cell>
          <cell r="T988">
            <v>0</v>
          </cell>
          <cell r="U988">
            <v>0</v>
          </cell>
          <cell r="V988">
            <v>99</v>
          </cell>
        </row>
        <row r="989">
          <cell r="A989">
            <v>2130315</v>
          </cell>
          <cell r="B989" t="str">
            <v/>
          </cell>
          <cell r="C989" t="str">
            <v/>
          </cell>
          <cell r="D989" t="str">
            <v>21303</v>
          </cell>
          <cell r="E989" t="str">
            <v/>
          </cell>
          <cell r="F989" t="str">
            <v/>
          </cell>
          <cell r="G989" t="str">
            <v>  抗旱</v>
          </cell>
          <cell r="H989">
            <v>0</v>
          </cell>
          <cell r="I989">
            <v>0</v>
          </cell>
          <cell r="J989">
            <v>0</v>
          </cell>
          <cell r="K989">
            <v>0</v>
          </cell>
          <cell r="L989">
            <v>0</v>
          </cell>
          <cell r="M989">
            <v>0</v>
          </cell>
          <cell r="N989">
            <v>0</v>
          </cell>
          <cell r="O989">
            <v>0</v>
          </cell>
          <cell r="P989">
            <v>0</v>
          </cell>
          <cell r="Q989">
            <v>0</v>
          </cell>
          <cell r="R989">
            <v>0</v>
          </cell>
          <cell r="S989">
            <v>60</v>
          </cell>
          <cell r="T989">
            <v>128.4</v>
          </cell>
          <cell r="U989">
            <v>0</v>
          </cell>
          <cell r="V989">
            <v>45</v>
          </cell>
        </row>
        <row r="990">
          <cell r="A990">
            <v>2130316</v>
          </cell>
          <cell r="B990" t="str">
            <v/>
          </cell>
          <cell r="C990" t="str">
            <v/>
          </cell>
          <cell r="D990" t="str">
            <v>21303</v>
          </cell>
          <cell r="E990" t="str">
            <v/>
          </cell>
          <cell r="F990" t="str">
            <v/>
          </cell>
          <cell r="G990" t="str">
            <v>  农田水利</v>
          </cell>
          <cell r="H990">
            <v>35</v>
          </cell>
          <cell r="I990">
            <v>0</v>
          </cell>
          <cell r="J990">
            <v>0</v>
          </cell>
          <cell r="K990">
            <v>0</v>
          </cell>
          <cell r="L990">
            <v>0</v>
          </cell>
          <cell r="M990">
            <v>0</v>
          </cell>
          <cell r="N990">
            <v>0</v>
          </cell>
          <cell r="O990">
            <v>35</v>
          </cell>
          <cell r="P990">
            <v>35</v>
          </cell>
          <cell r="Q990">
            <v>0</v>
          </cell>
          <cell r="R990">
            <v>0</v>
          </cell>
          <cell r="S990">
            <v>0</v>
          </cell>
          <cell r="T990">
            <v>11</v>
          </cell>
          <cell r="U990">
            <v>0</v>
          </cell>
          <cell r="V990">
            <v>0</v>
          </cell>
        </row>
        <row r="991">
          <cell r="A991">
            <v>2130319</v>
          </cell>
          <cell r="B991" t="str">
            <v/>
          </cell>
          <cell r="C991" t="str">
            <v/>
          </cell>
          <cell r="D991" t="str">
            <v>21303</v>
          </cell>
          <cell r="E991" t="str">
            <v/>
          </cell>
          <cell r="F991" t="str">
            <v/>
          </cell>
          <cell r="G991" t="str">
            <v>  江河湖库水系综合整治</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row>
        <row r="992">
          <cell r="A992">
            <v>2130321</v>
          </cell>
          <cell r="B992" t="str">
            <v/>
          </cell>
          <cell r="C992" t="str">
            <v/>
          </cell>
          <cell r="D992" t="str">
            <v>21303</v>
          </cell>
          <cell r="E992" t="str">
            <v/>
          </cell>
          <cell r="F992" t="str">
            <v/>
          </cell>
          <cell r="G992" t="str">
            <v>  大中型水库移民后期扶持专项支出</v>
          </cell>
          <cell r="H992">
            <v>1.14</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row>
        <row r="993">
          <cell r="A993">
            <v>2130331</v>
          </cell>
          <cell r="B993" t="str">
            <v/>
          </cell>
          <cell r="C993" t="str">
            <v/>
          </cell>
          <cell r="D993" t="str">
            <v>21303</v>
          </cell>
          <cell r="E993" t="str">
            <v/>
          </cell>
          <cell r="F993" t="str">
            <v/>
          </cell>
          <cell r="G993" t="str">
            <v>  水资源费安排的支出</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row>
        <row r="994">
          <cell r="A994">
            <v>2130332</v>
          </cell>
          <cell r="B994" t="str">
            <v/>
          </cell>
          <cell r="C994" t="str">
            <v/>
          </cell>
          <cell r="D994" t="str">
            <v>21303</v>
          </cell>
          <cell r="E994" t="str">
            <v/>
          </cell>
          <cell r="F994" t="str">
            <v/>
          </cell>
          <cell r="G994" t="str">
            <v>  砂石资源费支出</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row>
        <row r="995">
          <cell r="A995">
            <v>2130333</v>
          </cell>
          <cell r="B995" t="str">
            <v/>
          </cell>
          <cell r="C995" t="str">
            <v/>
          </cell>
          <cell r="D995" t="str">
            <v>21303</v>
          </cell>
          <cell r="E995" t="str">
            <v/>
          </cell>
          <cell r="F995" t="str">
            <v/>
          </cell>
          <cell r="G995" t="str">
            <v>  信息管理</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row>
        <row r="996">
          <cell r="A996">
            <v>2130334</v>
          </cell>
          <cell r="B996" t="str">
            <v/>
          </cell>
          <cell r="C996" t="str">
            <v/>
          </cell>
          <cell r="D996" t="str">
            <v>21303</v>
          </cell>
          <cell r="E996" t="str">
            <v/>
          </cell>
          <cell r="F996" t="str">
            <v/>
          </cell>
          <cell r="G996" t="str">
            <v>  水利建设移民支出</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row>
        <row r="997">
          <cell r="A997">
            <v>2130335</v>
          </cell>
          <cell r="B997" t="str">
            <v/>
          </cell>
          <cell r="C997" t="str">
            <v/>
          </cell>
          <cell r="D997" t="str">
            <v>21303</v>
          </cell>
          <cell r="E997" t="str">
            <v/>
          </cell>
          <cell r="F997" t="str">
            <v/>
          </cell>
          <cell r="G997" t="str">
            <v>  农村人畜饮水</v>
          </cell>
          <cell r="H997">
            <v>267.709379</v>
          </cell>
          <cell r="I997">
            <v>0</v>
          </cell>
          <cell r="J997">
            <v>0</v>
          </cell>
          <cell r="K997">
            <v>0</v>
          </cell>
          <cell r="L997">
            <v>0</v>
          </cell>
          <cell r="M997">
            <v>0</v>
          </cell>
          <cell r="N997">
            <v>0</v>
          </cell>
          <cell r="O997">
            <v>0</v>
          </cell>
          <cell r="P997">
            <v>145</v>
          </cell>
          <cell r="Q997">
            <v>600</v>
          </cell>
          <cell r="R997">
            <v>-455</v>
          </cell>
          <cell r="S997">
            <v>59.843738</v>
          </cell>
          <cell r="T997">
            <v>0</v>
          </cell>
          <cell r="U997">
            <v>0</v>
          </cell>
          <cell r="V997">
            <v>0</v>
          </cell>
        </row>
        <row r="998">
          <cell r="A998">
            <v>2130399</v>
          </cell>
          <cell r="B998" t="str">
            <v/>
          </cell>
          <cell r="C998" t="str">
            <v/>
          </cell>
          <cell r="D998" t="str">
            <v>21303</v>
          </cell>
          <cell r="E998" t="str">
            <v/>
          </cell>
          <cell r="F998" t="str">
            <v/>
          </cell>
          <cell r="G998" t="str">
            <v>  其他水利支出</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row>
        <row r="999">
          <cell r="A999">
            <v>21305</v>
          </cell>
          <cell r="B999" t="str">
            <v/>
          </cell>
          <cell r="C999" t="str">
            <v>213</v>
          </cell>
          <cell r="D999" t="str">
            <v/>
          </cell>
          <cell r="E999" t="str">
            <v/>
          </cell>
          <cell r="F999" t="str">
            <v>21305</v>
          </cell>
          <cell r="G999" t="str">
            <v>扶贫</v>
          </cell>
          <cell r="H999">
            <v>28274.774111</v>
          </cell>
          <cell r="I999">
            <v>372.624</v>
          </cell>
          <cell r="J999">
            <v>18.4128</v>
          </cell>
          <cell r="K999">
            <v>13.1642</v>
          </cell>
          <cell r="L999">
            <v>0</v>
          </cell>
          <cell r="M999">
            <v>15.96</v>
          </cell>
          <cell r="N999">
            <v>0</v>
          </cell>
          <cell r="O999">
            <v>24844</v>
          </cell>
          <cell r="P999">
            <v>29694</v>
          </cell>
          <cell r="Q999">
            <v>18397.0107</v>
          </cell>
          <cell r="R999">
            <v>-13547.0107</v>
          </cell>
          <cell r="S999">
            <v>1524.063712</v>
          </cell>
          <cell r="T999">
            <v>16181.41</v>
          </cell>
          <cell r="U999">
            <v>0</v>
          </cell>
          <cell r="V999">
            <v>6480</v>
          </cell>
        </row>
        <row r="1000">
          <cell r="A1000">
            <v>2130500</v>
          </cell>
          <cell r="B1000" t="str">
            <v/>
          </cell>
          <cell r="C1000" t="str">
            <v/>
          </cell>
          <cell r="D1000" t="str">
            <v>21305</v>
          </cell>
          <cell r="E1000" t="str">
            <v/>
          </cell>
          <cell r="F1000" t="str">
            <v/>
          </cell>
          <cell r="G1000" t="str">
            <v>  扶贫</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row>
        <row r="1001">
          <cell r="A1001">
            <v>2130501</v>
          </cell>
          <cell r="B1001" t="str">
            <v/>
          </cell>
          <cell r="C1001" t="str">
            <v/>
          </cell>
          <cell r="D1001" t="str">
            <v>21305</v>
          </cell>
          <cell r="E1001" t="str">
            <v/>
          </cell>
          <cell r="F1001" t="str">
            <v/>
          </cell>
          <cell r="G1001" t="str">
            <v>  行政运行</v>
          </cell>
          <cell r="H1001">
            <v>239.671068</v>
          </cell>
          <cell r="I1001">
            <v>223.2912</v>
          </cell>
          <cell r="J1001">
            <v>0</v>
          </cell>
          <cell r="K1001">
            <v>6.9389</v>
          </cell>
          <cell r="L1001">
            <v>0</v>
          </cell>
          <cell r="M1001">
            <v>0</v>
          </cell>
          <cell r="N1001">
            <v>0</v>
          </cell>
          <cell r="O1001">
            <v>0</v>
          </cell>
          <cell r="P1001">
            <v>0</v>
          </cell>
          <cell r="Q1001">
            <v>0</v>
          </cell>
          <cell r="R1001">
            <v>0</v>
          </cell>
          <cell r="S1001">
            <v>0</v>
          </cell>
          <cell r="T1001">
            <v>0</v>
          </cell>
          <cell r="U1001">
            <v>0</v>
          </cell>
          <cell r="V1001">
            <v>0</v>
          </cell>
        </row>
        <row r="1002">
          <cell r="A1002">
            <v>2130502</v>
          </cell>
          <cell r="B1002" t="str">
            <v/>
          </cell>
          <cell r="C1002" t="str">
            <v/>
          </cell>
          <cell r="D1002" t="str">
            <v>21305</v>
          </cell>
          <cell r="E1002" t="str">
            <v/>
          </cell>
          <cell r="F1002" t="str">
            <v/>
          </cell>
          <cell r="G1002" t="str">
            <v>  一般行政管理事务</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row>
        <row r="1003">
          <cell r="A1003">
            <v>2130503</v>
          </cell>
          <cell r="B1003" t="str">
            <v/>
          </cell>
          <cell r="C1003" t="str">
            <v/>
          </cell>
          <cell r="D1003" t="str">
            <v>21305</v>
          </cell>
          <cell r="E1003" t="str">
            <v/>
          </cell>
          <cell r="F1003" t="str">
            <v/>
          </cell>
          <cell r="G1003" t="str">
            <v>  机关服务</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row>
        <row r="1004">
          <cell r="A1004">
            <v>2130504</v>
          </cell>
          <cell r="B1004" t="str">
            <v/>
          </cell>
          <cell r="C1004" t="str">
            <v/>
          </cell>
          <cell r="D1004" t="str">
            <v>21305</v>
          </cell>
          <cell r="E1004" t="str">
            <v/>
          </cell>
          <cell r="F1004" t="str">
            <v/>
          </cell>
          <cell r="G1004" t="str">
            <v>  农村基础设施建设</v>
          </cell>
          <cell r="H1004">
            <v>924.871968</v>
          </cell>
          <cell r="I1004">
            <v>0</v>
          </cell>
          <cell r="J1004">
            <v>0</v>
          </cell>
          <cell r="K1004">
            <v>0</v>
          </cell>
          <cell r="L1004">
            <v>0</v>
          </cell>
          <cell r="M1004">
            <v>0</v>
          </cell>
          <cell r="N1004">
            <v>0</v>
          </cell>
          <cell r="O1004">
            <v>0</v>
          </cell>
          <cell r="P1004">
            <v>13865.68</v>
          </cell>
          <cell r="Q1004">
            <v>2041.0107</v>
          </cell>
          <cell r="R1004">
            <v>11824.6693</v>
          </cell>
          <cell r="S1004">
            <v>762.577361</v>
          </cell>
          <cell r="T1004">
            <v>2725.49</v>
          </cell>
          <cell r="U1004">
            <v>0</v>
          </cell>
          <cell r="V1004">
            <v>4193.67</v>
          </cell>
        </row>
        <row r="1005">
          <cell r="A1005">
            <v>2130505</v>
          </cell>
          <cell r="B1005" t="str">
            <v/>
          </cell>
          <cell r="C1005" t="str">
            <v/>
          </cell>
          <cell r="D1005" t="str">
            <v>21305</v>
          </cell>
          <cell r="E1005" t="str">
            <v/>
          </cell>
          <cell r="F1005" t="str">
            <v/>
          </cell>
          <cell r="G1005" t="str">
            <v>  生产发展</v>
          </cell>
          <cell r="H1005">
            <v>823.342285</v>
          </cell>
          <cell r="I1005">
            <v>0</v>
          </cell>
          <cell r="J1005">
            <v>0</v>
          </cell>
          <cell r="K1005">
            <v>0</v>
          </cell>
          <cell r="L1005">
            <v>0</v>
          </cell>
          <cell r="M1005">
            <v>0</v>
          </cell>
          <cell r="N1005">
            <v>0</v>
          </cell>
          <cell r="O1005">
            <v>0</v>
          </cell>
          <cell r="P1005">
            <v>12779.64</v>
          </cell>
          <cell r="Q1005">
            <v>6223</v>
          </cell>
          <cell r="R1005">
            <v>6556.64</v>
          </cell>
          <cell r="S1005">
            <v>94.099109</v>
          </cell>
          <cell r="T1005">
            <v>7570.51</v>
          </cell>
          <cell r="U1005">
            <v>0</v>
          </cell>
          <cell r="V1005">
            <v>2286.33</v>
          </cell>
        </row>
        <row r="1006">
          <cell r="A1006">
            <v>2130506</v>
          </cell>
          <cell r="B1006" t="str">
            <v/>
          </cell>
          <cell r="C1006" t="str">
            <v/>
          </cell>
          <cell r="D1006" t="str">
            <v>21305</v>
          </cell>
          <cell r="E1006" t="str">
            <v/>
          </cell>
          <cell r="F1006" t="str">
            <v/>
          </cell>
          <cell r="G1006" t="str">
            <v>  社会发展</v>
          </cell>
          <cell r="H1006">
            <v>310.125866</v>
          </cell>
          <cell r="I1006">
            <v>0</v>
          </cell>
          <cell r="J1006">
            <v>0</v>
          </cell>
          <cell r="K1006">
            <v>0</v>
          </cell>
          <cell r="L1006">
            <v>0</v>
          </cell>
          <cell r="M1006">
            <v>0</v>
          </cell>
          <cell r="N1006">
            <v>0</v>
          </cell>
          <cell r="O1006">
            <v>0</v>
          </cell>
          <cell r="P1006">
            <v>0</v>
          </cell>
          <cell r="Q1006">
            <v>0</v>
          </cell>
          <cell r="R1006">
            <v>0</v>
          </cell>
          <cell r="S1006">
            <v>13.7751</v>
          </cell>
          <cell r="T1006">
            <v>0</v>
          </cell>
          <cell r="U1006">
            <v>0</v>
          </cell>
          <cell r="V1006">
            <v>0</v>
          </cell>
        </row>
        <row r="1007">
          <cell r="A1007">
            <v>2130507</v>
          </cell>
          <cell r="B1007" t="str">
            <v/>
          </cell>
          <cell r="C1007" t="str">
            <v/>
          </cell>
          <cell r="D1007" t="str">
            <v>21305</v>
          </cell>
          <cell r="E1007" t="str">
            <v/>
          </cell>
          <cell r="F1007" t="str">
            <v/>
          </cell>
          <cell r="G1007" t="str">
            <v>  扶贫贷款奖补和贴息</v>
          </cell>
          <cell r="H1007">
            <v>75.069246</v>
          </cell>
          <cell r="I1007">
            <v>0</v>
          </cell>
          <cell r="J1007">
            <v>0</v>
          </cell>
          <cell r="K1007">
            <v>0</v>
          </cell>
          <cell r="L1007">
            <v>0</v>
          </cell>
          <cell r="M1007">
            <v>0</v>
          </cell>
          <cell r="N1007">
            <v>0</v>
          </cell>
          <cell r="O1007">
            <v>0</v>
          </cell>
          <cell r="P1007">
            <v>2128.68</v>
          </cell>
          <cell r="Q1007">
            <v>0</v>
          </cell>
          <cell r="R1007">
            <v>2128.68</v>
          </cell>
          <cell r="S1007">
            <v>0.174168</v>
          </cell>
          <cell r="T1007">
            <v>0</v>
          </cell>
          <cell r="U1007">
            <v>0</v>
          </cell>
          <cell r="V1007">
            <v>0</v>
          </cell>
        </row>
        <row r="1008">
          <cell r="A1008">
            <v>2130550</v>
          </cell>
          <cell r="B1008" t="str">
            <v/>
          </cell>
          <cell r="C1008" t="str">
            <v/>
          </cell>
          <cell r="D1008" t="str">
            <v>21305</v>
          </cell>
          <cell r="E1008" t="str">
            <v/>
          </cell>
          <cell r="F1008" t="str">
            <v/>
          </cell>
          <cell r="G1008" t="str">
            <v>  扶贫事业机构</v>
          </cell>
          <cell r="H1008">
            <v>196.026514</v>
          </cell>
          <cell r="I1008">
            <v>149.3328</v>
          </cell>
          <cell r="J1008">
            <v>18.4128</v>
          </cell>
          <cell r="K1008">
            <v>6.2253</v>
          </cell>
          <cell r="L1008">
            <v>0</v>
          </cell>
          <cell r="M1008">
            <v>15.96</v>
          </cell>
          <cell r="N1008">
            <v>0</v>
          </cell>
          <cell r="O1008">
            <v>0</v>
          </cell>
          <cell r="P1008">
            <v>0</v>
          </cell>
          <cell r="Q1008">
            <v>0</v>
          </cell>
          <cell r="R1008">
            <v>0</v>
          </cell>
          <cell r="S1008">
            <v>0</v>
          </cell>
          <cell r="T1008">
            <v>0</v>
          </cell>
          <cell r="U1008">
            <v>0</v>
          </cell>
          <cell r="V1008">
            <v>0</v>
          </cell>
        </row>
        <row r="1009">
          <cell r="A1009">
            <v>2130599</v>
          </cell>
          <cell r="B1009" t="str">
            <v/>
          </cell>
          <cell r="C1009" t="str">
            <v/>
          </cell>
          <cell r="D1009" t="str">
            <v>21305</v>
          </cell>
          <cell r="E1009" t="str">
            <v/>
          </cell>
          <cell r="F1009" t="str">
            <v/>
          </cell>
          <cell r="G1009" t="str">
            <v>  其他扶贫支出</v>
          </cell>
          <cell r="H1009">
            <v>25705.667164</v>
          </cell>
          <cell r="I1009">
            <v>0</v>
          </cell>
          <cell r="J1009">
            <v>0</v>
          </cell>
          <cell r="K1009">
            <v>0</v>
          </cell>
          <cell r="L1009">
            <v>0</v>
          </cell>
          <cell r="M1009">
            <v>0</v>
          </cell>
          <cell r="N1009">
            <v>0</v>
          </cell>
          <cell r="O1009">
            <v>24844</v>
          </cell>
          <cell r="P1009">
            <v>920</v>
          </cell>
          <cell r="Q1009">
            <v>10133</v>
          </cell>
          <cell r="R1009">
            <v>-34057</v>
          </cell>
          <cell r="S1009">
            <v>653.437974</v>
          </cell>
          <cell r="T1009">
            <v>5885.41</v>
          </cell>
          <cell r="U1009">
            <v>0</v>
          </cell>
          <cell r="V1009">
            <v>0</v>
          </cell>
        </row>
        <row r="1010">
          <cell r="A1010">
            <v>21306</v>
          </cell>
          <cell r="B1010" t="str">
            <v/>
          </cell>
          <cell r="C1010" t="str">
            <v>213</v>
          </cell>
          <cell r="D1010" t="str">
            <v/>
          </cell>
          <cell r="E1010" t="str">
            <v/>
          </cell>
          <cell r="F1010" t="str">
            <v>21306</v>
          </cell>
          <cell r="G1010" t="str">
            <v>农业综合开发</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row>
        <row r="1011">
          <cell r="A1011">
            <v>2130601</v>
          </cell>
          <cell r="B1011" t="str">
            <v/>
          </cell>
          <cell r="C1011" t="str">
            <v/>
          </cell>
          <cell r="D1011" t="str">
            <v>21306</v>
          </cell>
          <cell r="E1011" t="str">
            <v/>
          </cell>
          <cell r="F1011" t="str">
            <v/>
          </cell>
          <cell r="G1011" t="str">
            <v>  机构运行</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row>
        <row r="1012">
          <cell r="A1012">
            <v>2130602</v>
          </cell>
          <cell r="B1012" t="str">
            <v/>
          </cell>
          <cell r="C1012" t="str">
            <v/>
          </cell>
          <cell r="D1012" t="str">
            <v>21306</v>
          </cell>
          <cell r="E1012" t="str">
            <v/>
          </cell>
          <cell r="F1012" t="str">
            <v/>
          </cell>
          <cell r="G1012" t="str">
            <v>  土地治理</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row>
        <row r="1013">
          <cell r="A1013">
            <v>2130603</v>
          </cell>
          <cell r="B1013" t="str">
            <v/>
          </cell>
          <cell r="C1013" t="str">
            <v/>
          </cell>
          <cell r="D1013" t="str">
            <v>21306</v>
          </cell>
          <cell r="E1013" t="str">
            <v/>
          </cell>
          <cell r="F1013" t="str">
            <v/>
          </cell>
          <cell r="G1013" t="str">
            <v>  产业化经营</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row>
        <row r="1014">
          <cell r="A1014">
            <v>2130604</v>
          </cell>
          <cell r="B1014" t="str">
            <v/>
          </cell>
          <cell r="C1014" t="str">
            <v/>
          </cell>
          <cell r="D1014" t="str">
            <v>21306</v>
          </cell>
          <cell r="E1014" t="str">
            <v/>
          </cell>
          <cell r="F1014" t="str">
            <v/>
          </cell>
          <cell r="G1014" t="str">
            <v>  科技示范</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row>
        <row r="1015">
          <cell r="A1015">
            <v>2130699</v>
          </cell>
          <cell r="B1015" t="str">
            <v/>
          </cell>
          <cell r="C1015" t="str">
            <v/>
          </cell>
          <cell r="D1015" t="str">
            <v>21306</v>
          </cell>
          <cell r="E1015" t="str">
            <v/>
          </cell>
          <cell r="F1015" t="str">
            <v/>
          </cell>
          <cell r="G1015" t="str">
            <v>  其他农业综合开发支出</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row>
        <row r="1016">
          <cell r="A1016">
            <v>21307</v>
          </cell>
          <cell r="B1016" t="str">
            <v/>
          </cell>
          <cell r="C1016" t="str">
            <v>213</v>
          </cell>
          <cell r="D1016" t="str">
            <v/>
          </cell>
          <cell r="E1016" t="str">
            <v/>
          </cell>
          <cell r="F1016" t="str">
            <v>21307</v>
          </cell>
          <cell r="G1016" t="str">
            <v>农村综合改革</v>
          </cell>
          <cell r="H1016">
            <v>3871.85178</v>
          </cell>
          <cell r="I1016">
            <v>0</v>
          </cell>
          <cell r="J1016">
            <v>0</v>
          </cell>
          <cell r="K1016">
            <v>0</v>
          </cell>
          <cell r="L1016">
            <v>0</v>
          </cell>
          <cell r="M1016">
            <v>0</v>
          </cell>
          <cell r="N1016">
            <v>0</v>
          </cell>
          <cell r="O1016">
            <v>0</v>
          </cell>
          <cell r="P1016">
            <v>0</v>
          </cell>
          <cell r="Q1016">
            <v>1470.6917</v>
          </cell>
          <cell r="R1016">
            <v>-1470.6917</v>
          </cell>
          <cell r="S1016">
            <v>0</v>
          </cell>
          <cell r="T1016">
            <v>309</v>
          </cell>
          <cell r="U1016">
            <v>0</v>
          </cell>
          <cell r="V1016">
            <v>0</v>
          </cell>
        </row>
        <row r="1017">
          <cell r="A1017">
            <v>2130701</v>
          </cell>
          <cell r="B1017" t="str">
            <v/>
          </cell>
          <cell r="C1017" t="str">
            <v/>
          </cell>
          <cell r="D1017" t="str">
            <v>21307</v>
          </cell>
          <cell r="E1017" t="str">
            <v/>
          </cell>
          <cell r="F1017" t="str">
            <v/>
          </cell>
          <cell r="G1017" t="str">
            <v>  对村级一事一议的补助</v>
          </cell>
          <cell r="H1017">
            <v>0</v>
          </cell>
          <cell r="I1017">
            <v>0</v>
          </cell>
          <cell r="J1017">
            <v>0</v>
          </cell>
          <cell r="K1017">
            <v>0</v>
          </cell>
          <cell r="L1017">
            <v>0</v>
          </cell>
          <cell r="M1017">
            <v>0</v>
          </cell>
          <cell r="N1017">
            <v>0</v>
          </cell>
          <cell r="O1017">
            <v>0</v>
          </cell>
          <cell r="P1017">
            <v>0</v>
          </cell>
          <cell r="Q1017">
            <v>0</v>
          </cell>
          <cell r="R1017">
            <v>0</v>
          </cell>
          <cell r="S1017">
            <v>0</v>
          </cell>
          <cell r="T1017">
            <v>309</v>
          </cell>
          <cell r="U1017">
            <v>0</v>
          </cell>
          <cell r="V1017">
            <v>0</v>
          </cell>
        </row>
        <row r="1018">
          <cell r="A1018">
            <v>2130704</v>
          </cell>
          <cell r="B1018" t="str">
            <v/>
          </cell>
          <cell r="C1018" t="str">
            <v/>
          </cell>
          <cell r="D1018" t="str">
            <v>21307</v>
          </cell>
          <cell r="E1018" t="str">
            <v/>
          </cell>
          <cell r="F1018" t="str">
            <v/>
          </cell>
          <cell r="G1018" t="str">
            <v>  国有农场办社会职能改革补助</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V1018">
            <v>0</v>
          </cell>
        </row>
        <row r="1019">
          <cell r="A1019">
            <v>2130705</v>
          </cell>
          <cell r="B1019" t="str">
            <v/>
          </cell>
          <cell r="C1019" t="str">
            <v/>
          </cell>
          <cell r="D1019" t="str">
            <v>21307</v>
          </cell>
          <cell r="E1019" t="str">
            <v/>
          </cell>
          <cell r="F1019" t="str">
            <v/>
          </cell>
          <cell r="G1019" t="str">
            <v>  对村民委员会和村党支部的补助</v>
          </cell>
          <cell r="H1019">
            <v>2795.77558</v>
          </cell>
          <cell r="I1019">
            <v>0</v>
          </cell>
          <cell r="J1019">
            <v>0</v>
          </cell>
          <cell r="K1019">
            <v>0</v>
          </cell>
          <cell r="L1019">
            <v>0</v>
          </cell>
          <cell r="M1019">
            <v>0</v>
          </cell>
          <cell r="N1019">
            <v>0</v>
          </cell>
          <cell r="O1019">
            <v>0</v>
          </cell>
          <cell r="P1019">
            <v>0</v>
          </cell>
          <cell r="Q1019">
            <v>1005.4277</v>
          </cell>
          <cell r="R1019">
            <v>-1005.4277</v>
          </cell>
          <cell r="S1019">
            <v>0</v>
          </cell>
          <cell r="T1019">
            <v>0</v>
          </cell>
          <cell r="U1019">
            <v>0</v>
          </cell>
          <cell r="V1019">
            <v>0</v>
          </cell>
        </row>
        <row r="1020">
          <cell r="A1020">
            <v>2130706</v>
          </cell>
          <cell r="B1020" t="str">
            <v/>
          </cell>
          <cell r="C1020" t="str">
            <v/>
          </cell>
          <cell r="D1020" t="str">
            <v>21307</v>
          </cell>
          <cell r="E1020" t="str">
            <v/>
          </cell>
          <cell r="F1020" t="str">
            <v/>
          </cell>
          <cell r="G1020" t="str">
            <v>  对村集体经济组织的补助</v>
          </cell>
          <cell r="H1020">
            <v>911.236</v>
          </cell>
          <cell r="I1020">
            <v>0</v>
          </cell>
          <cell r="J1020">
            <v>0</v>
          </cell>
          <cell r="K1020">
            <v>0</v>
          </cell>
          <cell r="L1020">
            <v>0</v>
          </cell>
          <cell r="M1020">
            <v>0</v>
          </cell>
          <cell r="N1020">
            <v>0</v>
          </cell>
          <cell r="O1020">
            <v>0</v>
          </cell>
          <cell r="P1020">
            <v>0</v>
          </cell>
          <cell r="Q1020">
            <v>465.264</v>
          </cell>
          <cell r="R1020">
            <v>-465.264</v>
          </cell>
          <cell r="S1020">
            <v>0</v>
          </cell>
          <cell r="T1020">
            <v>0</v>
          </cell>
          <cell r="U1020">
            <v>0</v>
          </cell>
          <cell r="V1020">
            <v>0</v>
          </cell>
        </row>
        <row r="1021">
          <cell r="A1021">
            <v>2130707</v>
          </cell>
          <cell r="B1021" t="str">
            <v/>
          </cell>
          <cell r="C1021" t="str">
            <v/>
          </cell>
          <cell r="D1021" t="str">
            <v>21307</v>
          </cell>
          <cell r="E1021" t="str">
            <v/>
          </cell>
          <cell r="F1021" t="str">
            <v/>
          </cell>
          <cell r="G1021" t="str">
            <v>  农村综合改革示范试点补助</v>
          </cell>
          <cell r="H1021">
            <v>164.8402</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V1021">
            <v>0</v>
          </cell>
        </row>
        <row r="1022">
          <cell r="A1022">
            <v>2130799</v>
          </cell>
          <cell r="B1022" t="str">
            <v/>
          </cell>
          <cell r="C1022" t="str">
            <v/>
          </cell>
          <cell r="D1022" t="str">
            <v>21307</v>
          </cell>
          <cell r="E1022" t="str">
            <v/>
          </cell>
          <cell r="F1022" t="str">
            <v/>
          </cell>
          <cell r="G1022" t="str">
            <v>  其他农村综合改革支出</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row>
        <row r="1023">
          <cell r="A1023">
            <v>21308</v>
          </cell>
          <cell r="B1023" t="str">
            <v/>
          </cell>
          <cell r="C1023" t="str">
            <v>213</v>
          </cell>
          <cell r="D1023" t="str">
            <v/>
          </cell>
          <cell r="E1023" t="str">
            <v/>
          </cell>
          <cell r="F1023" t="str">
            <v>21308</v>
          </cell>
          <cell r="G1023" t="str">
            <v>普惠金融发展支出</v>
          </cell>
          <cell r="H1023">
            <v>156.478067</v>
          </cell>
          <cell r="I1023">
            <v>0</v>
          </cell>
          <cell r="J1023">
            <v>0</v>
          </cell>
          <cell r="K1023">
            <v>0</v>
          </cell>
          <cell r="L1023">
            <v>0</v>
          </cell>
          <cell r="M1023">
            <v>0</v>
          </cell>
          <cell r="N1023">
            <v>0</v>
          </cell>
          <cell r="O1023">
            <v>0</v>
          </cell>
          <cell r="P1023">
            <v>702.23</v>
          </cell>
          <cell r="Q1023">
            <v>741.28044</v>
          </cell>
          <cell r="R1023">
            <v>-39.05044</v>
          </cell>
          <cell r="S1023">
            <v>769.778894</v>
          </cell>
          <cell r="T1023">
            <v>476.19</v>
          </cell>
          <cell r="U1023">
            <v>0</v>
          </cell>
          <cell r="V1023">
            <v>0</v>
          </cell>
        </row>
        <row r="1024">
          <cell r="A1024">
            <v>2130801</v>
          </cell>
          <cell r="B1024" t="str">
            <v/>
          </cell>
          <cell r="C1024" t="str">
            <v/>
          </cell>
          <cell r="D1024" t="str">
            <v>21308</v>
          </cell>
          <cell r="E1024" t="str">
            <v/>
          </cell>
          <cell r="F1024" t="str">
            <v/>
          </cell>
          <cell r="G1024" t="str">
            <v>　支持农村金融机构</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row>
        <row r="1025">
          <cell r="A1025">
            <v>2130802</v>
          </cell>
          <cell r="B1025" t="str">
            <v/>
          </cell>
          <cell r="C1025" t="str">
            <v/>
          </cell>
          <cell r="D1025" t="str">
            <v>21308</v>
          </cell>
          <cell r="E1025" t="str">
            <v/>
          </cell>
          <cell r="F1025" t="str">
            <v/>
          </cell>
          <cell r="G1025" t="str">
            <v>  涉农贷款增量奖励</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row>
        <row r="1026">
          <cell r="A1026">
            <v>2130803</v>
          </cell>
          <cell r="B1026" t="str">
            <v/>
          </cell>
          <cell r="C1026" t="str">
            <v/>
          </cell>
          <cell r="D1026" t="str">
            <v>21308</v>
          </cell>
          <cell r="E1026" t="str">
            <v/>
          </cell>
          <cell r="F1026" t="str">
            <v/>
          </cell>
          <cell r="G1026" t="str">
            <v>　农业保险保费补贴</v>
          </cell>
          <cell r="H1026">
            <v>156.478067</v>
          </cell>
          <cell r="I1026">
            <v>0</v>
          </cell>
          <cell r="J1026">
            <v>0</v>
          </cell>
          <cell r="K1026">
            <v>0</v>
          </cell>
          <cell r="L1026">
            <v>0</v>
          </cell>
          <cell r="M1026">
            <v>0</v>
          </cell>
          <cell r="N1026">
            <v>0</v>
          </cell>
          <cell r="O1026">
            <v>0</v>
          </cell>
          <cell r="P1026">
            <v>702.23</v>
          </cell>
          <cell r="Q1026">
            <v>741.28044</v>
          </cell>
          <cell r="R1026">
            <v>-39.05044</v>
          </cell>
          <cell r="S1026">
            <v>0</v>
          </cell>
          <cell r="T1026">
            <v>0</v>
          </cell>
          <cell r="U1026">
            <v>0</v>
          </cell>
          <cell r="V1026">
            <v>0</v>
          </cell>
        </row>
        <row r="1027">
          <cell r="A1027">
            <v>2130804</v>
          </cell>
          <cell r="B1027" t="str">
            <v/>
          </cell>
          <cell r="C1027" t="str">
            <v/>
          </cell>
          <cell r="D1027" t="str">
            <v>21308</v>
          </cell>
          <cell r="E1027" t="str">
            <v/>
          </cell>
          <cell r="F1027" t="str">
            <v/>
          </cell>
          <cell r="G1027" t="str">
            <v>　创业担保贷款贴息及奖补</v>
          </cell>
          <cell r="H1027">
            <v>0</v>
          </cell>
          <cell r="I1027">
            <v>0</v>
          </cell>
          <cell r="J1027">
            <v>0</v>
          </cell>
          <cell r="K1027">
            <v>0</v>
          </cell>
          <cell r="L1027">
            <v>0</v>
          </cell>
          <cell r="M1027">
            <v>0</v>
          </cell>
          <cell r="N1027">
            <v>0</v>
          </cell>
          <cell r="O1027">
            <v>0</v>
          </cell>
          <cell r="P1027">
            <v>0</v>
          </cell>
          <cell r="Q1027">
            <v>0</v>
          </cell>
          <cell r="R1027">
            <v>0</v>
          </cell>
          <cell r="S1027">
            <v>642.823494</v>
          </cell>
          <cell r="T1027">
            <v>461.16</v>
          </cell>
          <cell r="U1027">
            <v>0</v>
          </cell>
          <cell r="V1027">
            <v>0</v>
          </cell>
        </row>
        <row r="1028">
          <cell r="A1028">
            <v>2130899</v>
          </cell>
          <cell r="B1028" t="str">
            <v/>
          </cell>
          <cell r="C1028" t="str">
            <v/>
          </cell>
          <cell r="D1028" t="str">
            <v>21308</v>
          </cell>
          <cell r="E1028" t="str">
            <v/>
          </cell>
          <cell r="F1028" t="str">
            <v/>
          </cell>
          <cell r="G1028" t="str">
            <v>　其他金融支农支出</v>
          </cell>
          <cell r="H1028">
            <v>0</v>
          </cell>
          <cell r="I1028">
            <v>0</v>
          </cell>
          <cell r="J1028">
            <v>0</v>
          </cell>
          <cell r="K1028">
            <v>0</v>
          </cell>
          <cell r="L1028">
            <v>0</v>
          </cell>
          <cell r="M1028">
            <v>0</v>
          </cell>
          <cell r="N1028">
            <v>0</v>
          </cell>
          <cell r="O1028">
            <v>0</v>
          </cell>
          <cell r="P1028">
            <v>0</v>
          </cell>
          <cell r="Q1028">
            <v>0</v>
          </cell>
          <cell r="R1028">
            <v>0</v>
          </cell>
          <cell r="S1028">
            <v>126.9554</v>
          </cell>
          <cell r="T1028">
            <v>15.03</v>
          </cell>
          <cell r="U1028">
            <v>0</v>
          </cell>
          <cell r="V1028">
            <v>0</v>
          </cell>
        </row>
        <row r="1029">
          <cell r="A1029">
            <v>21399</v>
          </cell>
          <cell r="B1029" t="str">
            <v/>
          </cell>
          <cell r="C1029" t="str">
            <v>213</v>
          </cell>
          <cell r="D1029" t="str">
            <v/>
          </cell>
          <cell r="E1029" t="str">
            <v/>
          </cell>
          <cell r="F1029" t="str">
            <v>21399</v>
          </cell>
          <cell r="G1029" t="str">
            <v>其他农林水支出</v>
          </cell>
          <cell r="H1029">
            <v>23</v>
          </cell>
          <cell r="I1029">
            <v>0</v>
          </cell>
          <cell r="J1029">
            <v>0</v>
          </cell>
          <cell r="K1029">
            <v>0</v>
          </cell>
          <cell r="L1029">
            <v>0</v>
          </cell>
          <cell r="M1029">
            <v>0</v>
          </cell>
          <cell r="N1029">
            <v>0</v>
          </cell>
          <cell r="O1029">
            <v>0</v>
          </cell>
          <cell r="P1029">
            <v>0</v>
          </cell>
          <cell r="Q1029">
            <v>0</v>
          </cell>
          <cell r="R1029">
            <v>0</v>
          </cell>
          <cell r="S1029">
            <v>0</v>
          </cell>
          <cell r="T1029">
            <v>2</v>
          </cell>
          <cell r="U1029">
            <v>0</v>
          </cell>
          <cell r="V1029">
            <v>0</v>
          </cell>
        </row>
        <row r="1030">
          <cell r="A1030">
            <v>2139901</v>
          </cell>
          <cell r="B1030" t="str">
            <v/>
          </cell>
          <cell r="C1030" t="str">
            <v/>
          </cell>
          <cell r="D1030" t="str">
            <v>21399</v>
          </cell>
          <cell r="E1030" t="str">
            <v/>
          </cell>
          <cell r="F1030" t="str">
            <v/>
          </cell>
          <cell r="G1030" t="str">
            <v>  化解乡镇其他公益性乡村债务支出</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0</v>
          </cell>
        </row>
        <row r="1031">
          <cell r="A1031">
            <v>2139999</v>
          </cell>
          <cell r="B1031" t="str">
            <v/>
          </cell>
          <cell r="C1031" t="str">
            <v/>
          </cell>
          <cell r="D1031" t="str">
            <v>21399</v>
          </cell>
          <cell r="E1031" t="str">
            <v/>
          </cell>
          <cell r="F1031" t="str">
            <v/>
          </cell>
          <cell r="G1031" t="str">
            <v>  其他农林水事务支出</v>
          </cell>
          <cell r="H1031">
            <v>23</v>
          </cell>
          <cell r="I1031">
            <v>0</v>
          </cell>
          <cell r="J1031">
            <v>0</v>
          </cell>
          <cell r="K1031">
            <v>0</v>
          </cell>
          <cell r="L1031">
            <v>0</v>
          </cell>
          <cell r="M1031">
            <v>0</v>
          </cell>
          <cell r="N1031">
            <v>0</v>
          </cell>
          <cell r="O1031">
            <v>0</v>
          </cell>
          <cell r="P1031">
            <v>0</v>
          </cell>
          <cell r="Q1031">
            <v>0</v>
          </cell>
          <cell r="R1031">
            <v>0</v>
          </cell>
          <cell r="S1031">
            <v>0</v>
          </cell>
          <cell r="T1031">
            <v>2</v>
          </cell>
          <cell r="U1031">
            <v>0</v>
          </cell>
          <cell r="V1031">
            <v>0</v>
          </cell>
        </row>
        <row r="1032">
          <cell r="A1032">
            <v>214</v>
          </cell>
          <cell r="B1032" t="str">
            <v>类</v>
          </cell>
          <cell r="C1032" t="str">
            <v/>
          </cell>
          <cell r="D1032" t="str">
            <v/>
          </cell>
          <cell r="E1032" t="str">
            <v/>
          </cell>
          <cell r="F1032" t="str">
            <v/>
          </cell>
          <cell r="G1032" t="str">
            <v>交通运输支出</v>
          </cell>
          <cell r="H1032">
            <v>9541.243108</v>
          </cell>
          <cell r="I1032">
            <v>586.2912</v>
          </cell>
          <cell r="J1032">
            <v>33.3596</v>
          </cell>
          <cell r="K1032">
            <v>21.044217</v>
          </cell>
          <cell r="L1032">
            <v>0</v>
          </cell>
          <cell r="M1032">
            <v>27.72</v>
          </cell>
          <cell r="N1032">
            <v>0</v>
          </cell>
          <cell r="O1032">
            <v>3702</v>
          </cell>
          <cell r="P1032">
            <v>4945</v>
          </cell>
          <cell r="Q1032">
            <v>2091</v>
          </cell>
          <cell r="R1032">
            <v>-848</v>
          </cell>
          <cell r="S1032">
            <v>1770.907013</v>
          </cell>
          <cell r="T1032">
            <v>635.22</v>
          </cell>
          <cell r="U1032">
            <v>150</v>
          </cell>
          <cell r="V1032">
            <v>2319.3721</v>
          </cell>
        </row>
        <row r="1033">
          <cell r="A1033">
            <v>21401</v>
          </cell>
          <cell r="B1033" t="str">
            <v/>
          </cell>
          <cell r="C1033" t="str">
            <v>214</v>
          </cell>
          <cell r="D1033" t="str">
            <v/>
          </cell>
          <cell r="E1033" t="str">
            <v/>
          </cell>
          <cell r="F1033" t="str">
            <v>21401</v>
          </cell>
          <cell r="G1033" t="str">
            <v>公路水路运输</v>
          </cell>
          <cell r="H1033">
            <v>1830.243108</v>
          </cell>
          <cell r="I1033">
            <v>586.2912</v>
          </cell>
          <cell r="J1033">
            <v>33.3596</v>
          </cell>
          <cell r="K1033">
            <v>21.044217</v>
          </cell>
          <cell r="L1033">
            <v>0</v>
          </cell>
          <cell r="M1033">
            <v>27.72</v>
          </cell>
          <cell r="N1033">
            <v>0</v>
          </cell>
          <cell r="O1033">
            <v>185</v>
          </cell>
          <cell r="P1033">
            <v>1428</v>
          </cell>
          <cell r="Q1033">
            <v>2091</v>
          </cell>
          <cell r="R1033">
            <v>-848</v>
          </cell>
          <cell r="S1033">
            <v>1770.907013</v>
          </cell>
          <cell r="T1033">
            <v>635.22</v>
          </cell>
          <cell r="U1033">
            <v>150</v>
          </cell>
          <cell r="V1033">
            <v>690.3721</v>
          </cell>
        </row>
        <row r="1034">
          <cell r="A1034">
            <v>2140101</v>
          </cell>
          <cell r="B1034" t="str">
            <v/>
          </cell>
          <cell r="C1034" t="str">
            <v/>
          </cell>
          <cell r="D1034" t="str">
            <v>21401</v>
          </cell>
          <cell r="E1034" t="str">
            <v/>
          </cell>
          <cell r="F1034" t="str">
            <v/>
          </cell>
          <cell r="G1034" t="str">
            <v>  行政运行</v>
          </cell>
          <cell r="H1034">
            <v>330.050324</v>
          </cell>
          <cell r="I1034">
            <v>300.1836</v>
          </cell>
          <cell r="J1034">
            <v>0</v>
          </cell>
          <cell r="K1034">
            <v>8.5931</v>
          </cell>
          <cell r="L1034">
            <v>0</v>
          </cell>
          <cell r="M1034">
            <v>0</v>
          </cell>
          <cell r="N1034">
            <v>0</v>
          </cell>
          <cell r="O1034">
            <v>0</v>
          </cell>
          <cell r="P1034">
            <v>0</v>
          </cell>
          <cell r="Q1034">
            <v>0</v>
          </cell>
          <cell r="R1034">
            <v>0</v>
          </cell>
          <cell r="S1034">
            <v>0</v>
          </cell>
          <cell r="T1034">
            <v>0</v>
          </cell>
          <cell r="U1034">
            <v>0</v>
          </cell>
          <cell r="V1034">
            <v>0</v>
          </cell>
        </row>
        <row r="1035">
          <cell r="A1035">
            <v>2140102</v>
          </cell>
          <cell r="B1035" t="str">
            <v/>
          </cell>
          <cell r="C1035" t="str">
            <v/>
          </cell>
          <cell r="D1035" t="str">
            <v>21401</v>
          </cell>
          <cell r="E1035" t="str">
            <v/>
          </cell>
          <cell r="F1035" t="str">
            <v/>
          </cell>
          <cell r="G1035" t="str">
            <v>  一般行政管理事务</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row>
        <row r="1036">
          <cell r="A1036">
            <v>2140103</v>
          </cell>
          <cell r="B1036" t="str">
            <v/>
          </cell>
          <cell r="C1036" t="str">
            <v/>
          </cell>
          <cell r="D1036" t="str">
            <v>21401</v>
          </cell>
          <cell r="E1036" t="str">
            <v/>
          </cell>
          <cell r="F1036" t="str">
            <v/>
          </cell>
          <cell r="G1036" t="str">
            <v>  机关服务</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row>
        <row r="1037">
          <cell r="A1037">
            <v>2140104</v>
          </cell>
          <cell r="B1037" t="str">
            <v/>
          </cell>
          <cell r="C1037" t="str">
            <v/>
          </cell>
          <cell r="D1037" t="str">
            <v>21401</v>
          </cell>
          <cell r="E1037" t="str">
            <v/>
          </cell>
          <cell r="F1037" t="str">
            <v/>
          </cell>
          <cell r="G1037" t="str">
            <v>  公路新建</v>
          </cell>
          <cell r="H1037">
            <v>0.5</v>
          </cell>
          <cell r="I1037">
            <v>0</v>
          </cell>
          <cell r="J1037">
            <v>0</v>
          </cell>
          <cell r="K1037">
            <v>0</v>
          </cell>
          <cell r="L1037">
            <v>0</v>
          </cell>
          <cell r="M1037">
            <v>0</v>
          </cell>
          <cell r="N1037">
            <v>0</v>
          </cell>
          <cell r="O1037">
            <v>0</v>
          </cell>
          <cell r="P1037">
            <v>0</v>
          </cell>
          <cell r="Q1037">
            <v>0</v>
          </cell>
          <cell r="R1037">
            <v>0</v>
          </cell>
          <cell r="S1037">
            <v>0</v>
          </cell>
          <cell r="T1037">
            <v>635.22</v>
          </cell>
          <cell r="U1037">
            <v>0</v>
          </cell>
          <cell r="V1037">
            <v>0</v>
          </cell>
        </row>
        <row r="1038">
          <cell r="A1038">
            <v>2140105</v>
          </cell>
          <cell r="B1038" t="str">
            <v/>
          </cell>
          <cell r="C1038" t="str">
            <v/>
          </cell>
          <cell r="D1038" t="str">
            <v>21401</v>
          </cell>
          <cell r="E1038" t="str">
            <v/>
          </cell>
          <cell r="F1038" t="str">
            <v/>
          </cell>
          <cell r="G1038" t="str">
            <v>  公路改建</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row>
        <row r="1039">
          <cell r="A1039">
            <v>2140106</v>
          </cell>
          <cell r="B1039" t="str">
            <v/>
          </cell>
          <cell r="C1039" t="str">
            <v/>
          </cell>
          <cell r="D1039" t="str">
            <v>21401</v>
          </cell>
          <cell r="E1039" t="str">
            <v/>
          </cell>
          <cell r="F1039" t="str">
            <v/>
          </cell>
          <cell r="G1039" t="str">
            <v>  公路养护</v>
          </cell>
          <cell r="H1039">
            <v>919.2368</v>
          </cell>
          <cell r="I1039">
            <v>169.56</v>
          </cell>
          <cell r="J1039">
            <v>20.203</v>
          </cell>
          <cell r="K1039">
            <v>7.4458</v>
          </cell>
          <cell r="L1039">
            <v>0</v>
          </cell>
          <cell r="M1039">
            <v>16.8</v>
          </cell>
          <cell r="N1039">
            <v>0</v>
          </cell>
          <cell r="O1039">
            <v>185</v>
          </cell>
          <cell r="P1039">
            <v>1428</v>
          </cell>
          <cell r="Q1039">
            <v>2091</v>
          </cell>
          <cell r="R1039">
            <v>-848</v>
          </cell>
          <cell r="S1039">
            <v>1704.497013</v>
          </cell>
          <cell r="T1039">
            <v>0</v>
          </cell>
          <cell r="U1039">
            <v>0</v>
          </cell>
          <cell r="V1039">
            <v>0</v>
          </cell>
        </row>
        <row r="1040">
          <cell r="A1040">
            <v>2140107</v>
          </cell>
          <cell r="B1040" t="str">
            <v/>
          </cell>
          <cell r="C1040" t="str">
            <v/>
          </cell>
          <cell r="D1040" t="str">
            <v>21401</v>
          </cell>
          <cell r="E1040" t="str">
            <v/>
          </cell>
          <cell r="F1040" t="str">
            <v/>
          </cell>
          <cell r="G1040" t="str">
            <v>  特大型桥梁建设</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row>
        <row r="1041">
          <cell r="A1041">
            <v>2140108</v>
          </cell>
          <cell r="B1041" t="str">
            <v/>
          </cell>
          <cell r="C1041" t="str">
            <v/>
          </cell>
          <cell r="D1041" t="str">
            <v>21401</v>
          </cell>
          <cell r="E1041" t="str">
            <v/>
          </cell>
          <cell r="F1041" t="str">
            <v/>
          </cell>
          <cell r="G1041" t="str">
            <v>  公路路政管理</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row>
        <row r="1042">
          <cell r="A1042">
            <v>2140109</v>
          </cell>
          <cell r="B1042" t="str">
            <v/>
          </cell>
          <cell r="C1042" t="str">
            <v/>
          </cell>
          <cell r="D1042" t="str">
            <v>21401</v>
          </cell>
          <cell r="E1042" t="str">
            <v/>
          </cell>
          <cell r="F1042" t="str">
            <v/>
          </cell>
          <cell r="G1042" t="str">
            <v>  公路和运输信息化建设</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row>
        <row r="1043">
          <cell r="A1043">
            <v>2140110</v>
          </cell>
          <cell r="B1043" t="str">
            <v/>
          </cell>
          <cell r="C1043" t="str">
            <v/>
          </cell>
          <cell r="D1043" t="str">
            <v>21401</v>
          </cell>
          <cell r="E1043" t="str">
            <v/>
          </cell>
          <cell r="F1043" t="str">
            <v/>
          </cell>
          <cell r="G1043" t="str">
            <v>  公路和运输安全</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row>
        <row r="1044">
          <cell r="A1044">
            <v>2140111</v>
          </cell>
          <cell r="B1044" t="str">
            <v/>
          </cell>
          <cell r="C1044" t="str">
            <v/>
          </cell>
          <cell r="D1044" t="str">
            <v>21401</v>
          </cell>
          <cell r="E1044" t="str">
            <v/>
          </cell>
          <cell r="F1044" t="str">
            <v/>
          </cell>
          <cell r="G1044" t="str">
            <v>  公路还贷专项</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row>
        <row r="1045">
          <cell r="A1045">
            <v>2140112</v>
          </cell>
          <cell r="B1045" t="str">
            <v/>
          </cell>
          <cell r="C1045" t="str">
            <v/>
          </cell>
          <cell r="D1045" t="str">
            <v>21401</v>
          </cell>
          <cell r="E1045" t="str">
            <v/>
          </cell>
          <cell r="F1045" t="str">
            <v/>
          </cell>
          <cell r="G1045" t="str">
            <v>  公路运输管理</v>
          </cell>
          <cell r="H1045">
            <v>290.984284</v>
          </cell>
          <cell r="I1045">
            <v>79.5804</v>
          </cell>
          <cell r="J1045">
            <v>8.2894</v>
          </cell>
          <cell r="K1045">
            <v>3.527917</v>
          </cell>
          <cell r="L1045">
            <v>0</v>
          </cell>
          <cell r="M1045">
            <v>6.72</v>
          </cell>
          <cell r="N1045">
            <v>0</v>
          </cell>
          <cell r="O1045">
            <v>0</v>
          </cell>
          <cell r="P1045">
            <v>0</v>
          </cell>
          <cell r="Q1045">
            <v>0</v>
          </cell>
          <cell r="R1045">
            <v>0</v>
          </cell>
          <cell r="S1045">
            <v>0</v>
          </cell>
          <cell r="T1045">
            <v>0</v>
          </cell>
          <cell r="U1045">
            <v>0</v>
          </cell>
          <cell r="V1045">
            <v>0</v>
          </cell>
        </row>
        <row r="1046">
          <cell r="A1046">
            <v>2140113</v>
          </cell>
          <cell r="B1046" t="str">
            <v/>
          </cell>
          <cell r="C1046" t="str">
            <v/>
          </cell>
          <cell r="D1046" t="str">
            <v>21401</v>
          </cell>
          <cell r="E1046" t="str">
            <v/>
          </cell>
          <cell r="F1046" t="str">
            <v/>
          </cell>
          <cell r="G1046" t="str">
            <v>  公路客货运站（场）建设</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row>
        <row r="1047">
          <cell r="A1047">
            <v>2140114</v>
          </cell>
          <cell r="B1047" t="str">
            <v/>
          </cell>
          <cell r="C1047" t="str">
            <v/>
          </cell>
          <cell r="D1047" t="str">
            <v>21401</v>
          </cell>
          <cell r="E1047" t="str">
            <v/>
          </cell>
          <cell r="F1047" t="str">
            <v/>
          </cell>
          <cell r="G1047" t="str">
            <v>  公路和运输技术标准化建设</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V1047">
            <v>0</v>
          </cell>
        </row>
        <row r="1048">
          <cell r="A1048">
            <v>2140123</v>
          </cell>
          <cell r="B1048" t="str">
            <v/>
          </cell>
          <cell r="C1048" t="str">
            <v/>
          </cell>
          <cell r="D1048" t="str">
            <v>21401</v>
          </cell>
          <cell r="E1048" t="str">
            <v/>
          </cell>
          <cell r="F1048" t="str">
            <v/>
          </cell>
          <cell r="G1048" t="str">
            <v>  航道维护</v>
          </cell>
          <cell r="H1048">
            <v>2.0202</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row>
        <row r="1049">
          <cell r="A1049">
            <v>2140131</v>
          </cell>
          <cell r="B1049" t="str">
            <v/>
          </cell>
          <cell r="C1049" t="str">
            <v/>
          </cell>
          <cell r="D1049" t="str">
            <v>21401</v>
          </cell>
          <cell r="E1049" t="str">
            <v/>
          </cell>
          <cell r="F1049" t="str">
            <v/>
          </cell>
          <cell r="G1049" t="str">
            <v>  海事管理</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row>
        <row r="1050">
          <cell r="A1050">
            <v>2140136</v>
          </cell>
          <cell r="B1050" t="str">
            <v/>
          </cell>
          <cell r="C1050" t="str">
            <v/>
          </cell>
          <cell r="D1050" t="str">
            <v>21401</v>
          </cell>
          <cell r="E1050" t="str">
            <v/>
          </cell>
          <cell r="F1050" t="str">
            <v/>
          </cell>
          <cell r="G1050" t="str">
            <v>  水路运输管理费支出</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row>
        <row r="1051">
          <cell r="A1051">
            <v>2140139</v>
          </cell>
          <cell r="B1051" t="str">
            <v/>
          </cell>
          <cell r="C1051" t="str">
            <v/>
          </cell>
          <cell r="D1051" t="str">
            <v>21401</v>
          </cell>
          <cell r="E1051" t="str">
            <v/>
          </cell>
          <cell r="F1051" t="str">
            <v/>
          </cell>
          <cell r="G1051" t="str">
            <v>  取消政府还贷二级公路收费专项支出</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row>
        <row r="1052">
          <cell r="A1052">
            <v>2140199</v>
          </cell>
          <cell r="B1052" t="str">
            <v/>
          </cell>
          <cell r="C1052" t="str">
            <v/>
          </cell>
          <cell r="D1052" t="str">
            <v>21401</v>
          </cell>
          <cell r="E1052" t="str">
            <v/>
          </cell>
          <cell r="F1052" t="str">
            <v/>
          </cell>
          <cell r="G1052" t="str">
            <v>  其他公路水路运输支出</v>
          </cell>
          <cell r="H1052">
            <v>287.4515</v>
          </cell>
          <cell r="I1052">
            <v>36.9672</v>
          </cell>
          <cell r="J1052">
            <v>4.8672</v>
          </cell>
          <cell r="K1052">
            <v>1.4774</v>
          </cell>
          <cell r="L1052">
            <v>0</v>
          </cell>
          <cell r="M1052">
            <v>4.2</v>
          </cell>
          <cell r="N1052">
            <v>0</v>
          </cell>
          <cell r="O1052">
            <v>0</v>
          </cell>
          <cell r="P1052">
            <v>0</v>
          </cell>
          <cell r="Q1052">
            <v>0</v>
          </cell>
          <cell r="R1052">
            <v>0</v>
          </cell>
          <cell r="S1052">
            <v>66.41</v>
          </cell>
          <cell r="T1052">
            <v>0</v>
          </cell>
          <cell r="U1052">
            <v>150</v>
          </cell>
          <cell r="V1052">
            <v>690.3721</v>
          </cell>
        </row>
        <row r="1053">
          <cell r="A1053">
            <v>21402</v>
          </cell>
          <cell r="B1053" t="str">
            <v/>
          </cell>
          <cell r="C1053" t="str">
            <v>214</v>
          </cell>
          <cell r="D1053" t="str">
            <v/>
          </cell>
          <cell r="E1053" t="str">
            <v/>
          </cell>
          <cell r="F1053" t="str">
            <v>21402</v>
          </cell>
          <cell r="G1053" t="str">
            <v>铁路运输</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row>
        <row r="1054">
          <cell r="A1054">
            <v>2140201</v>
          </cell>
          <cell r="B1054" t="str">
            <v/>
          </cell>
          <cell r="C1054" t="str">
            <v/>
          </cell>
          <cell r="D1054" t="str">
            <v>21402</v>
          </cell>
          <cell r="E1054" t="str">
            <v/>
          </cell>
          <cell r="F1054" t="str">
            <v/>
          </cell>
          <cell r="G1054" t="str">
            <v>  行政运行</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row>
        <row r="1055">
          <cell r="A1055">
            <v>2140202</v>
          </cell>
          <cell r="B1055" t="str">
            <v/>
          </cell>
          <cell r="C1055" t="str">
            <v/>
          </cell>
          <cell r="D1055" t="str">
            <v>21402</v>
          </cell>
          <cell r="E1055" t="str">
            <v/>
          </cell>
          <cell r="F1055" t="str">
            <v/>
          </cell>
          <cell r="G1055" t="str">
            <v>  一般行政管理事务</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0</v>
          </cell>
        </row>
        <row r="1056">
          <cell r="A1056">
            <v>2140203</v>
          </cell>
          <cell r="B1056" t="str">
            <v/>
          </cell>
          <cell r="C1056" t="str">
            <v/>
          </cell>
          <cell r="D1056" t="str">
            <v>21402</v>
          </cell>
          <cell r="E1056" t="str">
            <v/>
          </cell>
          <cell r="F1056" t="str">
            <v/>
          </cell>
          <cell r="G1056" t="str">
            <v>  机关服务</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row>
        <row r="1057">
          <cell r="A1057">
            <v>2140204</v>
          </cell>
          <cell r="B1057" t="str">
            <v/>
          </cell>
          <cell r="C1057" t="str">
            <v/>
          </cell>
          <cell r="D1057" t="str">
            <v>21402</v>
          </cell>
          <cell r="E1057" t="str">
            <v/>
          </cell>
          <cell r="F1057" t="str">
            <v/>
          </cell>
          <cell r="G1057" t="str">
            <v>  铁路路网建设</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row>
        <row r="1058">
          <cell r="A1058">
            <v>2140205</v>
          </cell>
          <cell r="B1058" t="str">
            <v/>
          </cell>
          <cell r="C1058" t="str">
            <v/>
          </cell>
          <cell r="D1058" t="str">
            <v>21402</v>
          </cell>
          <cell r="E1058" t="str">
            <v/>
          </cell>
          <cell r="F1058" t="str">
            <v/>
          </cell>
          <cell r="G1058" t="str">
            <v>  铁路还贷专项</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row>
        <row r="1059">
          <cell r="A1059">
            <v>2140206</v>
          </cell>
          <cell r="B1059" t="str">
            <v/>
          </cell>
          <cell r="C1059" t="str">
            <v/>
          </cell>
          <cell r="D1059" t="str">
            <v>21402</v>
          </cell>
          <cell r="E1059" t="str">
            <v/>
          </cell>
          <cell r="F1059" t="str">
            <v/>
          </cell>
          <cell r="G1059" t="str">
            <v>  铁路安全</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row>
        <row r="1060">
          <cell r="A1060">
            <v>2140207</v>
          </cell>
          <cell r="B1060" t="str">
            <v/>
          </cell>
          <cell r="C1060" t="str">
            <v/>
          </cell>
          <cell r="D1060" t="str">
            <v>21402</v>
          </cell>
          <cell r="E1060" t="str">
            <v/>
          </cell>
          <cell r="F1060" t="str">
            <v/>
          </cell>
          <cell r="G1060" t="str">
            <v>  铁路专项运输</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row>
        <row r="1061">
          <cell r="A1061">
            <v>2140299</v>
          </cell>
          <cell r="B1061" t="str">
            <v/>
          </cell>
          <cell r="C1061" t="str">
            <v/>
          </cell>
          <cell r="D1061" t="str">
            <v>21402</v>
          </cell>
          <cell r="E1061" t="str">
            <v/>
          </cell>
          <cell r="F1061" t="str">
            <v/>
          </cell>
          <cell r="G1061" t="str">
            <v>  其他铁路运输支出</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row>
        <row r="1062">
          <cell r="A1062">
            <v>21403</v>
          </cell>
          <cell r="B1062" t="str">
            <v/>
          </cell>
          <cell r="C1062" t="str">
            <v>214</v>
          </cell>
          <cell r="D1062" t="str">
            <v/>
          </cell>
          <cell r="E1062" t="str">
            <v/>
          </cell>
          <cell r="F1062" t="str">
            <v>21403</v>
          </cell>
          <cell r="G1062" t="str">
            <v>民用航空</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row>
        <row r="1063">
          <cell r="A1063">
            <v>2140301</v>
          </cell>
          <cell r="B1063" t="str">
            <v/>
          </cell>
          <cell r="C1063" t="str">
            <v/>
          </cell>
          <cell r="D1063" t="str">
            <v>21403</v>
          </cell>
          <cell r="E1063" t="str">
            <v/>
          </cell>
          <cell r="F1063" t="str">
            <v/>
          </cell>
          <cell r="G1063" t="str">
            <v>  行政运行</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row>
        <row r="1064">
          <cell r="A1064">
            <v>2140304</v>
          </cell>
          <cell r="B1064" t="str">
            <v/>
          </cell>
          <cell r="C1064" t="str">
            <v/>
          </cell>
          <cell r="D1064" t="str">
            <v>21403</v>
          </cell>
          <cell r="E1064" t="str">
            <v/>
          </cell>
          <cell r="F1064" t="str">
            <v/>
          </cell>
          <cell r="G1064" t="str">
            <v>  机场建设</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row>
        <row r="1065">
          <cell r="A1065">
            <v>2140399</v>
          </cell>
          <cell r="B1065" t="str">
            <v/>
          </cell>
          <cell r="C1065" t="str">
            <v/>
          </cell>
          <cell r="D1065" t="str">
            <v>21403</v>
          </cell>
          <cell r="E1065" t="str">
            <v/>
          </cell>
          <cell r="F1065" t="str">
            <v/>
          </cell>
          <cell r="G1065" t="str">
            <v>  其他民用航空运输支出</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row>
        <row r="1066">
          <cell r="A1066">
            <v>21404</v>
          </cell>
          <cell r="B1066" t="str">
            <v/>
          </cell>
          <cell r="C1066" t="str">
            <v>214</v>
          </cell>
          <cell r="D1066" t="str">
            <v/>
          </cell>
          <cell r="E1066" t="str">
            <v/>
          </cell>
          <cell r="F1066" t="str">
            <v>21404</v>
          </cell>
          <cell r="G1066" t="str">
            <v>石油价格改革对交通运输的补贴</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row>
        <row r="1067">
          <cell r="A1067">
            <v>2140401</v>
          </cell>
          <cell r="B1067" t="str">
            <v/>
          </cell>
          <cell r="C1067" t="str">
            <v/>
          </cell>
          <cell r="D1067" t="str">
            <v>21404</v>
          </cell>
          <cell r="E1067" t="str">
            <v/>
          </cell>
          <cell r="F1067" t="str">
            <v/>
          </cell>
          <cell r="G1067" t="str">
            <v>  对城市公交的补贴</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row>
        <row r="1068">
          <cell r="A1068">
            <v>2140402</v>
          </cell>
          <cell r="B1068" t="str">
            <v/>
          </cell>
          <cell r="C1068" t="str">
            <v/>
          </cell>
          <cell r="D1068" t="str">
            <v>21404</v>
          </cell>
          <cell r="E1068" t="str">
            <v/>
          </cell>
          <cell r="F1068" t="str">
            <v/>
          </cell>
          <cell r="G1068" t="str">
            <v>  对农村道路客运的补贴</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row>
        <row r="1069">
          <cell r="A1069">
            <v>2140403</v>
          </cell>
          <cell r="B1069" t="str">
            <v/>
          </cell>
          <cell r="C1069" t="str">
            <v/>
          </cell>
          <cell r="D1069" t="str">
            <v>21404</v>
          </cell>
          <cell r="E1069" t="str">
            <v/>
          </cell>
          <cell r="F1069" t="str">
            <v/>
          </cell>
          <cell r="G1069" t="str">
            <v>  对出租车的补贴</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row>
        <row r="1070">
          <cell r="A1070">
            <v>2140499</v>
          </cell>
          <cell r="B1070" t="str">
            <v/>
          </cell>
          <cell r="C1070" t="str">
            <v/>
          </cell>
          <cell r="D1070" t="str">
            <v>21404</v>
          </cell>
          <cell r="E1070" t="str">
            <v/>
          </cell>
          <cell r="F1070" t="str">
            <v/>
          </cell>
          <cell r="G1070" t="str">
            <v>  石油价格改革补贴其他支出</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row>
        <row r="1071">
          <cell r="A1071">
            <v>21405</v>
          </cell>
          <cell r="B1071" t="str">
            <v/>
          </cell>
          <cell r="C1071" t="str">
            <v>214</v>
          </cell>
          <cell r="D1071" t="str">
            <v/>
          </cell>
          <cell r="E1071" t="str">
            <v/>
          </cell>
          <cell r="F1071" t="str">
            <v>21405</v>
          </cell>
          <cell r="G1071" t="str">
            <v>邮政业支出</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row>
        <row r="1072">
          <cell r="A1072">
            <v>2140501</v>
          </cell>
          <cell r="B1072" t="str">
            <v/>
          </cell>
          <cell r="C1072" t="str">
            <v/>
          </cell>
          <cell r="D1072" t="str">
            <v>21405</v>
          </cell>
          <cell r="E1072" t="str">
            <v/>
          </cell>
          <cell r="F1072" t="str">
            <v/>
          </cell>
          <cell r="G1072" t="str">
            <v>  行政运行</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row>
        <row r="1073">
          <cell r="A1073">
            <v>2140502</v>
          </cell>
          <cell r="B1073" t="str">
            <v/>
          </cell>
          <cell r="C1073" t="str">
            <v/>
          </cell>
          <cell r="D1073" t="str">
            <v>21405</v>
          </cell>
          <cell r="E1073" t="str">
            <v/>
          </cell>
          <cell r="F1073" t="str">
            <v/>
          </cell>
          <cell r="G1073" t="str">
            <v>  一般行政管理事务</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row>
        <row r="1074">
          <cell r="A1074">
            <v>2140503</v>
          </cell>
          <cell r="B1074" t="str">
            <v/>
          </cell>
          <cell r="C1074" t="str">
            <v/>
          </cell>
          <cell r="D1074" t="str">
            <v>21405</v>
          </cell>
          <cell r="E1074" t="str">
            <v/>
          </cell>
          <cell r="F1074" t="str">
            <v/>
          </cell>
          <cell r="G1074" t="str">
            <v>  机关服务</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row>
        <row r="1075">
          <cell r="A1075">
            <v>2140504</v>
          </cell>
          <cell r="B1075" t="str">
            <v/>
          </cell>
          <cell r="C1075" t="str">
            <v/>
          </cell>
          <cell r="D1075" t="str">
            <v>21405</v>
          </cell>
          <cell r="E1075" t="str">
            <v/>
          </cell>
          <cell r="F1075" t="str">
            <v/>
          </cell>
          <cell r="G1075" t="str">
            <v>  行业监管</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row>
        <row r="1076">
          <cell r="A1076">
            <v>2140505</v>
          </cell>
          <cell r="B1076" t="str">
            <v/>
          </cell>
          <cell r="C1076" t="str">
            <v/>
          </cell>
          <cell r="D1076" t="str">
            <v>21405</v>
          </cell>
          <cell r="E1076" t="str">
            <v/>
          </cell>
          <cell r="F1076" t="str">
            <v/>
          </cell>
          <cell r="G1076" t="str">
            <v>  邮政普遍服务与特殊服务</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row>
        <row r="1077">
          <cell r="A1077">
            <v>2140599</v>
          </cell>
          <cell r="B1077" t="str">
            <v/>
          </cell>
          <cell r="C1077" t="str">
            <v/>
          </cell>
          <cell r="D1077" t="str">
            <v>21405</v>
          </cell>
          <cell r="E1077" t="str">
            <v/>
          </cell>
          <cell r="F1077" t="str">
            <v/>
          </cell>
          <cell r="G1077" t="str">
            <v>  其他邮政业支出</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row>
        <row r="1078">
          <cell r="A1078">
            <v>21406</v>
          </cell>
          <cell r="B1078" t="str">
            <v/>
          </cell>
          <cell r="C1078" t="str">
            <v>214</v>
          </cell>
          <cell r="D1078" t="str">
            <v/>
          </cell>
          <cell r="E1078" t="str">
            <v/>
          </cell>
          <cell r="F1078" t="str">
            <v>21406</v>
          </cell>
          <cell r="G1078" t="str">
            <v>车辆购置税支出</v>
          </cell>
          <cell r="H1078">
            <v>7711</v>
          </cell>
          <cell r="I1078">
            <v>0</v>
          </cell>
          <cell r="J1078">
            <v>0</v>
          </cell>
          <cell r="K1078">
            <v>0</v>
          </cell>
          <cell r="L1078">
            <v>0</v>
          </cell>
          <cell r="M1078">
            <v>0</v>
          </cell>
          <cell r="N1078">
            <v>0</v>
          </cell>
          <cell r="O1078">
            <v>3517</v>
          </cell>
          <cell r="P1078">
            <v>3517</v>
          </cell>
          <cell r="Q1078">
            <v>0</v>
          </cell>
          <cell r="R1078">
            <v>0</v>
          </cell>
          <cell r="S1078">
            <v>0</v>
          </cell>
          <cell r="T1078">
            <v>0</v>
          </cell>
          <cell r="U1078">
            <v>0</v>
          </cell>
          <cell r="V1078">
            <v>1629</v>
          </cell>
        </row>
        <row r="1079">
          <cell r="A1079">
            <v>2140601</v>
          </cell>
          <cell r="B1079" t="str">
            <v/>
          </cell>
          <cell r="C1079" t="str">
            <v/>
          </cell>
          <cell r="D1079" t="str">
            <v>21406</v>
          </cell>
          <cell r="E1079" t="str">
            <v/>
          </cell>
          <cell r="F1079" t="str">
            <v/>
          </cell>
          <cell r="G1079" t="str">
            <v>  车辆购置税用于公路等基础设施建设支出</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row>
        <row r="1080">
          <cell r="A1080">
            <v>2140602</v>
          </cell>
          <cell r="B1080" t="str">
            <v/>
          </cell>
          <cell r="C1080" t="str">
            <v/>
          </cell>
          <cell r="D1080" t="str">
            <v>21406</v>
          </cell>
          <cell r="E1080" t="str">
            <v/>
          </cell>
          <cell r="F1080" t="str">
            <v/>
          </cell>
          <cell r="G1080" t="str">
            <v>  车辆购置税用于农村公路建设支出</v>
          </cell>
          <cell r="H1080">
            <v>7711</v>
          </cell>
          <cell r="I1080">
            <v>0</v>
          </cell>
          <cell r="J1080">
            <v>0</v>
          </cell>
          <cell r="K1080">
            <v>0</v>
          </cell>
          <cell r="L1080">
            <v>0</v>
          </cell>
          <cell r="M1080">
            <v>0</v>
          </cell>
          <cell r="N1080">
            <v>0</v>
          </cell>
          <cell r="O1080">
            <v>3517</v>
          </cell>
          <cell r="P1080">
            <v>3517</v>
          </cell>
          <cell r="Q1080">
            <v>0</v>
          </cell>
          <cell r="R1080">
            <v>0</v>
          </cell>
          <cell r="S1080">
            <v>0</v>
          </cell>
          <cell r="T1080">
            <v>0</v>
          </cell>
          <cell r="U1080">
            <v>0</v>
          </cell>
          <cell r="V1080">
            <v>1629</v>
          </cell>
        </row>
        <row r="1081">
          <cell r="A1081">
            <v>2140603</v>
          </cell>
          <cell r="B1081" t="str">
            <v/>
          </cell>
          <cell r="C1081" t="str">
            <v/>
          </cell>
          <cell r="D1081" t="str">
            <v>21406</v>
          </cell>
          <cell r="E1081" t="str">
            <v/>
          </cell>
          <cell r="F1081" t="str">
            <v/>
          </cell>
          <cell r="G1081" t="str">
            <v>  车辆购置税用于老旧汽车报废更新补贴支出</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row>
        <row r="1082">
          <cell r="A1082">
            <v>2140604</v>
          </cell>
          <cell r="B1082" t="str">
            <v/>
          </cell>
          <cell r="C1082" t="str">
            <v/>
          </cell>
          <cell r="D1082" t="str">
            <v>21406</v>
          </cell>
          <cell r="E1082" t="str">
            <v/>
          </cell>
          <cell r="F1082" t="str">
            <v/>
          </cell>
          <cell r="G1082" t="str">
            <v>  车辆购置税用于地震灾后恢复重建的支出</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row>
        <row r="1083">
          <cell r="A1083">
            <v>2140699</v>
          </cell>
          <cell r="B1083" t="str">
            <v/>
          </cell>
          <cell r="C1083" t="str">
            <v/>
          </cell>
          <cell r="D1083" t="str">
            <v>21406</v>
          </cell>
          <cell r="E1083" t="str">
            <v/>
          </cell>
          <cell r="F1083" t="str">
            <v/>
          </cell>
          <cell r="G1083" t="str">
            <v>  车辆购置税其他支出</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row>
        <row r="1084">
          <cell r="A1084">
            <v>21499</v>
          </cell>
          <cell r="B1084" t="str">
            <v/>
          </cell>
          <cell r="C1084" t="str">
            <v>214</v>
          </cell>
          <cell r="D1084" t="str">
            <v/>
          </cell>
          <cell r="E1084" t="str">
            <v/>
          </cell>
          <cell r="F1084" t="str">
            <v>21499</v>
          </cell>
          <cell r="G1084" t="str">
            <v>其他交通运输支出</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row>
        <row r="1085">
          <cell r="A1085">
            <v>2149901</v>
          </cell>
          <cell r="B1085" t="str">
            <v/>
          </cell>
          <cell r="C1085" t="str">
            <v/>
          </cell>
          <cell r="D1085" t="str">
            <v>21499</v>
          </cell>
          <cell r="E1085" t="str">
            <v/>
          </cell>
          <cell r="F1085" t="str">
            <v/>
          </cell>
          <cell r="G1085" t="str">
            <v>  公共交通运营补助</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row>
        <row r="1086">
          <cell r="A1086">
            <v>2149999</v>
          </cell>
          <cell r="B1086" t="str">
            <v/>
          </cell>
          <cell r="C1086" t="str">
            <v/>
          </cell>
          <cell r="D1086" t="str">
            <v>21499</v>
          </cell>
          <cell r="E1086" t="str">
            <v/>
          </cell>
          <cell r="F1086" t="str">
            <v/>
          </cell>
          <cell r="G1086" t="str">
            <v>  其他交通运输支出</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row>
        <row r="1087">
          <cell r="A1087">
            <v>215</v>
          </cell>
          <cell r="B1087" t="str">
            <v>类</v>
          </cell>
          <cell r="C1087" t="str">
            <v/>
          </cell>
          <cell r="D1087" t="str">
            <v/>
          </cell>
          <cell r="E1087" t="str">
            <v/>
          </cell>
          <cell r="F1087" t="str">
            <v/>
          </cell>
          <cell r="G1087" t="str">
            <v>资源勘探信息等支出</v>
          </cell>
          <cell r="H1087">
            <v>42</v>
          </cell>
          <cell r="I1087">
            <v>0</v>
          </cell>
          <cell r="J1087">
            <v>0</v>
          </cell>
          <cell r="K1087">
            <v>0</v>
          </cell>
          <cell r="L1087">
            <v>0</v>
          </cell>
          <cell r="M1087">
            <v>0</v>
          </cell>
          <cell r="N1087">
            <v>0</v>
          </cell>
          <cell r="O1087">
            <v>0</v>
          </cell>
          <cell r="P1087">
            <v>0</v>
          </cell>
          <cell r="Q1087">
            <v>0</v>
          </cell>
          <cell r="R1087">
            <v>0</v>
          </cell>
          <cell r="S1087">
            <v>0</v>
          </cell>
          <cell r="T1087">
            <v>861</v>
          </cell>
          <cell r="U1087">
            <v>0</v>
          </cell>
          <cell r="V1087">
            <v>0</v>
          </cell>
        </row>
        <row r="1088">
          <cell r="A1088">
            <v>21501</v>
          </cell>
          <cell r="B1088" t="str">
            <v/>
          </cell>
          <cell r="C1088" t="str">
            <v>215</v>
          </cell>
          <cell r="D1088" t="str">
            <v/>
          </cell>
          <cell r="E1088" t="str">
            <v/>
          </cell>
          <cell r="F1088" t="str">
            <v>21501</v>
          </cell>
          <cell r="G1088" t="str">
            <v>资源勘探开发</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cell r="V1088">
            <v>0</v>
          </cell>
        </row>
        <row r="1089">
          <cell r="A1089">
            <v>2150101</v>
          </cell>
          <cell r="B1089" t="str">
            <v/>
          </cell>
          <cell r="C1089" t="str">
            <v/>
          </cell>
          <cell r="D1089" t="str">
            <v>21501</v>
          </cell>
          <cell r="E1089" t="str">
            <v/>
          </cell>
          <cell r="F1089" t="str">
            <v/>
          </cell>
          <cell r="G1089" t="str">
            <v>  行政运行</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row>
        <row r="1090">
          <cell r="A1090">
            <v>2150102</v>
          </cell>
          <cell r="B1090" t="str">
            <v/>
          </cell>
          <cell r="C1090" t="str">
            <v/>
          </cell>
          <cell r="D1090" t="str">
            <v>21501</v>
          </cell>
          <cell r="E1090" t="str">
            <v/>
          </cell>
          <cell r="F1090" t="str">
            <v/>
          </cell>
          <cell r="G1090" t="str">
            <v>  一般行政管理事务</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row>
        <row r="1091">
          <cell r="A1091">
            <v>2150103</v>
          </cell>
          <cell r="B1091" t="str">
            <v/>
          </cell>
          <cell r="C1091" t="str">
            <v/>
          </cell>
          <cell r="D1091" t="str">
            <v>21501</v>
          </cell>
          <cell r="E1091" t="str">
            <v/>
          </cell>
          <cell r="F1091" t="str">
            <v/>
          </cell>
          <cell r="G1091" t="str">
            <v>  机关服务</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row>
        <row r="1092">
          <cell r="A1092">
            <v>2150104</v>
          </cell>
          <cell r="B1092" t="str">
            <v/>
          </cell>
          <cell r="C1092" t="str">
            <v/>
          </cell>
          <cell r="D1092" t="str">
            <v>21501</v>
          </cell>
          <cell r="E1092" t="str">
            <v/>
          </cell>
          <cell r="F1092" t="str">
            <v/>
          </cell>
          <cell r="G1092" t="str">
            <v>  煤炭勘探开采和洗选</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row>
        <row r="1093">
          <cell r="A1093">
            <v>2150105</v>
          </cell>
          <cell r="B1093" t="str">
            <v/>
          </cell>
          <cell r="C1093" t="str">
            <v/>
          </cell>
          <cell r="D1093" t="str">
            <v>21501</v>
          </cell>
          <cell r="E1093" t="str">
            <v/>
          </cell>
          <cell r="F1093" t="str">
            <v/>
          </cell>
          <cell r="G1093" t="str">
            <v>  石油和天然气勘探开采</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row>
        <row r="1094">
          <cell r="A1094">
            <v>2150106</v>
          </cell>
          <cell r="B1094" t="str">
            <v/>
          </cell>
          <cell r="C1094" t="str">
            <v/>
          </cell>
          <cell r="D1094" t="str">
            <v>21501</v>
          </cell>
          <cell r="E1094" t="str">
            <v/>
          </cell>
          <cell r="F1094" t="str">
            <v/>
          </cell>
          <cell r="G1094" t="str">
            <v>  黑色金属矿勘探和采选</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row>
        <row r="1095">
          <cell r="A1095">
            <v>2150107</v>
          </cell>
          <cell r="B1095" t="str">
            <v/>
          </cell>
          <cell r="C1095" t="str">
            <v/>
          </cell>
          <cell r="D1095" t="str">
            <v>21501</v>
          </cell>
          <cell r="E1095" t="str">
            <v/>
          </cell>
          <cell r="F1095" t="str">
            <v/>
          </cell>
          <cell r="G1095" t="str">
            <v>  有色金属矿勘探和采选</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row>
        <row r="1096">
          <cell r="A1096">
            <v>2150108</v>
          </cell>
          <cell r="B1096" t="str">
            <v/>
          </cell>
          <cell r="C1096" t="str">
            <v/>
          </cell>
          <cell r="D1096" t="str">
            <v>21501</v>
          </cell>
          <cell r="E1096" t="str">
            <v/>
          </cell>
          <cell r="F1096" t="str">
            <v/>
          </cell>
          <cell r="G1096" t="str">
            <v>  非金属矿勘探和采选</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row>
        <row r="1097">
          <cell r="A1097">
            <v>2150199</v>
          </cell>
          <cell r="B1097" t="str">
            <v/>
          </cell>
          <cell r="C1097" t="str">
            <v/>
          </cell>
          <cell r="D1097" t="str">
            <v>21501</v>
          </cell>
          <cell r="E1097" t="str">
            <v/>
          </cell>
          <cell r="F1097" t="str">
            <v/>
          </cell>
          <cell r="G1097" t="str">
            <v>  其他资源勘探业支出</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row>
        <row r="1098">
          <cell r="A1098">
            <v>21502</v>
          </cell>
          <cell r="B1098" t="str">
            <v/>
          </cell>
          <cell r="C1098" t="str">
            <v>215</v>
          </cell>
          <cell r="D1098" t="str">
            <v/>
          </cell>
          <cell r="E1098" t="str">
            <v/>
          </cell>
          <cell r="F1098" t="str">
            <v>21502</v>
          </cell>
          <cell r="G1098" t="str">
            <v>制造业</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row>
        <row r="1099">
          <cell r="A1099">
            <v>2150201</v>
          </cell>
          <cell r="B1099" t="str">
            <v/>
          </cell>
          <cell r="C1099" t="str">
            <v/>
          </cell>
          <cell r="D1099" t="str">
            <v>21502</v>
          </cell>
          <cell r="E1099" t="str">
            <v/>
          </cell>
          <cell r="F1099" t="str">
            <v/>
          </cell>
          <cell r="G1099" t="str">
            <v>  行政运行</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row>
        <row r="1100">
          <cell r="A1100">
            <v>2150202</v>
          </cell>
          <cell r="B1100" t="str">
            <v/>
          </cell>
          <cell r="C1100" t="str">
            <v/>
          </cell>
          <cell r="D1100" t="str">
            <v>21502</v>
          </cell>
          <cell r="E1100" t="str">
            <v/>
          </cell>
          <cell r="F1100" t="str">
            <v/>
          </cell>
          <cell r="G1100" t="str">
            <v>  一般行政管理事务</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row>
        <row r="1101">
          <cell r="A1101">
            <v>2150203</v>
          </cell>
          <cell r="B1101" t="str">
            <v/>
          </cell>
          <cell r="C1101" t="str">
            <v/>
          </cell>
          <cell r="D1101" t="str">
            <v>21502</v>
          </cell>
          <cell r="E1101" t="str">
            <v/>
          </cell>
          <cell r="F1101" t="str">
            <v/>
          </cell>
          <cell r="G1101" t="str">
            <v>  机关服务</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row>
        <row r="1102">
          <cell r="A1102">
            <v>2150204</v>
          </cell>
          <cell r="B1102" t="str">
            <v/>
          </cell>
          <cell r="C1102" t="str">
            <v/>
          </cell>
          <cell r="D1102" t="str">
            <v>21502</v>
          </cell>
          <cell r="E1102" t="str">
            <v/>
          </cell>
          <cell r="F1102" t="str">
            <v/>
          </cell>
          <cell r="G1102" t="str">
            <v>  纺织业</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row>
        <row r="1103">
          <cell r="A1103">
            <v>2150205</v>
          </cell>
          <cell r="B1103" t="str">
            <v/>
          </cell>
          <cell r="C1103" t="str">
            <v/>
          </cell>
          <cell r="D1103" t="str">
            <v>21502</v>
          </cell>
          <cell r="E1103" t="str">
            <v/>
          </cell>
          <cell r="F1103" t="str">
            <v/>
          </cell>
          <cell r="G1103" t="str">
            <v>  医药制造业</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row>
        <row r="1104">
          <cell r="A1104">
            <v>2150206</v>
          </cell>
          <cell r="B1104" t="str">
            <v/>
          </cell>
          <cell r="C1104" t="str">
            <v/>
          </cell>
          <cell r="D1104" t="str">
            <v>21502</v>
          </cell>
          <cell r="E1104" t="str">
            <v/>
          </cell>
          <cell r="F1104" t="str">
            <v/>
          </cell>
          <cell r="G1104" t="str">
            <v>  非金属矿物制品业</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row>
        <row r="1105">
          <cell r="A1105">
            <v>2150207</v>
          </cell>
          <cell r="B1105" t="str">
            <v/>
          </cell>
          <cell r="C1105" t="str">
            <v/>
          </cell>
          <cell r="D1105" t="str">
            <v>21502</v>
          </cell>
          <cell r="E1105" t="str">
            <v/>
          </cell>
          <cell r="F1105" t="str">
            <v/>
          </cell>
          <cell r="G1105" t="str">
            <v>  通信设备、计算机及其他电子设备制造业</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row>
        <row r="1106">
          <cell r="A1106">
            <v>2150208</v>
          </cell>
          <cell r="B1106" t="str">
            <v/>
          </cell>
          <cell r="C1106" t="str">
            <v/>
          </cell>
          <cell r="D1106" t="str">
            <v>21502</v>
          </cell>
          <cell r="E1106" t="str">
            <v/>
          </cell>
          <cell r="F1106" t="str">
            <v/>
          </cell>
          <cell r="G1106" t="str">
            <v>  交通运输设备制造业</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row>
        <row r="1107">
          <cell r="A1107">
            <v>2150209</v>
          </cell>
          <cell r="B1107" t="str">
            <v/>
          </cell>
          <cell r="C1107" t="str">
            <v/>
          </cell>
          <cell r="D1107" t="str">
            <v>21502</v>
          </cell>
          <cell r="E1107" t="str">
            <v/>
          </cell>
          <cell r="F1107" t="str">
            <v/>
          </cell>
          <cell r="G1107" t="str">
            <v>  电气机械及器材制造业</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row>
        <row r="1108">
          <cell r="A1108">
            <v>2150210</v>
          </cell>
          <cell r="B1108" t="str">
            <v/>
          </cell>
          <cell r="C1108" t="str">
            <v/>
          </cell>
          <cell r="D1108" t="str">
            <v>21502</v>
          </cell>
          <cell r="E1108" t="str">
            <v/>
          </cell>
          <cell r="F1108" t="str">
            <v/>
          </cell>
          <cell r="G1108" t="str">
            <v>  工艺品及其他制造业</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row>
        <row r="1109">
          <cell r="A1109">
            <v>2150212</v>
          </cell>
          <cell r="B1109" t="str">
            <v/>
          </cell>
          <cell r="C1109" t="str">
            <v/>
          </cell>
          <cell r="D1109" t="str">
            <v>21502</v>
          </cell>
          <cell r="E1109" t="str">
            <v/>
          </cell>
          <cell r="F1109" t="str">
            <v/>
          </cell>
          <cell r="G1109" t="str">
            <v>  石油加工、炼焦及核燃料加工业</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row>
        <row r="1110">
          <cell r="A1110">
            <v>2150213</v>
          </cell>
          <cell r="B1110" t="str">
            <v/>
          </cell>
          <cell r="C1110" t="str">
            <v/>
          </cell>
          <cell r="D1110" t="str">
            <v>21502</v>
          </cell>
          <cell r="E1110" t="str">
            <v/>
          </cell>
          <cell r="F1110" t="str">
            <v/>
          </cell>
          <cell r="G1110" t="str">
            <v>  化学原料及化学制品制造业</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row>
        <row r="1111">
          <cell r="A1111">
            <v>2150214</v>
          </cell>
          <cell r="B1111" t="str">
            <v/>
          </cell>
          <cell r="C1111" t="str">
            <v/>
          </cell>
          <cell r="D1111" t="str">
            <v>21502</v>
          </cell>
          <cell r="E1111" t="str">
            <v/>
          </cell>
          <cell r="F1111" t="str">
            <v/>
          </cell>
          <cell r="G1111" t="str">
            <v>  黑色金属冶炼及压延加工业</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row>
        <row r="1112">
          <cell r="A1112">
            <v>2150215</v>
          </cell>
          <cell r="B1112" t="str">
            <v/>
          </cell>
          <cell r="C1112" t="str">
            <v/>
          </cell>
          <cell r="D1112" t="str">
            <v>21502</v>
          </cell>
          <cell r="E1112" t="str">
            <v/>
          </cell>
          <cell r="F1112" t="str">
            <v/>
          </cell>
          <cell r="G1112" t="str">
            <v>  有色金属冶炼及压延加工业</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row>
        <row r="1113">
          <cell r="A1113">
            <v>2150299</v>
          </cell>
          <cell r="B1113" t="str">
            <v/>
          </cell>
          <cell r="C1113" t="str">
            <v/>
          </cell>
          <cell r="D1113" t="str">
            <v>21502</v>
          </cell>
          <cell r="E1113" t="str">
            <v/>
          </cell>
          <cell r="F1113" t="str">
            <v/>
          </cell>
          <cell r="G1113" t="str">
            <v>  其他制造业支出</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row>
        <row r="1114">
          <cell r="A1114">
            <v>21503</v>
          </cell>
          <cell r="B1114" t="str">
            <v/>
          </cell>
          <cell r="C1114" t="str">
            <v>215</v>
          </cell>
          <cell r="D1114" t="str">
            <v/>
          </cell>
          <cell r="E1114" t="str">
            <v/>
          </cell>
          <cell r="F1114" t="str">
            <v>21503</v>
          </cell>
          <cell r="G1114" t="str">
            <v>建筑业</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row>
        <row r="1115">
          <cell r="A1115">
            <v>2150301</v>
          </cell>
          <cell r="B1115" t="str">
            <v/>
          </cell>
          <cell r="C1115" t="str">
            <v/>
          </cell>
          <cell r="D1115" t="str">
            <v>21503</v>
          </cell>
          <cell r="E1115" t="str">
            <v/>
          </cell>
          <cell r="F1115" t="str">
            <v/>
          </cell>
          <cell r="G1115" t="str">
            <v>  行政运行</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row>
        <row r="1116">
          <cell r="A1116">
            <v>2150302</v>
          </cell>
          <cell r="B1116" t="str">
            <v/>
          </cell>
          <cell r="C1116" t="str">
            <v/>
          </cell>
          <cell r="D1116" t="str">
            <v>21503</v>
          </cell>
          <cell r="E1116" t="str">
            <v/>
          </cell>
          <cell r="F1116" t="str">
            <v/>
          </cell>
          <cell r="G1116" t="str">
            <v>  一般行政管理事务</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row>
        <row r="1117">
          <cell r="A1117">
            <v>2150303</v>
          </cell>
          <cell r="B1117" t="str">
            <v/>
          </cell>
          <cell r="C1117" t="str">
            <v/>
          </cell>
          <cell r="D1117" t="str">
            <v>21503</v>
          </cell>
          <cell r="E1117" t="str">
            <v/>
          </cell>
          <cell r="F1117" t="str">
            <v/>
          </cell>
          <cell r="G1117" t="str">
            <v>  机关服务</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row>
        <row r="1118">
          <cell r="A1118">
            <v>2150399</v>
          </cell>
          <cell r="B1118" t="str">
            <v/>
          </cell>
          <cell r="C1118" t="str">
            <v/>
          </cell>
          <cell r="D1118" t="str">
            <v>21503</v>
          </cell>
          <cell r="E1118" t="str">
            <v/>
          </cell>
          <cell r="F1118" t="str">
            <v/>
          </cell>
          <cell r="G1118" t="str">
            <v>  其他建筑业支出</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row>
        <row r="1119">
          <cell r="A1119">
            <v>21505</v>
          </cell>
          <cell r="B1119" t="str">
            <v/>
          </cell>
          <cell r="C1119" t="str">
            <v>215</v>
          </cell>
          <cell r="D1119" t="str">
            <v/>
          </cell>
          <cell r="E1119" t="str">
            <v/>
          </cell>
          <cell r="F1119" t="str">
            <v>21505</v>
          </cell>
          <cell r="G1119" t="str">
            <v>工业和信息产业监管</v>
          </cell>
          <cell r="H1119">
            <v>0</v>
          </cell>
          <cell r="I1119">
            <v>0</v>
          </cell>
          <cell r="J1119">
            <v>0</v>
          </cell>
          <cell r="K1119">
            <v>0</v>
          </cell>
          <cell r="L1119">
            <v>0</v>
          </cell>
          <cell r="M1119">
            <v>0</v>
          </cell>
          <cell r="N1119">
            <v>0</v>
          </cell>
          <cell r="O1119">
            <v>0</v>
          </cell>
          <cell r="P1119">
            <v>0</v>
          </cell>
          <cell r="Q1119">
            <v>0</v>
          </cell>
          <cell r="R1119">
            <v>0</v>
          </cell>
          <cell r="S1119">
            <v>0</v>
          </cell>
          <cell r="T1119">
            <v>625</v>
          </cell>
          <cell r="U1119">
            <v>0</v>
          </cell>
          <cell r="V1119">
            <v>0</v>
          </cell>
        </row>
        <row r="1120">
          <cell r="A1120">
            <v>2150501</v>
          </cell>
          <cell r="B1120" t="str">
            <v/>
          </cell>
          <cell r="C1120" t="str">
            <v/>
          </cell>
          <cell r="D1120" t="str">
            <v>21505</v>
          </cell>
          <cell r="E1120" t="str">
            <v/>
          </cell>
          <cell r="F1120" t="str">
            <v/>
          </cell>
          <cell r="G1120" t="str">
            <v>  行政运行</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row>
        <row r="1121">
          <cell r="A1121">
            <v>2150502</v>
          </cell>
          <cell r="B1121" t="str">
            <v/>
          </cell>
          <cell r="C1121" t="str">
            <v/>
          </cell>
          <cell r="D1121" t="str">
            <v>21505</v>
          </cell>
          <cell r="E1121" t="str">
            <v/>
          </cell>
          <cell r="F1121" t="str">
            <v/>
          </cell>
          <cell r="G1121" t="str">
            <v>  一般行政管理事务</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row>
        <row r="1122">
          <cell r="A1122">
            <v>2150503</v>
          </cell>
          <cell r="B1122" t="str">
            <v/>
          </cell>
          <cell r="C1122" t="str">
            <v/>
          </cell>
          <cell r="D1122" t="str">
            <v>21505</v>
          </cell>
          <cell r="E1122" t="str">
            <v/>
          </cell>
          <cell r="F1122" t="str">
            <v/>
          </cell>
          <cell r="G1122" t="str">
            <v>  机关服务</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row>
        <row r="1123">
          <cell r="A1123">
            <v>2150505</v>
          </cell>
          <cell r="B1123" t="str">
            <v/>
          </cell>
          <cell r="C1123" t="str">
            <v/>
          </cell>
          <cell r="D1123" t="str">
            <v>21505</v>
          </cell>
          <cell r="E1123" t="str">
            <v/>
          </cell>
          <cell r="F1123" t="str">
            <v/>
          </cell>
          <cell r="G1123" t="str">
            <v>  战备应急</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row>
        <row r="1124">
          <cell r="A1124">
            <v>2150506</v>
          </cell>
          <cell r="B1124" t="str">
            <v/>
          </cell>
          <cell r="C1124" t="str">
            <v/>
          </cell>
          <cell r="D1124" t="str">
            <v>21505</v>
          </cell>
          <cell r="E1124" t="str">
            <v/>
          </cell>
          <cell r="F1124" t="str">
            <v/>
          </cell>
          <cell r="G1124" t="str">
            <v>  信息安全建设</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row>
        <row r="1125">
          <cell r="A1125">
            <v>2150507</v>
          </cell>
          <cell r="B1125" t="str">
            <v/>
          </cell>
          <cell r="C1125" t="str">
            <v/>
          </cell>
          <cell r="D1125" t="str">
            <v>21505</v>
          </cell>
          <cell r="E1125" t="str">
            <v/>
          </cell>
          <cell r="F1125" t="str">
            <v/>
          </cell>
          <cell r="G1125" t="str">
            <v>  专用通信</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row>
        <row r="1126">
          <cell r="A1126">
            <v>2150508</v>
          </cell>
          <cell r="B1126" t="str">
            <v/>
          </cell>
          <cell r="C1126" t="str">
            <v/>
          </cell>
          <cell r="D1126" t="str">
            <v>21505</v>
          </cell>
          <cell r="E1126" t="str">
            <v/>
          </cell>
          <cell r="F1126" t="str">
            <v/>
          </cell>
          <cell r="G1126" t="str">
            <v>  无线电监管</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row>
        <row r="1127">
          <cell r="A1127">
            <v>2150509</v>
          </cell>
          <cell r="B1127" t="str">
            <v/>
          </cell>
          <cell r="C1127" t="str">
            <v/>
          </cell>
          <cell r="D1127" t="str">
            <v>21505</v>
          </cell>
          <cell r="E1127" t="str">
            <v/>
          </cell>
          <cell r="F1127" t="str">
            <v/>
          </cell>
          <cell r="G1127" t="str">
            <v>  工业和信息产业战略研究与标准制定</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row>
        <row r="1128">
          <cell r="A1128">
            <v>2150510</v>
          </cell>
          <cell r="B1128" t="str">
            <v/>
          </cell>
          <cell r="C1128" t="str">
            <v/>
          </cell>
          <cell r="D1128" t="str">
            <v>21505</v>
          </cell>
          <cell r="E1128" t="str">
            <v/>
          </cell>
          <cell r="F1128" t="str">
            <v/>
          </cell>
          <cell r="G1128" t="str">
            <v>  工业和信息产业支持</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row>
        <row r="1129">
          <cell r="A1129">
            <v>2150511</v>
          </cell>
          <cell r="B1129" t="str">
            <v/>
          </cell>
          <cell r="C1129" t="str">
            <v/>
          </cell>
          <cell r="D1129" t="str">
            <v>21505</v>
          </cell>
          <cell r="E1129" t="str">
            <v/>
          </cell>
          <cell r="F1129" t="str">
            <v/>
          </cell>
          <cell r="G1129" t="str">
            <v>  电子专项工程</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row>
        <row r="1130">
          <cell r="A1130">
            <v>2150513</v>
          </cell>
          <cell r="B1130" t="str">
            <v/>
          </cell>
          <cell r="C1130" t="str">
            <v/>
          </cell>
          <cell r="D1130" t="str">
            <v>21505</v>
          </cell>
          <cell r="E1130" t="str">
            <v/>
          </cell>
          <cell r="F1130" t="str">
            <v/>
          </cell>
          <cell r="G1130" t="str">
            <v>  行业监管</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row>
        <row r="1131">
          <cell r="A1131">
            <v>2150514</v>
          </cell>
          <cell r="B1131" t="str">
            <v/>
          </cell>
          <cell r="C1131" t="str">
            <v/>
          </cell>
          <cell r="D1131" t="str">
            <v>21505</v>
          </cell>
          <cell r="E1131" t="str">
            <v/>
          </cell>
          <cell r="F1131" t="str">
            <v/>
          </cell>
          <cell r="G1131" t="str">
            <v>  军工电子</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row>
        <row r="1132">
          <cell r="A1132">
            <v>2150517</v>
          </cell>
          <cell r="B1132" t="str">
            <v/>
          </cell>
          <cell r="C1132" t="str">
            <v/>
          </cell>
          <cell r="D1132" t="str">
            <v>21505</v>
          </cell>
          <cell r="E1132" t="str">
            <v/>
          </cell>
          <cell r="F1132" t="str">
            <v/>
          </cell>
          <cell r="G1132" t="str">
            <v>  产业发展</v>
          </cell>
          <cell r="H1132">
            <v>0</v>
          </cell>
          <cell r="I1132">
            <v>0</v>
          </cell>
          <cell r="J1132">
            <v>0</v>
          </cell>
          <cell r="K1132">
            <v>0</v>
          </cell>
          <cell r="L1132">
            <v>0</v>
          </cell>
          <cell r="M1132">
            <v>0</v>
          </cell>
          <cell r="N1132">
            <v>0</v>
          </cell>
          <cell r="O1132">
            <v>0</v>
          </cell>
          <cell r="P1132">
            <v>0</v>
          </cell>
          <cell r="Q1132">
            <v>0</v>
          </cell>
          <cell r="R1132">
            <v>0</v>
          </cell>
          <cell r="S1132">
            <v>0</v>
          </cell>
          <cell r="T1132">
            <v>625</v>
          </cell>
          <cell r="U1132">
            <v>0</v>
          </cell>
          <cell r="V1132">
            <v>0</v>
          </cell>
        </row>
        <row r="1133">
          <cell r="A1133">
            <v>2150599</v>
          </cell>
          <cell r="B1133" t="str">
            <v/>
          </cell>
          <cell r="C1133" t="str">
            <v/>
          </cell>
          <cell r="D1133" t="str">
            <v>21505</v>
          </cell>
          <cell r="E1133" t="str">
            <v/>
          </cell>
          <cell r="F1133" t="str">
            <v/>
          </cell>
          <cell r="G1133" t="str">
            <v>  其他工业和信息产业监管支出</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row>
        <row r="1134">
          <cell r="A1134">
            <v>21506</v>
          </cell>
          <cell r="B1134" t="str">
            <v/>
          </cell>
          <cell r="C1134" t="str">
            <v>215</v>
          </cell>
          <cell r="D1134" t="str">
            <v/>
          </cell>
          <cell r="E1134" t="str">
            <v/>
          </cell>
          <cell r="F1134" t="str">
            <v>21506</v>
          </cell>
          <cell r="G1134" t="str">
            <v>安全生产监管</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row>
        <row r="1135">
          <cell r="A1135">
            <v>2150601</v>
          </cell>
          <cell r="B1135" t="str">
            <v/>
          </cell>
          <cell r="C1135" t="str">
            <v/>
          </cell>
          <cell r="D1135" t="str">
            <v>21506</v>
          </cell>
          <cell r="E1135" t="str">
            <v/>
          </cell>
          <cell r="F1135" t="str">
            <v/>
          </cell>
          <cell r="G1135" t="str">
            <v>  行政运行</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row>
        <row r="1136">
          <cell r="A1136">
            <v>2150602</v>
          </cell>
          <cell r="B1136" t="str">
            <v/>
          </cell>
          <cell r="C1136" t="str">
            <v/>
          </cell>
          <cell r="D1136" t="str">
            <v>21506</v>
          </cell>
          <cell r="E1136" t="str">
            <v/>
          </cell>
          <cell r="F1136" t="str">
            <v/>
          </cell>
          <cell r="G1136" t="str">
            <v>  一般行政管理事务</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row>
        <row r="1137">
          <cell r="A1137">
            <v>2150603</v>
          </cell>
          <cell r="B1137" t="str">
            <v/>
          </cell>
          <cell r="C1137" t="str">
            <v/>
          </cell>
          <cell r="D1137" t="str">
            <v>21506</v>
          </cell>
          <cell r="E1137" t="str">
            <v/>
          </cell>
          <cell r="F1137" t="str">
            <v/>
          </cell>
          <cell r="G1137" t="str">
            <v>  机关服务</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V1137">
            <v>0</v>
          </cell>
        </row>
        <row r="1138">
          <cell r="A1138">
            <v>2150605</v>
          </cell>
          <cell r="B1138" t="str">
            <v/>
          </cell>
          <cell r="C1138" t="str">
            <v/>
          </cell>
          <cell r="D1138" t="str">
            <v>21506</v>
          </cell>
          <cell r="E1138" t="str">
            <v/>
          </cell>
          <cell r="F1138" t="str">
            <v/>
          </cell>
          <cell r="G1138" t="str">
            <v>  安全监管监察专项</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row>
        <row r="1139">
          <cell r="A1139">
            <v>2150606</v>
          </cell>
          <cell r="B1139" t="str">
            <v/>
          </cell>
          <cell r="C1139" t="str">
            <v/>
          </cell>
          <cell r="D1139" t="str">
            <v>21506</v>
          </cell>
          <cell r="E1139" t="str">
            <v/>
          </cell>
          <cell r="F1139" t="str">
            <v/>
          </cell>
          <cell r="G1139" t="str">
            <v>  应急救援支出</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row>
        <row r="1140">
          <cell r="A1140">
            <v>2150699</v>
          </cell>
          <cell r="B1140" t="str">
            <v/>
          </cell>
          <cell r="C1140" t="str">
            <v/>
          </cell>
          <cell r="D1140" t="str">
            <v>21506</v>
          </cell>
          <cell r="E1140" t="str">
            <v/>
          </cell>
          <cell r="F1140" t="str">
            <v/>
          </cell>
          <cell r="G1140" t="str">
            <v>  其他安全生产监管支出</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row>
        <row r="1141">
          <cell r="A1141">
            <v>21507</v>
          </cell>
          <cell r="B1141" t="str">
            <v/>
          </cell>
          <cell r="C1141" t="str">
            <v>215</v>
          </cell>
          <cell r="D1141" t="str">
            <v/>
          </cell>
          <cell r="E1141" t="str">
            <v/>
          </cell>
          <cell r="F1141" t="str">
            <v>21507</v>
          </cell>
          <cell r="G1141" t="str">
            <v>国有资产监管</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row>
        <row r="1142">
          <cell r="A1142">
            <v>2150701</v>
          </cell>
          <cell r="B1142" t="str">
            <v/>
          </cell>
          <cell r="C1142" t="str">
            <v/>
          </cell>
          <cell r="D1142" t="str">
            <v>21507</v>
          </cell>
          <cell r="E1142" t="str">
            <v/>
          </cell>
          <cell r="F1142" t="str">
            <v/>
          </cell>
          <cell r="G1142" t="str">
            <v>  行政运行</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row>
        <row r="1143">
          <cell r="A1143">
            <v>2150702</v>
          </cell>
          <cell r="B1143" t="str">
            <v/>
          </cell>
          <cell r="C1143" t="str">
            <v/>
          </cell>
          <cell r="D1143" t="str">
            <v>21507</v>
          </cell>
          <cell r="E1143" t="str">
            <v/>
          </cell>
          <cell r="F1143" t="str">
            <v/>
          </cell>
          <cell r="G1143" t="str">
            <v>  一般行政管理事务</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0</v>
          </cell>
        </row>
        <row r="1144">
          <cell r="A1144">
            <v>2150703</v>
          </cell>
          <cell r="B1144" t="str">
            <v/>
          </cell>
          <cell r="C1144" t="str">
            <v/>
          </cell>
          <cell r="D1144" t="str">
            <v>21507</v>
          </cell>
          <cell r="E1144" t="str">
            <v/>
          </cell>
          <cell r="F1144" t="str">
            <v/>
          </cell>
          <cell r="G1144" t="str">
            <v>  机关服务</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row>
        <row r="1145">
          <cell r="A1145">
            <v>2150704</v>
          </cell>
          <cell r="B1145" t="str">
            <v/>
          </cell>
          <cell r="C1145" t="str">
            <v/>
          </cell>
          <cell r="D1145" t="str">
            <v>21507</v>
          </cell>
          <cell r="E1145" t="str">
            <v/>
          </cell>
          <cell r="F1145" t="str">
            <v/>
          </cell>
          <cell r="G1145" t="str">
            <v>  国有企业监事会专项</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row>
        <row r="1146">
          <cell r="A1146">
            <v>2150705</v>
          </cell>
          <cell r="B1146" t="str">
            <v/>
          </cell>
          <cell r="C1146" t="str">
            <v/>
          </cell>
          <cell r="D1146" t="str">
            <v>21507</v>
          </cell>
          <cell r="E1146" t="str">
            <v/>
          </cell>
          <cell r="F1146" t="str">
            <v/>
          </cell>
          <cell r="G1146" t="str">
            <v>  中央企业专项管理</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row>
        <row r="1147">
          <cell r="A1147">
            <v>2150799</v>
          </cell>
          <cell r="B1147" t="str">
            <v/>
          </cell>
          <cell r="C1147" t="str">
            <v/>
          </cell>
          <cell r="D1147" t="str">
            <v>21507</v>
          </cell>
          <cell r="E1147" t="str">
            <v/>
          </cell>
          <cell r="F1147" t="str">
            <v/>
          </cell>
          <cell r="G1147" t="str">
            <v>  其他国有资产监管支出</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row>
        <row r="1148">
          <cell r="A1148">
            <v>21508</v>
          </cell>
          <cell r="B1148" t="str">
            <v/>
          </cell>
          <cell r="C1148" t="str">
            <v>215</v>
          </cell>
          <cell r="D1148" t="str">
            <v/>
          </cell>
          <cell r="E1148" t="str">
            <v/>
          </cell>
          <cell r="F1148" t="str">
            <v>21508</v>
          </cell>
          <cell r="G1148" t="str">
            <v>支持中小企业发展和管理支出</v>
          </cell>
          <cell r="H1148">
            <v>42</v>
          </cell>
          <cell r="I1148">
            <v>0</v>
          </cell>
          <cell r="J1148">
            <v>0</v>
          </cell>
          <cell r="K1148">
            <v>0</v>
          </cell>
          <cell r="L1148">
            <v>0</v>
          </cell>
          <cell r="M1148">
            <v>0</v>
          </cell>
          <cell r="N1148">
            <v>0</v>
          </cell>
          <cell r="O1148">
            <v>0</v>
          </cell>
          <cell r="P1148">
            <v>0</v>
          </cell>
          <cell r="Q1148">
            <v>0</v>
          </cell>
          <cell r="R1148">
            <v>0</v>
          </cell>
          <cell r="S1148">
            <v>0</v>
          </cell>
          <cell r="T1148">
            <v>236</v>
          </cell>
          <cell r="U1148">
            <v>0</v>
          </cell>
          <cell r="V1148">
            <v>0</v>
          </cell>
        </row>
        <row r="1149">
          <cell r="A1149">
            <v>2150801</v>
          </cell>
          <cell r="B1149" t="str">
            <v/>
          </cell>
          <cell r="C1149" t="str">
            <v/>
          </cell>
          <cell r="D1149" t="str">
            <v>21508</v>
          </cell>
          <cell r="E1149" t="str">
            <v/>
          </cell>
          <cell r="F1149" t="str">
            <v/>
          </cell>
          <cell r="G1149" t="str">
            <v>  行政运行</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row>
        <row r="1150">
          <cell r="A1150">
            <v>2150802</v>
          </cell>
          <cell r="B1150" t="str">
            <v/>
          </cell>
          <cell r="C1150" t="str">
            <v/>
          </cell>
          <cell r="D1150" t="str">
            <v>21508</v>
          </cell>
          <cell r="E1150" t="str">
            <v/>
          </cell>
          <cell r="F1150" t="str">
            <v/>
          </cell>
          <cell r="G1150" t="str">
            <v>  一般行政管理事务</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V1150">
            <v>0</v>
          </cell>
        </row>
        <row r="1151">
          <cell r="A1151">
            <v>2150803</v>
          </cell>
          <cell r="B1151" t="str">
            <v/>
          </cell>
          <cell r="C1151" t="str">
            <v/>
          </cell>
          <cell r="D1151" t="str">
            <v>21508</v>
          </cell>
          <cell r="E1151" t="str">
            <v/>
          </cell>
          <cell r="F1151" t="str">
            <v/>
          </cell>
          <cell r="G1151" t="str">
            <v>  机关服务</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row>
        <row r="1152">
          <cell r="A1152">
            <v>2150804</v>
          </cell>
          <cell r="B1152" t="str">
            <v/>
          </cell>
          <cell r="C1152" t="str">
            <v/>
          </cell>
          <cell r="D1152" t="str">
            <v>21508</v>
          </cell>
          <cell r="E1152" t="str">
            <v/>
          </cell>
          <cell r="F1152" t="str">
            <v/>
          </cell>
          <cell r="G1152" t="str">
            <v>  科技型中小企业技术创新基金</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row>
        <row r="1153">
          <cell r="A1153">
            <v>2150805</v>
          </cell>
          <cell r="B1153" t="str">
            <v/>
          </cell>
          <cell r="C1153" t="str">
            <v/>
          </cell>
          <cell r="D1153" t="str">
            <v>21508</v>
          </cell>
          <cell r="E1153" t="str">
            <v/>
          </cell>
          <cell r="F1153" t="str">
            <v/>
          </cell>
          <cell r="G1153" t="str">
            <v>  中小企业发展专项</v>
          </cell>
          <cell r="H1153">
            <v>42</v>
          </cell>
          <cell r="I1153">
            <v>0</v>
          </cell>
          <cell r="J1153">
            <v>0</v>
          </cell>
          <cell r="K1153">
            <v>0</v>
          </cell>
          <cell r="L1153">
            <v>0</v>
          </cell>
          <cell r="M1153">
            <v>0</v>
          </cell>
          <cell r="N1153">
            <v>0</v>
          </cell>
          <cell r="O1153">
            <v>0</v>
          </cell>
          <cell r="P1153">
            <v>0</v>
          </cell>
          <cell r="Q1153">
            <v>0</v>
          </cell>
          <cell r="R1153">
            <v>0</v>
          </cell>
          <cell r="S1153">
            <v>0</v>
          </cell>
          <cell r="T1153">
            <v>236</v>
          </cell>
          <cell r="U1153">
            <v>0</v>
          </cell>
          <cell r="V1153">
            <v>0</v>
          </cell>
        </row>
        <row r="1154">
          <cell r="A1154">
            <v>2150899</v>
          </cell>
          <cell r="B1154" t="str">
            <v/>
          </cell>
          <cell r="C1154" t="str">
            <v/>
          </cell>
          <cell r="D1154" t="str">
            <v>21508</v>
          </cell>
          <cell r="E1154" t="str">
            <v/>
          </cell>
          <cell r="F1154" t="str">
            <v/>
          </cell>
          <cell r="G1154" t="str">
            <v>  其他支持中小企业发展和管理支出</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row>
        <row r="1155">
          <cell r="A1155">
            <v>21599</v>
          </cell>
          <cell r="B1155" t="str">
            <v/>
          </cell>
          <cell r="C1155" t="str">
            <v>215</v>
          </cell>
          <cell r="D1155" t="str">
            <v/>
          </cell>
          <cell r="E1155" t="str">
            <v/>
          </cell>
          <cell r="F1155" t="str">
            <v>21599</v>
          </cell>
          <cell r="G1155" t="str">
            <v>其他资源勘探电力信息等事务支出</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row>
        <row r="1156">
          <cell r="A1156">
            <v>2159901</v>
          </cell>
          <cell r="B1156" t="str">
            <v/>
          </cell>
          <cell r="C1156" t="str">
            <v/>
          </cell>
          <cell r="D1156" t="str">
            <v>21599</v>
          </cell>
          <cell r="E1156" t="str">
            <v/>
          </cell>
          <cell r="F1156" t="str">
            <v/>
          </cell>
          <cell r="G1156" t="str">
            <v>  黄金事务</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row>
        <row r="1157">
          <cell r="A1157">
            <v>2159902</v>
          </cell>
          <cell r="B1157" t="str">
            <v/>
          </cell>
          <cell r="C1157" t="str">
            <v/>
          </cell>
          <cell r="D1157" t="str">
            <v>21599</v>
          </cell>
          <cell r="E1157" t="str">
            <v/>
          </cell>
          <cell r="F1157" t="str">
            <v/>
          </cell>
          <cell r="G1157" t="str">
            <v>  建设项目贷款贴息</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row>
        <row r="1158">
          <cell r="A1158">
            <v>2159904</v>
          </cell>
          <cell r="B1158" t="str">
            <v/>
          </cell>
          <cell r="C1158" t="str">
            <v/>
          </cell>
          <cell r="D1158" t="str">
            <v>21599</v>
          </cell>
          <cell r="E1158" t="str">
            <v/>
          </cell>
          <cell r="F1158" t="str">
            <v/>
          </cell>
          <cell r="G1158" t="str">
            <v>  技术改造支出</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row>
        <row r="1159">
          <cell r="A1159">
            <v>2159905</v>
          </cell>
          <cell r="B1159" t="str">
            <v/>
          </cell>
          <cell r="C1159" t="str">
            <v/>
          </cell>
          <cell r="D1159" t="str">
            <v>21599</v>
          </cell>
          <cell r="E1159" t="str">
            <v/>
          </cell>
          <cell r="F1159" t="str">
            <v/>
          </cell>
          <cell r="G1159" t="str">
            <v>  中药材扶持资金支出</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row>
        <row r="1160">
          <cell r="A1160">
            <v>2159906</v>
          </cell>
          <cell r="B1160" t="str">
            <v/>
          </cell>
          <cell r="C1160" t="str">
            <v/>
          </cell>
          <cell r="D1160" t="str">
            <v>21599</v>
          </cell>
          <cell r="E1160" t="str">
            <v/>
          </cell>
          <cell r="F1160" t="str">
            <v/>
          </cell>
          <cell r="G1160" t="str">
            <v>  重点产业振兴和技术改造项目贷款贴息</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row>
        <row r="1161">
          <cell r="A1161">
            <v>2159999</v>
          </cell>
          <cell r="B1161" t="str">
            <v/>
          </cell>
          <cell r="C1161" t="str">
            <v/>
          </cell>
          <cell r="D1161" t="str">
            <v>21599</v>
          </cell>
          <cell r="E1161" t="str">
            <v/>
          </cell>
          <cell r="F1161" t="str">
            <v/>
          </cell>
          <cell r="G1161" t="str">
            <v>  其他资源勘探信息等支出</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row>
        <row r="1162">
          <cell r="A1162">
            <v>216</v>
          </cell>
          <cell r="B1162" t="str">
            <v>类</v>
          </cell>
          <cell r="C1162" t="str">
            <v/>
          </cell>
          <cell r="D1162" t="str">
            <v/>
          </cell>
          <cell r="E1162" t="str">
            <v/>
          </cell>
          <cell r="F1162" t="str">
            <v/>
          </cell>
          <cell r="G1162" t="str">
            <v>商业服务业等支出</v>
          </cell>
          <cell r="H1162">
            <v>55.8765</v>
          </cell>
          <cell r="I1162">
            <v>0</v>
          </cell>
          <cell r="J1162">
            <v>0</v>
          </cell>
          <cell r="K1162">
            <v>0</v>
          </cell>
          <cell r="L1162">
            <v>0</v>
          </cell>
          <cell r="M1162">
            <v>0</v>
          </cell>
          <cell r="N1162">
            <v>0</v>
          </cell>
          <cell r="O1162">
            <v>0</v>
          </cell>
          <cell r="P1162">
            <v>0</v>
          </cell>
          <cell r="Q1162">
            <v>0</v>
          </cell>
          <cell r="R1162">
            <v>0</v>
          </cell>
          <cell r="S1162">
            <v>10</v>
          </cell>
          <cell r="T1162">
            <v>149.8837</v>
          </cell>
          <cell r="U1162">
            <v>0</v>
          </cell>
          <cell r="V1162">
            <v>0</v>
          </cell>
        </row>
        <row r="1163">
          <cell r="A1163">
            <v>21602</v>
          </cell>
          <cell r="B1163" t="str">
            <v/>
          </cell>
          <cell r="C1163" t="str">
            <v>216</v>
          </cell>
          <cell r="D1163" t="str">
            <v/>
          </cell>
          <cell r="E1163" t="str">
            <v/>
          </cell>
          <cell r="F1163" t="str">
            <v>21602</v>
          </cell>
          <cell r="G1163" t="str">
            <v>商业流通事务</v>
          </cell>
          <cell r="H1163">
            <v>20</v>
          </cell>
          <cell r="I1163">
            <v>0</v>
          </cell>
          <cell r="J1163">
            <v>0</v>
          </cell>
          <cell r="K1163">
            <v>0</v>
          </cell>
          <cell r="L1163">
            <v>0</v>
          </cell>
          <cell r="M1163">
            <v>0</v>
          </cell>
          <cell r="N1163">
            <v>0</v>
          </cell>
          <cell r="O1163">
            <v>0</v>
          </cell>
          <cell r="P1163">
            <v>0</v>
          </cell>
          <cell r="Q1163">
            <v>0</v>
          </cell>
          <cell r="R1163">
            <v>0</v>
          </cell>
          <cell r="S1163">
            <v>0</v>
          </cell>
          <cell r="T1163">
            <v>5.25</v>
          </cell>
          <cell r="U1163">
            <v>0</v>
          </cell>
          <cell r="V1163">
            <v>0</v>
          </cell>
        </row>
        <row r="1164">
          <cell r="A1164">
            <v>2160201</v>
          </cell>
          <cell r="B1164" t="str">
            <v/>
          </cell>
          <cell r="C1164" t="str">
            <v/>
          </cell>
          <cell r="D1164" t="str">
            <v>21602</v>
          </cell>
          <cell r="E1164" t="str">
            <v/>
          </cell>
          <cell r="F1164" t="str">
            <v/>
          </cell>
          <cell r="G1164" t="str">
            <v>  行政运行</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V1164">
            <v>0</v>
          </cell>
        </row>
        <row r="1165">
          <cell r="A1165">
            <v>2160202</v>
          </cell>
          <cell r="B1165" t="str">
            <v/>
          </cell>
          <cell r="C1165" t="str">
            <v/>
          </cell>
          <cell r="D1165" t="str">
            <v>21602</v>
          </cell>
          <cell r="E1165" t="str">
            <v/>
          </cell>
          <cell r="F1165" t="str">
            <v/>
          </cell>
          <cell r="G1165" t="str">
            <v>  一般行政管理事务</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row>
        <row r="1166">
          <cell r="A1166">
            <v>2160203</v>
          </cell>
          <cell r="B1166" t="str">
            <v/>
          </cell>
          <cell r="C1166" t="str">
            <v/>
          </cell>
          <cell r="D1166" t="str">
            <v>21602</v>
          </cell>
          <cell r="E1166" t="str">
            <v/>
          </cell>
          <cell r="F1166" t="str">
            <v/>
          </cell>
          <cell r="G1166" t="str">
            <v>  机关服务</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row>
        <row r="1167">
          <cell r="A1167">
            <v>2160216</v>
          </cell>
          <cell r="B1167" t="str">
            <v/>
          </cell>
          <cell r="C1167" t="str">
            <v/>
          </cell>
          <cell r="D1167" t="str">
            <v>21602</v>
          </cell>
          <cell r="E1167" t="str">
            <v/>
          </cell>
          <cell r="F1167" t="str">
            <v/>
          </cell>
          <cell r="G1167" t="str">
            <v>  食品流通安全补贴</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row>
        <row r="1168">
          <cell r="A1168">
            <v>2160217</v>
          </cell>
          <cell r="B1168" t="str">
            <v/>
          </cell>
          <cell r="C1168" t="str">
            <v/>
          </cell>
          <cell r="D1168" t="str">
            <v>21602</v>
          </cell>
          <cell r="E1168" t="str">
            <v/>
          </cell>
          <cell r="F1168" t="str">
            <v/>
          </cell>
          <cell r="G1168" t="str">
            <v>  市场监测及信息管理</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row>
        <row r="1169">
          <cell r="A1169">
            <v>2160218</v>
          </cell>
          <cell r="B1169" t="str">
            <v/>
          </cell>
          <cell r="C1169" t="str">
            <v/>
          </cell>
          <cell r="D1169" t="str">
            <v>21602</v>
          </cell>
          <cell r="E1169" t="str">
            <v/>
          </cell>
          <cell r="F1169" t="str">
            <v/>
          </cell>
          <cell r="G1169" t="str">
            <v>  民贸企业补贴</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row>
        <row r="1170">
          <cell r="A1170">
            <v>2160250</v>
          </cell>
          <cell r="B1170" t="str">
            <v/>
          </cell>
          <cell r="C1170" t="str">
            <v/>
          </cell>
          <cell r="D1170" t="str">
            <v>21602</v>
          </cell>
          <cell r="E1170" t="str">
            <v/>
          </cell>
          <cell r="F1170" t="str">
            <v/>
          </cell>
          <cell r="G1170" t="str">
            <v>  事业运行</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row>
        <row r="1171">
          <cell r="A1171">
            <v>2160299</v>
          </cell>
          <cell r="B1171" t="str">
            <v/>
          </cell>
          <cell r="C1171" t="str">
            <v/>
          </cell>
          <cell r="D1171" t="str">
            <v>21602</v>
          </cell>
          <cell r="E1171" t="str">
            <v/>
          </cell>
          <cell r="F1171" t="str">
            <v/>
          </cell>
          <cell r="G1171" t="str">
            <v>  其他商业流通事务支出</v>
          </cell>
          <cell r="H1171">
            <v>20</v>
          </cell>
          <cell r="I1171">
            <v>0</v>
          </cell>
          <cell r="J1171">
            <v>0</v>
          </cell>
          <cell r="K1171">
            <v>0</v>
          </cell>
          <cell r="L1171">
            <v>0</v>
          </cell>
          <cell r="M1171">
            <v>0</v>
          </cell>
          <cell r="N1171">
            <v>0</v>
          </cell>
          <cell r="O1171">
            <v>0</v>
          </cell>
          <cell r="P1171">
            <v>0</v>
          </cell>
          <cell r="Q1171">
            <v>0</v>
          </cell>
          <cell r="R1171">
            <v>0</v>
          </cell>
          <cell r="S1171">
            <v>0</v>
          </cell>
          <cell r="T1171">
            <v>5.25</v>
          </cell>
          <cell r="U1171">
            <v>0</v>
          </cell>
          <cell r="V1171">
            <v>0</v>
          </cell>
        </row>
        <row r="1172">
          <cell r="A1172">
            <v>21605</v>
          </cell>
          <cell r="B1172" t="str">
            <v/>
          </cell>
          <cell r="C1172" t="str">
            <v>216</v>
          </cell>
          <cell r="D1172" t="str">
            <v/>
          </cell>
          <cell r="E1172" t="str">
            <v/>
          </cell>
          <cell r="F1172" t="str">
            <v>21605</v>
          </cell>
          <cell r="G1172" t="str">
            <v>旅游业管理与服务支出</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row>
        <row r="1173">
          <cell r="A1173">
            <v>2160501</v>
          </cell>
          <cell r="B1173" t="str">
            <v/>
          </cell>
          <cell r="C1173" t="str">
            <v/>
          </cell>
          <cell r="D1173" t="str">
            <v>21605</v>
          </cell>
          <cell r="E1173" t="str">
            <v/>
          </cell>
          <cell r="F1173" t="str">
            <v/>
          </cell>
          <cell r="G1173" t="str">
            <v>  行政运行</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row>
        <row r="1174">
          <cell r="A1174">
            <v>2160502</v>
          </cell>
          <cell r="B1174" t="str">
            <v/>
          </cell>
          <cell r="C1174" t="str">
            <v/>
          </cell>
          <cell r="D1174" t="str">
            <v>21605</v>
          </cell>
          <cell r="E1174" t="str">
            <v/>
          </cell>
          <cell r="F1174" t="str">
            <v/>
          </cell>
          <cell r="G1174" t="str">
            <v>  一般行政管理事务</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row>
        <row r="1175">
          <cell r="A1175">
            <v>2160503</v>
          </cell>
          <cell r="B1175" t="str">
            <v/>
          </cell>
          <cell r="C1175" t="str">
            <v/>
          </cell>
          <cell r="D1175" t="str">
            <v>21605</v>
          </cell>
          <cell r="E1175" t="str">
            <v/>
          </cell>
          <cell r="F1175" t="str">
            <v/>
          </cell>
          <cell r="G1175" t="str">
            <v>  机关服务</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row>
        <row r="1176">
          <cell r="A1176">
            <v>2160504</v>
          </cell>
          <cell r="B1176" t="str">
            <v/>
          </cell>
          <cell r="C1176" t="str">
            <v/>
          </cell>
          <cell r="D1176" t="str">
            <v>21605</v>
          </cell>
          <cell r="E1176" t="str">
            <v/>
          </cell>
          <cell r="F1176" t="str">
            <v/>
          </cell>
          <cell r="G1176" t="str">
            <v>  旅游宣传</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row>
        <row r="1177">
          <cell r="A1177">
            <v>2160505</v>
          </cell>
          <cell r="B1177" t="str">
            <v/>
          </cell>
          <cell r="C1177" t="str">
            <v/>
          </cell>
          <cell r="D1177" t="str">
            <v>21605</v>
          </cell>
          <cell r="E1177" t="str">
            <v/>
          </cell>
          <cell r="F1177" t="str">
            <v/>
          </cell>
          <cell r="G1177" t="str">
            <v>  旅游行业业务管理</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row>
        <row r="1178">
          <cell r="A1178">
            <v>2160599</v>
          </cell>
          <cell r="B1178" t="str">
            <v/>
          </cell>
          <cell r="C1178" t="str">
            <v/>
          </cell>
          <cell r="D1178" t="str">
            <v>21605</v>
          </cell>
          <cell r="E1178" t="str">
            <v/>
          </cell>
          <cell r="F1178" t="str">
            <v/>
          </cell>
          <cell r="G1178" t="str">
            <v>  其他旅游业管理与服务支出</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row>
        <row r="1179">
          <cell r="A1179">
            <v>21606</v>
          </cell>
          <cell r="B1179" t="str">
            <v/>
          </cell>
          <cell r="C1179" t="str">
            <v>216</v>
          </cell>
          <cell r="D1179" t="str">
            <v/>
          </cell>
          <cell r="E1179" t="str">
            <v/>
          </cell>
          <cell r="F1179" t="str">
            <v>21606</v>
          </cell>
          <cell r="G1179" t="str">
            <v>涉外发展服务支出</v>
          </cell>
          <cell r="H1179">
            <v>0</v>
          </cell>
          <cell r="I1179">
            <v>0</v>
          </cell>
          <cell r="J1179">
            <v>0</v>
          </cell>
          <cell r="K1179">
            <v>0</v>
          </cell>
          <cell r="L1179">
            <v>0</v>
          </cell>
          <cell r="M1179">
            <v>0</v>
          </cell>
          <cell r="N1179">
            <v>0</v>
          </cell>
          <cell r="O1179">
            <v>0</v>
          </cell>
          <cell r="P1179">
            <v>0</v>
          </cell>
          <cell r="Q1179">
            <v>0</v>
          </cell>
          <cell r="R1179">
            <v>0</v>
          </cell>
          <cell r="S1179">
            <v>10</v>
          </cell>
          <cell r="T1179">
            <v>37.4587</v>
          </cell>
          <cell r="U1179">
            <v>0</v>
          </cell>
          <cell r="V1179">
            <v>0</v>
          </cell>
        </row>
        <row r="1180">
          <cell r="A1180">
            <v>2160601</v>
          </cell>
          <cell r="B1180" t="str">
            <v/>
          </cell>
          <cell r="C1180" t="str">
            <v/>
          </cell>
          <cell r="D1180" t="str">
            <v>21606</v>
          </cell>
          <cell r="E1180" t="str">
            <v/>
          </cell>
          <cell r="F1180" t="str">
            <v/>
          </cell>
          <cell r="G1180" t="str">
            <v>  行政运行</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row>
        <row r="1181">
          <cell r="A1181">
            <v>2160602</v>
          </cell>
          <cell r="B1181" t="str">
            <v/>
          </cell>
          <cell r="C1181" t="str">
            <v/>
          </cell>
          <cell r="D1181" t="str">
            <v>21606</v>
          </cell>
          <cell r="E1181" t="str">
            <v/>
          </cell>
          <cell r="F1181" t="str">
            <v/>
          </cell>
          <cell r="G1181" t="str">
            <v>  一般行政管理事务</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row>
        <row r="1182">
          <cell r="A1182">
            <v>2160603</v>
          </cell>
          <cell r="B1182" t="str">
            <v/>
          </cell>
          <cell r="C1182" t="str">
            <v/>
          </cell>
          <cell r="D1182" t="str">
            <v>21606</v>
          </cell>
          <cell r="E1182" t="str">
            <v/>
          </cell>
          <cell r="F1182" t="str">
            <v/>
          </cell>
          <cell r="G1182" t="str">
            <v>  机关服务</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cell r="V1182">
            <v>0</v>
          </cell>
        </row>
        <row r="1183">
          <cell r="A1183">
            <v>2160607</v>
          </cell>
          <cell r="B1183" t="str">
            <v/>
          </cell>
          <cell r="C1183" t="str">
            <v/>
          </cell>
          <cell r="D1183" t="str">
            <v>21606</v>
          </cell>
          <cell r="E1183" t="str">
            <v/>
          </cell>
          <cell r="F1183" t="str">
            <v/>
          </cell>
          <cell r="G1183" t="str">
            <v>  外商投资环境建设补助资金</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row>
        <row r="1184">
          <cell r="A1184">
            <v>2160699</v>
          </cell>
          <cell r="B1184" t="str">
            <v/>
          </cell>
          <cell r="C1184" t="str">
            <v/>
          </cell>
          <cell r="D1184" t="str">
            <v>21606</v>
          </cell>
          <cell r="E1184" t="str">
            <v/>
          </cell>
          <cell r="F1184" t="str">
            <v/>
          </cell>
          <cell r="G1184" t="str">
            <v>  其他涉外发展服务支出</v>
          </cell>
          <cell r="H1184">
            <v>0</v>
          </cell>
          <cell r="I1184">
            <v>0</v>
          </cell>
          <cell r="J1184">
            <v>0</v>
          </cell>
          <cell r="K1184">
            <v>0</v>
          </cell>
          <cell r="L1184">
            <v>0</v>
          </cell>
          <cell r="M1184">
            <v>0</v>
          </cell>
          <cell r="N1184">
            <v>0</v>
          </cell>
          <cell r="O1184">
            <v>0</v>
          </cell>
          <cell r="P1184">
            <v>0</v>
          </cell>
          <cell r="Q1184">
            <v>0</v>
          </cell>
          <cell r="R1184">
            <v>0</v>
          </cell>
          <cell r="S1184">
            <v>10</v>
          </cell>
          <cell r="T1184">
            <v>37.4587</v>
          </cell>
          <cell r="U1184">
            <v>0</v>
          </cell>
          <cell r="V1184">
            <v>0</v>
          </cell>
        </row>
        <row r="1185">
          <cell r="A1185">
            <v>21699</v>
          </cell>
          <cell r="B1185" t="str">
            <v/>
          </cell>
          <cell r="C1185" t="str">
            <v>216</v>
          </cell>
          <cell r="D1185" t="str">
            <v/>
          </cell>
          <cell r="E1185" t="str">
            <v/>
          </cell>
          <cell r="F1185" t="str">
            <v>21699</v>
          </cell>
          <cell r="G1185" t="str">
            <v>其他商业服务业等支出</v>
          </cell>
          <cell r="H1185">
            <v>35.8765</v>
          </cell>
          <cell r="I1185">
            <v>0</v>
          </cell>
          <cell r="J1185">
            <v>0</v>
          </cell>
          <cell r="K1185">
            <v>0</v>
          </cell>
          <cell r="L1185">
            <v>0</v>
          </cell>
          <cell r="M1185">
            <v>0</v>
          </cell>
          <cell r="N1185">
            <v>0</v>
          </cell>
          <cell r="O1185">
            <v>0</v>
          </cell>
          <cell r="P1185">
            <v>0</v>
          </cell>
          <cell r="Q1185">
            <v>0</v>
          </cell>
          <cell r="R1185">
            <v>0</v>
          </cell>
          <cell r="S1185">
            <v>0</v>
          </cell>
          <cell r="T1185">
            <v>107.175</v>
          </cell>
          <cell r="U1185">
            <v>0</v>
          </cell>
          <cell r="V1185">
            <v>0</v>
          </cell>
        </row>
        <row r="1186">
          <cell r="A1186">
            <v>2169901</v>
          </cell>
          <cell r="B1186" t="str">
            <v/>
          </cell>
          <cell r="C1186" t="str">
            <v/>
          </cell>
          <cell r="D1186" t="str">
            <v>21699</v>
          </cell>
          <cell r="E1186" t="str">
            <v/>
          </cell>
          <cell r="F1186" t="str">
            <v/>
          </cell>
          <cell r="G1186" t="str">
            <v>  服务业基础设施建设</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cell r="V1186">
            <v>0</v>
          </cell>
        </row>
        <row r="1187">
          <cell r="A1187">
            <v>2169999</v>
          </cell>
          <cell r="B1187" t="str">
            <v/>
          </cell>
          <cell r="C1187" t="str">
            <v/>
          </cell>
          <cell r="D1187" t="str">
            <v>21699</v>
          </cell>
          <cell r="E1187" t="str">
            <v/>
          </cell>
          <cell r="F1187" t="str">
            <v/>
          </cell>
          <cell r="G1187" t="str">
            <v>  其他商业服务业等支出</v>
          </cell>
          <cell r="H1187">
            <v>35.8765</v>
          </cell>
          <cell r="I1187">
            <v>0</v>
          </cell>
          <cell r="J1187">
            <v>0</v>
          </cell>
          <cell r="K1187">
            <v>0</v>
          </cell>
          <cell r="L1187">
            <v>0</v>
          </cell>
          <cell r="M1187">
            <v>0</v>
          </cell>
          <cell r="N1187">
            <v>0</v>
          </cell>
          <cell r="O1187">
            <v>0</v>
          </cell>
          <cell r="P1187">
            <v>0</v>
          </cell>
          <cell r="Q1187">
            <v>0</v>
          </cell>
          <cell r="R1187">
            <v>0</v>
          </cell>
          <cell r="S1187">
            <v>0</v>
          </cell>
          <cell r="T1187">
            <v>107.175</v>
          </cell>
          <cell r="U1187">
            <v>0</v>
          </cell>
          <cell r="V1187">
            <v>0</v>
          </cell>
        </row>
        <row r="1188">
          <cell r="A1188">
            <v>217</v>
          </cell>
          <cell r="B1188" t="str">
            <v>类</v>
          </cell>
          <cell r="C1188" t="str">
            <v/>
          </cell>
          <cell r="D1188" t="str">
            <v/>
          </cell>
          <cell r="E1188" t="str">
            <v/>
          </cell>
          <cell r="F1188" t="str">
            <v/>
          </cell>
          <cell r="G1188" t="str">
            <v>金融支出</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row>
        <row r="1189">
          <cell r="A1189">
            <v>21701</v>
          </cell>
          <cell r="B1189" t="str">
            <v/>
          </cell>
          <cell r="C1189" t="str">
            <v>217</v>
          </cell>
          <cell r="D1189" t="str">
            <v/>
          </cell>
          <cell r="E1189" t="str">
            <v/>
          </cell>
          <cell r="F1189" t="str">
            <v>21701</v>
          </cell>
          <cell r="G1189" t="str">
            <v>金融部门行政支出</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row>
        <row r="1190">
          <cell r="A1190">
            <v>2170101</v>
          </cell>
          <cell r="B1190" t="str">
            <v/>
          </cell>
          <cell r="C1190" t="str">
            <v/>
          </cell>
          <cell r="D1190" t="str">
            <v>21701</v>
          </cell>
          <cell r="E1190" t="str">
            <v/>
          </cell>
          <cell r="F1190" t="str">
            <v/>
          </cell>
          <cell r="G1190" t="str">
            <v>  行政运行</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row>
        <row r="1191">
          <cell r="A1191">
            <v>2170102</v>
          </cell>
          <cell r="B1191" t="str">
            <v/>
          </cell>
          <cell r="C1191" t="str">
            <v/>
          </cell>
          <cell r="D1191" t="str">
            <v>21701</v>
          </cell>
          <cell r="E1191" t="str">
            <v/>
          </cell>
          <cell r="F1191" t="str">
            <v/>
          </cell>
          <cell r="G1191" t="str">
            <v>  一般行政管理事务</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row>
        <row r="1192">
          <cell r="A1192">
            <v>2170103</v>
          </cell>
          <cell r="B1192" t="str">
            <v/>
          </cell>
          <cell r="C1192" t="str">
            <v/>
          </cell>
          <cell r="D1192" t="str">
            <v>21701</v>
          </cell>
          <cell r="E1192" t="str">
            <v/>
          </cell>
          <cell r="F1192" t="str">
            <v/>
          </cell>
          <cell r="G1192" t="str">
            <v>  机关服务</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row>
        <row r="1193">
          <cell r="A1193">
            <v>2170104</v>
          </cell>
          <cell r="B1193" t="str">
            <v/>
          </cell>
          <cell r="C1193" t="str">
            <v/>
          </cell>
          <cell r="D1193" t="str">
            <v>21701</v>
          </cell>
          <cell r="E1193" t="str">
            <v/>
          </cell>
          <cell r="F1193" t="str">
            <v/>
          </cell>
          <cell r="G1193" t="str">
            <v>　安全防卫</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row>
        <row r="1194">
          <cell r="A1194">
            <v>2170150</v>
          </cell>
          <cell r="B1194" t="str">
            <v/>
          </cell>
          <cell r="C1194" t="str">
            <v/>
          </cell>
          <cell r="D1194" t="str">
            <v>21701</v>
          </cell>
          <cell r="E1194" t="str">
            <v/>
          </cell>
          <cell r="F1194" t="str">
            <v/>
          </cell>
          <cell r="G1194" t="str">
            <v>　事业运行</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row>
        <row r="1195">
          <cell r="A1195">
            <v>2170199</v>
          </cell>
          <cell r="B1195" t="str">
            <v/>
          </cell>
          <cell r="C1195" t="str">
            <v/>
          </cell>
          <cell r="D1195" t="str">
            <v>21701</v>
          </cell>
          <cell r="E1195" t="str">
            <v/>
          </cell>
          <cell r="F1195" t="str">
            <v/>
          </cell>
          <cell r="G1195" t="str">
            <v>　金融部门其他行政支出</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row>
        <row r="1196">
          <cell r="A1196">
            <v>21702</v>
          </cell>
          <cell r="B1196" t="str">
            <v/>
          </cell>
          <cell r="C1196" t="str">
            <v>217</v>
          </cell>
          <cell r="D1196" t="str">
            <v/>
          </cell>
          <cell r="E1196" t="str">
            <v/>
          </cell>
          <cell r="F1196" t="str">
            <v>21702</v>
          </cell>
          <cell r="G1196" t="str">
            <v>金融部门监管支出</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row>
        <row r="1197">
          <cell r="A1197">
            <v>2170201</v>
          </cell>
          <cell r="B1197" t="str">
            <v/>
          </cell>
          <cell r="C1197" t="str">
            <v/>
          </cell>
          <cell r="D1197" t="str">
            <v>21702</v>
          </cell>
          <cell r="E1197" t="str">
            <v/>
          </cell>
          <cell r="F1197" t="str">
            <v/>
          </cell>
          <cell r="G1197" t="str">
            <v>  货币发行</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row>
        <row r="1198">
          <cell r="A1198">
            <v>2170202</v>
          </cell>
          <cell r="B1198" t="str">
            <v/>
          </cell>
          <cell r="C1198" t="str">
            <v/>
          </cell>
          <cell r="D1198" t="str">
            <v>21702</v>
          </cell>
          <cell r="E1198" t="str">
            <v/>
          </cell>
          <cell r="F1198" t="str">
            <v/>
          </cell>
          <cell r="G1198" t="str">
            <v>  金融服务</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row>
        <row r="1199">
          <cell r="A1199">
            <v>2170203</v>
          </cell>
          <cell r="B1199" t="str">
            <v/>
          </cell>
          <cell r="C1199" t="str">
            <v/>
          </cell>
          <cell r="D1199" t="str">
            <v>21702</v>
          </cell>
          <cell r="E1199" t="str">
            <v/>
          </cell>
          <cell r="F1199" t="str">
            <v/>
          </cell>
          <cell r="G1199" t="str">
            <v>  反假币</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row>
        <row r="1200">
          <cell r="A1200">
            <v>2170204</v>
          </cell>
          <cell r="B1200" t="str">
            <v/>
          </cell>
          <cell r="C1200" t="str">
            <v/>
          </cell>
          <cell r="D1200" t="str">
            <v>21702</v>
          </cell>
          <cell r="E1200" t="str">
            <v/>
          </cell>
          <cell r="F1200" t="str">
            <v/>
          </cell>
          <cell r="G1200" t="str">
            <v>  重点金融机构监管</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row>
        <row r="1201">
          <cell r="A1201">
            <v>2170205</v>
          </cell>
          <cell r="B1201" t="str">
            <v/>
          </cell>
          <cell r="C1201" t="str">
            <v/>
          </cell>
          <cell r="D1201" t="str">
            <v>21702</v>
          </cell>
          <cell r="E1201" t="str">
            <v/>
          </cell>
          <cell r="F1201" t="str">
            <v/>
          </cell>
          <cell r="G1201" t="str">
            <v>  金融稽查与案件处理</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row>
        <row r="1202">
          <cell r="A1202">
            <v>2170206</v>
          </cell>
          <cell r="B1202" t="str">
            <v/>
          </cell>
          <cell r="C1202" t="str">
            <v/>
          </cell>
          <cell r="D1202" t="str">
            <v>21702</v>
          </cell>
          <cell r="E1202" t="str">
            <v/>
          </cell>
          <cell r="F1202" t="str">
            <v/>
          </cell>
          <cell r="G1202" t="str">
            <v>  金融行业电子化建设</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row>
        <row r="1203">
          <cell r="A1203">
            <v>2170207</v>
          </cell>
          <cell r="B1203" t="str">
            <v/>
          </cell>
          <cell r="C1203" t="str">
            <v/>
          </cell>
          <cell r="D1203" t="str">
            <v>21702</v>
          </cell>
          <cell r="E1203" t="str">
            <v/>
          </cell>
          <cell r="F1203" t="str">
            <v/>
          </cell>
          <cell r="G1203" t="str">
            <v>  从业人员资格考试</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row>
        <row r="1204">
          <cell r="A1204">
            <v>2170208</v>
          </cell>
          <cell r="B1204" t="str">
            <v/>
          </cell>
          <cell r="C1204" t="str">
            <v/>
          </cell>
          <cell r="D1204" t="str">
            <v>21702</v>
          </cell>
          <cell r="E1204" t="str">
            <v/>
          </cell>
          <cell r="F1204" t="str">
            <v/>
          </cell>
          <cell r="G1204" t="str">
            <v>  反洗钱</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row>
        <row r="1205">
          <cell r="A1205">
            <v>2170299</v>
          </cell>
          <cell r="B1205" t="str">
            <v/>
          </cell>
          <cell r="C1205" t="str">
            <v/>
          </cell>
          <cell r="D1205" t="str">
            <v>21702</v>
          </cell>
          <cell r="E1205" t="str">
            <v/>
          </cell>
          <cell r="F1205" t="str">
            <v/>
          </cell>
          <cell r="G1205" t="str">
            <v>　金融部门其他监管支出</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row>
        <row r="1206">
          <cell r="A1206">
            <v>21703</v>
          </cell>
          <cell r="B1206" t="str">
            <v/>
          </cell>
          <cell r="C1206" t="str">
            <v>217</v>
          </cell>
          <cell r="D1206" t="str">
            <v/>
          </cell>
          <cell r="E1206" t="str">
            <v/>
          </cell>
          <cell r="F1206" t="str">
            <v>21703</v>
          </cell>
          <cell r="G1206" t="str">
            <v>金融发展支出</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row>
        <row r="1207">
          <cell r="A1207">
            <v>2170301</v>
          </cell>
          <cell r="B1207" t="str">
            <v/>
          </cell>
          <cell r="C1207" t="str">
            <v/>
          </cell>
          <cell r="D1207" t="str">
            <v>21703</v>
          </cell>
          <cell r="E1207" t="str">
            <v/>
          </cell>
          <cell r="F1207" t="str">
            <v/>
          </cell>
          <cell r="G1207" t="str">
            <v>  政策性银行亏损补贴</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row>
        <row r="1208">
          <cell r="A1208">
            <v>2170302</v>
          </cell>
          <cell r="B1208" t="str">
            <v/>
          </cell>
          <cell r="C1208" t="str">
            <v/>
          </cell>
          <cell r="D1208" t="str">
            <v>21703</v>
          </cell>
          <cell r="E1208" t="str">
            <v/>
          </cell>
          <cell r="F1208" t="str">
            <v/>
          </cell>
          <cell r="G1208" t="str">
            <v>  商业银行贷款贴息</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row>
        <row r="1209">
          <cell r="A1209">
            <v>2170303</v>
          </cell>
          <cell r="B1209" t="str">
            <v/>
          </cell>
          <cell r="C1209" t="str">
            <v/>
          </cell>
          <cell r="D1209" t="str">
            <v>21703</v>
          </cell>
          <cell r="E1209" t="str">
            <v/>
          </cell>
          <cell r="F1209" t="str">
            <v/>
          </cell>
          <cell r="G1209" t="str">
            <v>  补充资本金</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row>
        <row r="1210">
          <cell r="A1210">
            <v>2170304</v>
          </cell>
          <cell r="B1210" t="str">
            <v/>
          </cell>
          <cell r="C1210" t="str">
            <v/>
          </cell>
          <cell r="D1210" t="str">
            <v>21703</v>
          </cell>
          <cell r="E1210" t="str">
            <v/>
          </cell>
          <cell r="F1210" t="str">
            <v/>
          </cell>
          <cell r="G1210" t="str">
            <v>  风险基金补助</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V1210">
            <v>0</v>
          </cell>
        </row>
        <row r="1211">
          <cell r="A1211">
            <v>2170399</v>
          </cell>
          <cell r="B1211" t="str">
            <v/>
          </cell>
          <cell r="C1211" t="str">
            <v/>
          </cell>
          <cell r="D1211" t="str">
            <v>21703</v>
          </cell>
          <cell r="E1211" t="str">
            <v/>
          </cell>
          <cell r="F1211" t="str">
            <v/>
          </cell>
          <cell r="G1211" t="str">
            <v>　其他金融发展支出</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cell r="V1211">
            <v>0</v>
          </cell>
        </row>
        <row r="1212">
          <cell r="A1212">
            <v>21704</v>
          </cell>
          <cell r="B1212" t="str">
            <v/>
          </cell>
          <cell r="C1212" t="str">
            <v>217</v>
          </cell>
          <cell r="D1212" t="str">
            <v/>
          </cell>
          <cell r="E1212" t="str">
            <v/>
          </cell>
          <cell r="F1212" t="str">
            <v>21704</v>
          </cell>
          <cell r="G1212" t="str">
            <v>金融调控支出</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row>
        <row r="1213">
          <cell r="A1213">
            <v>2170401</v>
          </cell>
          <cell r="B1213" t="str">
            <v/>
          </cell>
          <cell r="C1213" t="str">
            <v/>
          </cell>
          <cell r="D1213" t="str">
            <v>21704</v>
          </cell>
          <cell r="E1213" t="str">
            <v/>
          </cell>
          <cell r="F1213" t="str">
            <v/>
          </cell>
          <cell r="G1213" t="str">
            <v>  中央银行亏损补贴</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row>
        <row r="1214">
          <cell r="A1214">
            <v>2170499</v>
          </cell>
          <cell r="B1214" t="str">
            <v/>
          </cell>
          <cell r="C1214" t="str">
            <v/>
          </cell>
          <cell r="D1214" t="str">
            <v>21704</v>
          </cell>
          <cell r="E1214" t="str">
            <v/>
          </cell>
          <cell r="F1214" t="str">
            <v/>
          </cell>
          <cell r="G1214" t="str">
            <v>　其他金融调控支出</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row>
        <row r="1215">
          <cell r="A1215">
            <v>21799</v>
          </cell>
          <cell r="B1215" t="str">
            <v/>
          </cell>
          <cell r="C1215" t="str">
            <v>217</v>
          </cell>
          <cell r="D1215" t="str">
            <v/>
          </cell>
          <cell r="E1215" t="str">
            <v/>
          </cell>
          <cell r="F1215" t="str">
            <v>21799</v>
          </cell>
          <cell r="G1215" t="str">
            <v>其他金融支出</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row>
        <row r="1216">
          <cell r="A1216">
            <v>2179902</v>
          </cell>
          <cell r="B1216" t="str">
            <v/>
          </cell>
          <cell r="C1216" t="str">
            <v/>
          </cell>
          <cell r="D1216" t="str">
            <v>21799</v>
          </cell>
          <cell r="E1216" t="str">
            <v/>
          </cell>
          <cell r="F1216" t="str">
            <v/>
          </cell>
          <cell r="G1216" t="str">
            <v>  重点企业贷款贴息</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row>
        <row r="1217">
          <cell r="A1217">
            <v>2179999</v>
          </cell>
          <cell r="B1217" t="str">
            <v/>
          </cell>
          <cell r="C1217" t="str">
            <v/>
          </cell>
          <cell r="D1217" t="str">
            <v>21799</v>
          </cell>
          <cell r="E1217" t="str">
            <v/>
          </cell>
          <cell r="F1217" t="str">
            <v/>
          </cell>
          <cell r="G1217" t="str">
            <v>  其他金融支出</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row>
        <row r="1218">
          <cell r="A1218">
            <v>220</v>
          </cell>
          <cell r="B1218" t="str">
            <v>类</v>
          </cell>
          <cell r="C1218" t="str">
            <v/>
          </cell>
          <cell r="D1218" t="str">
            <v/>
          </cell>
          <cell r="E1218" t="str">
            <v/>
          </cell>
          <cell r="F1218" t="str">
            <v/>
          </cell>
          <cell r="G1218" t="str">
            <v>国土海洋气象等支出</v>
          </cell>
          <cell r="H1218">
            <v>1813.098579</v>
          </cell>
          <cell r="I1218">
            <v>1161.852</v>
          </cell>
          <cell r="J1218">
            <v>44.053</v>
          </cell>
          <cell r="K1218">
            <v>39.3574</v>
          </cell>
          <cell r="L1218">
            <v>0</v>
          </cell>
          <cell r="M1218">
            <v>36.96</v>
          </cell>
          <cell r="N1218">
            <v>5.4</v>
          </cell>
          <cell r="O1218">
            <v>0</v>
          </cell>
          <cell r="P1218">
            <v>0</v>
          </cell>
          <cell r="Q1218">
            <v>5752.12</v>
          </cell>
          <cell r="R1218">
            <v>-5752.12</v>
          </cell>
          <cell r="S1218">
            <v>0</v>
          </cell>
          <cell r="T1218">
            <v>157.1425</v>
          </cell>
          <cell r="U1218">
            <v>8</v>
          </cell>
          <cell r="V1218">
            <v>0</v>
          </cell>
        </row>
        <row r="1219">
          <cell r="A1219">
            <v>22001</v>
          </cell>
          <cell r="B1219" t="str">
            <v/>
          </cell>
          <cell r="C1219" t="str">
            <v>220</v>
          </cell>
          <cell r="D1219" t="str">
            <v/>
          </cell>
          <cell r="E1219" t="str">
            <v/>
          </cell>
          <cell r="F1219" t="str">
            <v>22001</v>
          </cell>
          <cell r="G1219" t="str">
            <v>国土资源事务</v>
          </cell>
          <cell r="H1219">
            <v>1766.209779</v>
          </cell>
          <cell r="I1219">
            <v>1161.852</v>
          </cell>
          <cell r="J1219">
            <v>41.3386</v>
          </cell>
          <cell r="K1219">
            <v>39.3574</v>
          </cell>
          <cell r="L1219">
            <v>0</v>
          </cell>
          <cell r="M1219">
            <v>34.44</v>
          </cell>
          <cell r="N1219">
            <v>5.4</v>
          </cell>
          <cell r="O1219">
            <v>0</v>
          </cell>
          <cell r="P1219">
            <v>0</v>
          </cell>
          <cell r="Q1219">
            <v>0</v>
          </cell>
          <cell r="R1219">
            <v>0</v>
          </cell>
          <cell r="S1219">
            <v>0</v>
          </cell>
          <cell r="T1219">
            <v>157.1425</v>
          </cell>
          <cell r="U1219">
            <v>0</v>
          </cell>
          <cell r="V1219">
            <v>0</v>
          </cell>
        </row>
        <row r="1220">
          <cell r="A1220">
            <v>2200101</v>
          </cell>
          <cell r="B1220" t="str">
            <v/>
          </cell>
          <cell r="C1220" t="str">
            <v/>
          </cell>
          <cell r="D1220" t="str">
            <v>22001</v>
          </cell>
          <cell r="E1220" t="str">
            <v/>
          </cell>
          <cell r="F1220" t="str">
            <v/>
          </cell>
          <cell r="G1220" t="str">
            <v>  行政运行</v>
          </cell>
          <cell r="H1220">
            <v>860.269352</v>
          </cell>
          <cell r="I1220">
            <v>797.5104</v>
          </cell>
          <cell r="J1220">
            <v>0</v>
          </cell>
          <cell r="K1220">
            <v>22.5909</v>
          </cell>
          <cell r="L1220">
            <v>0</v>
          </cell>
          <cell r="M1220">
            <v>0</v>
          </cell>
          <cell r="N1220">
            <v>5.4</v>
          </cell>
          <cell r="O1220">
            <v>0</v>
          </cell>
          <cell r="P1220">
            <v>0</v>
          </cell>
          <cell r="Q1220">
            <v>0</v>
          </cell>
          <cell r="R1220">
            <v>0</v>
          </cell>
          <cell r="S1220">
            <v>0</v>
          </cell>
          <cell r="T1220">
            <v>0</v>
          </cell>
          <cell r="U1220">
            <v>0</v>
          </cell>
          <cell r="V1220">
            <v>0</v>
          </cell>
        </row>
        <row r="1221">
          <cell r="A1221">
            <v>2200102</v>
          </cell>
          <cell r="B1221" t="str">
            <v/>
          </cell>
          <cell r="C1221" t="str">
            <v/>
          </cell>
          <cell r="D1221" t="str">
            <v>22001</v>
          </cell>
          <cell r="E1221" t="str">
            <v/>
          </cell>
          <cell r="F1221" t="str">
            <v/>
          </cell>
          <cell r="G1221" t="str">
            <v>  一般行政管理事务</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row>
        <row r="1222">
          <cell r="A1222">
            <v>2200103</v>
          </cell>
          <cell r="B1222" t="str">
            <v/>
          </cell>
          <cell r="C1222" t="str">
            <v/>
          </cell>
          <cell r="D1222" t="str">
            <v>22001</v>
          </cell>
          <cell r="E1222" t="str">
            <v/>
          </cell>
          <cell r="F1222" t="str">
            <v/>
          </cell>
          <cell r="G1222" t="str">
            <v>  机关服务</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row>
        <row r="1223">
          <cell r="A1223">
            <v>2200104</v>
          </cell>
          <cell r="B1223" t="str">
            <v/>
          </cell>
          <cell r="C1223" t="str">
            <v/>
          </cell>
          <cell r="D1223" t="str">
            <v>22001</v>
          </cell>
          <cell r="E1223" t="str">
            <v/>
          </cell>
          <cell r="F1223" t="str">
            <v/>
          </cell>
          <cell r="G1223" t="str">
            <v>  自然资源规划及管理</v>
          </cell>
          <cell r="H1223">
            <v>0</v>
          </cell>
          <cell r="I1223">
            <v>0</v>
          </cell>
          <cell r="J1223">
            <v>0</v>
          </cell>
          <cell r="K1223">
            <v>0</v>
          </cell>
          <cell r="L1223">
            <v>0</v>
          </cell>
          <cell r="M1223">
            <v>0</v>
          </cell>
          <cell r="N1223">
            <v>0</v>
          </cell>
          <cell r="O1223">
            <v>0</v>
          </cell>
          <cell r="P1223">
            <v>0</v>
          </cell>
          <cell r="Q1223">
            <v>0</v>
          </cell>
          <cell r="R1223">
            <v>0</v>
          </cell>
          <cell r="S1223">
            <v>0</v>
          </cell>
          <cell r="T1223">
            <v>153</v>
          </cell>
          <cell r="U1223">
            <v>0</v>
          </cell>
          <cell r="V1223">
            <v>0</v>
          </cell>
        </row>
        <row r="1224">
          <cell r="A1224">
            <v>2200105</v>
          </cell>
          <cell r="B1224" t="str">
            <v/>
          </cell>
          <cell r="C1224" t="str">
            <v/>
          </cell>
          <cell r="D1224" t="str">
            <v>22001</v>
          </cell>
          <cell r="E1224" t="str">
            <v/>
          </cell>
          <cell r="F1224" t="str">
            <v/>
          </cell>
          <cell r="G1224" t="str">
            <v>  土地资源调查</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row>
        <row r="1225">
          <cell r="A1225">
            <v>2200106</v>
          </cell>
          <cell r="B1225" t="str">
            <v/>
          </cell>
          <cell r="C1225" t="str">
            <v/>
          </cell>
          <cell r="D1225" t="str">
            <v>22001</v>
          </cell>
          <cell r="E1225" t="str">
            <v/>
          </cell>
          <cell r="F1225" t="str">
            <v/>
          </cell>
          <cell r="G1225" t="str">
            <v>  自然资源利用与保护</v>
          </cell>
          <cell r="H1225">
            <v>353.669347</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row>
        <row r="1226">
          <cell r="A1226">
            <v>2200107</v>
          </cell>
          <cell r="B1226" t="str">
            <v/>
          </cell>
          <cell r="C1226" t="str">
            <v/>
          </cell>
          <cell r="D1226" t="str">
            <v>22001</v>
          </cell>
          <cell r="E1226" t="str">
            <v/>
          </cell>
          <cell r="F1226" t="str">
            <v/>
          </cell>
          <cell r="G1226" t="str">
            <v>  国土资源社会公益服务</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row>
        <row r="1227">
          <cell r="A1227">
            <v>2200108</v>
          </cell>
          <cell r="B1227" t="str">
            <v/>
          </cell>
          <cell r="C1227" t="str">
            <v/>
          </cell>
          <cell r="D1227" t="str">
            <v>22001</v>
          </cell>
          <cell r="E1227" t="str">
            <v/>
          </cell>
          <cell r="F1227" t="str">
            <v/>
          </cell>
          <cell r="G1227" t="str">
            <v>  国土资源行业业务管理</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row>
        <row r="1228">
          <cell r="A1228">
            <v>2200109</v>
          </cell>
          <cell r="B1228" t="str">
            <v/>
          </cell>
          <cell r="C1228" t="str">
            <v/>
          </cell>
          <cell r="D1228" t="str">
            <v>22001</v>
          </cell>
          <cell r="E1228" t="str">
            <v/>
          </cell>
          <cell r="F1228" t="str">
            <v/>
          </cell>
          <cell r="G1228" t="str">
            <v>  自然资源调查与确权登记</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row>
        <row r="1229">
          <cell r="A1229">
            <v>2200110</v>
          </cell>
          <cell r="B1229" t="str">
            <v/>
          </cell>
          <cell r="C1229" t="str">
            <v/>
          </cell>
          <cell r="D1229" t="str">
            <v>22001</v>
          </cell>
          <cell r="E1229" t="str">
            <v/>
          </cell>
          <cell r="F1229" t="str">
            <v/>
          </cell>
          <cell r="G1229" t="str">
            <v>  国土整治</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row>
        <row r="1230">
          <cell r="A1230">
            <v>2200111</v>
          </cell>
          <cell r="B1230" t="str">
            <v/>
          </cell>
          <cell r="C1230" t="str">
            <v/>
          </cell>
          <cell r="D1230" t="str">
            <v>22001</v>
          </cell>
          <cell r="E1230" t="str">
            <v/>
          </cell>
          <cell r="F1230" t="str">
            <v/>
          </cell>
          <cell r="G1230" t="str">
            <v>  地质灾害防治</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row>
        <row r="1231">
          <cell r="A1231">
            <v>2200112</v>
          </cell>
          <cell r="B1231" t="str">
            <v/>
          </cell>
          <cell r="C1231" t="str">
            <v/>
          </cell>
          <cell r="D1231" t="str">
            <v>22001</v>
          </cell>
          <cell r="E1231" t="str">
            <v/>
          </cell>
          <cell r="F1231" t="str">
            <v/>
          </cell>
          <cell r="G1231" t="str">
            <v>  土地资源储备支出</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row>
        <row r="1232">
          <cell r="A1232">
            <v>2200113</v>
          </cell>
          <cell r="B1232" t="str">
            <v/>
          </cell>
          <cell r="C1232" t="str">
            <v/>
          </cell>
          <cell r="D1232" t="str">
            <v>22001</v>
          </cell>
          <cell r="E1232" t="str">
            <v/>
          </cell>
          <cell r="F1232" t="str">
            <v/>
          </cell>
          <cell r="G1232" t="str">
            <v>  地质及矿产资源调查</v>
          </cell>
          <cell r="H1232">
            <v>73.9815</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row>
        <row r="1233">
          <cell r="A1233">
            <v>2200114</v>
          </cell>
          <cell r="B1233" t="str">
            <v/>
          </cell>
          <cell r="C1233" t="str">
            <v/>
          </cell>
          <cell r="D1233" t="str">
            <v>22001</v>
          </cell>
          <cell r="E1233" t="str">
            <v/>
          </cell>
          <cell r="F1233" t="str">
            <v/>
          </cell>
          <cell r="G1233" t="str">
            <v>  地质矿产资源利用与保护</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row>
        <row r="1234">
          <cell r="A1234">
            <v>2200115</v>
          </cell>
          <cell r="B1234" t="str">
            <v/>
          </cell>
          <cell r="C1234" t="str">
            <v/>
          </cell>
          <cell r="D1234" t="str">
            <v>22001</v>
          </cell>
          <cell r="E1234" t="str">
            <v/>
          </cell>
          <cell r="F1234" t="str">
            <v/>
          </cell>
          <cell r="G1234" t="str">
            <v>  地质转产项目财政贴息</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row>
        <row r="1235">
          <cell r="A1235">
            <v>2200116</v>
          </cell>
          <cell r="B1235" t="str">
            <v/>
          </cell>
          <cell r="C1235" t="str">
            <v/>
          </cell>
          <cell r="D1235" t="str">
            <v>22001</v>
          </cell>
          <cell r="E1235" t="str">
            <v/>
          </cell>
          <cell r="F1235" t="str">
            <v/>
          </cell>
          <cell r="G1235" t="str">
            <v>  国外风险勘查</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row>
        <row r="1236">
          <cell r="A1236">
            <v>2200119</v>
          </cell>
          <cell r="B1236" t="str">
            <v/>
          </cell>
          <cell r="C1236" t="str">
            <v/>
          </cell>
          <cell r="D1236" t="str">
            <v>22001</v>
          </cell>
          <cell r="E1236" t="str">
            <v/>
          </cell>
          <cell r="F1236" t="str">
            <v/>
          </cell>
          <cell r="G1236" t="str">
            <v>  地质勘查基金（周转金）支出</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row>
        <row r="1237">
          <cell r="A1237">
            <v>2200120</v>
          </cell>
          <cell r="B1237" t="str">
            <v/>
          </cell>
          <cell r="C1237" t="str">
            <v/>
          </cell>
          <cell r="D1237" t="str">
            <v>22001</v>
          </cell>
          <cell r="E1237" t="str">
            <v/>
          </cell>
          <cell r="F1237" t="str">
            <v/>
          </cell>
          <cell r="G1237" t="str">
            <v>  矿产资源专项收入安排的支出</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row>
        <row r="1238">
          <cell r="A1238">
            <v>2200150</v>
          </cell>
          <cell r="B1238" t="str">
            <v/>
          </cell>
          <cell r="C1238" t="str">
            <v/>
          </cell>
          <cell r="D1238" t="str">
            <v>22001</v>
          </cell>
          <cell r="E1238" t="str">
            <v/>
          </cell>
          <cell r="F1238" t="str">
            <v/>
          </cell>
          <cell r="G1238" t="str">
            <v>  事业运行</v>
          </cell>
          <cell r="H1238">
            <v>470.61234</v>
          </cell>
          <cell r="I1238">
            <v>364.3416</v>
          </cell>
          <cell r="J1238">
            <v>41.3386</v>
          </cell>
          <cell r="K1238">
            <v>16.7665</v>
          </cell>
          <cell r="L1238">
            <v>0</v>
          </cell>
          <cell r="M1238">
            <v>34.44</v>
          </cell>
          <cell r="N1238">
            <v>0</v>
          </cell>
          <cell r="O1238">
            <v>0</v>
          </cell>
          <cell r="P1238">
            <v>0</v>
          </cell>
          <cell r="Q1238">
            <v>0</v>
          </cell>
          <cell r="R1238">
            <v>0</v>
          </cell>
          <cell r="S1238">
            <v>0</v>
          </cell>
          <cell r="T1238">
            <v>0</v>
          </cell>
          <cell r="U1238">
            <v>0</v>
          </cell>
          <cell r="V1238">
            <v>0</v>
          </cell>
        </row>
        <row r="1239">
          <cell r="A1239">
            <v>2200199</v>
          </cell>
          <cell r="B1239" t="str">
            <v/>
          </cell>
          <cell r="C1239" t="str">
            <v/>
          </cell>
          <cell r="D1239" t="str">
            <v>22001</v>
          </cell>
          <cell r="E1239" t="str">
            <v/>
          </cell>
          <cell r="F1239" t="str">
            <v/>
          </cell>
          <cell r="G1239" t="str">
            <v>  其他国土资源事务支出</v>
          </cell>
          <cell r="H1239">
            <v>7.67724</v>
          </cell>
          <cell r="I1239">
            <v>0</v>
          </cell>
          <cell r="J1239">
            <v>0</v>
          </cell>
          <cell r="K1239">
            <v>0</v>
          </cell>
          <cell r="L1239">
            <v>0</v>
          </cell>
          <cell r="M1239">
            <v>0</v>
          </cell>
          <cell r="N1239">
            <v>0</v>
          </cell>
          <cell r="O1239">
            <v>0</v>
          </cell>
          <cell r="P1239">
            <v>0</v>
          </cell>
          <cell r="Q1239">
            <v>0</v>
          </cell>
          <cell r="R1239">
            <v>0</v>
          </cell>
          <cell r="S1239">
            <v>0</v>
          </cell>
          <cell r="T1239">
            <v>4.1425</v>
          </cell>
          <cell r="U1239">
            <v>0</v>
          </cell>
          <cell r="V1239">
            <v>0</v>
          </cell>
        </row>
        <row r="1240">
          <cell r="A1240">
            <v>22004</v>
          </cell>
          <cell r="B1240" t="str">
            <v/>
          </cell>
          <cell r="C1240" t="str">
            <v>220</v>
          </cell>
          <cell r="D1240" t="str">
            <v/>
          </cell>
          <cell r="E1240" t="str">
            <v/>
          </cell>
          <cell r="F1240" t="str">
            <v>22004</v>
          </cell>
          <cell r="G1240" t="str">
            <v>地震事务</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row>
        <row r="1241">
          <cell r="A1241">
            <v>2200401</v>
          </cell>
          <cell r="B1241" t="str">
            <v/>
          </cell>
          <cell r="C1241" t="str">
            <v/>
          </cell>
          <cell r="D1241" t="str">
            <v>22004</v>
          </cell>
          <cell r="E1241" t="str">
            <v/>
          </cell>
          <cell r="F1241" t="str">
            <v/>
          </cell>
          <cell r="G1241" t="str">
            <v>  行政运行</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row>
        <row r="1242">
          <cell r="A1242">
            <v>2200402</v>
          </cell>
          <cell r="B1242" t="str">
            <v/>
          </cell>
          <cell r="C1242" t="str">
            <v/>
          </cell>
          <cell r="D1242" t="str">
            <v>22004</v>
          </cell>
          <cell r="E1242" t="str">
            <v/>
          </cell>
          <cell r="F1242" t="str">
            <v/>
          </cell>
          <cell r="G1242" t="str">
            <v>  一般行政管理事务</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V1242">
            <v>0</v>
          </cell>
        </row>
        <row r="1243">
          <cell r="A1243">
            <v>2200403</v>
          </cell>
          <cell r="B1243" t="str">
            <v/>
          </cell>
          <cell r="C1243" t="str">
            <v/>
          </cell>
          <cell r="D1243" t="str">
            <v>22004</v>
          </cell>
          <cell r="E1243" t="str">
            <v/>
          </cell>
          <cell r="F1243" t="str">
            <v/>
          </cell>
          <cell r="G1243" t="str">
            <v>  机关服务</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row>
        <row r="1244">
          <cell r="A1244">
            <v>2200404</v>
          </cell>
          <cell r="B1244" t="str">
            <v/>
          </cell>
          <cell r="C1244" t="str">
            <v/>
          </cell>
          <cell r="D1244" t="str">
            <v>22004</v>
          </cell>
          <cell r="E1244" t="str">
            <v/>
          </cell>
          <cell r="F1244" t="str">
            <v/>
          </cell>
          <cell r="G1244" t="str">
            <v>  地震监测</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row>
        <row r="1245">
          <cell r="A1245">
            <v>2200405</v>
          </cell>
          <cell r="B1245" t="str">
            <v/>
          </cell>
          <cell r="C1245" t="str">
            <v/>
          </cell>
          <cell r="D1245" t="str">
            <v>22004</v>
          </cell>
          <cell r="E1245" t="str">
            <v/>
          </cell>
          <cell r="F1245" t="str">
            <v/>
          </cell>
          <cell r="G1245" t="str">
            <v>  地震预测预报</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row>
        <row r="1246">
          <cell r="A1246">
            <v>2200406</v>
          </cell>
          <cell r="B1246" t="str">
            <v/>
          </cell>
          <cell r="C1246" t="str">
            <v/>
          </cell>
          <cell r="D1246" t="str">
            <v>22004</v>
          </cell>
          <cell r="E1246" t="str">
            <v/>
          </cell>
          <cell r="F1246" t="str">
            <v/>
          </cell>
          <cell r="G1246" t="str">
            <v>  地震灾害预防</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row>
        <row r="1247">
          <cell r="A1247">
            <v>2200407</v>
          </cell>
          <cell r="B1247" t="str">
            <v/>
          </cell>
          <cell r="C1247" t="str">
            <v/>
          </cell>
          <cell r="D1247" t="str">
            <v>22004</v>
          </cell>
          <cell r="E1247" t="str">
            <v/>
          </cell>
          <cell r="F1247" t="str">
            <v/>
          </cell>
          <cell r="G1247" t="str">
            <v>  地震应急救援</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row>
        <row r="1248">
          <cell r="A1248">
            <v>2200408</v>
          </cell>
          <cell r="B1248" t="str">
            <v/>
          </cell>
          <cell r="C1248" t="str">
            <v/>
          </cell>
          <cell r="D1248" t="str">
            <v>22004</v>
          </cell>
          <cell r="E1248" t="str">
            <v/>
          </cell>
          <cell r="F1248" t="str">
            <v/>
          </cell>
          <cell r="G1248" t="str">
            <v>  地震环境探察</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0</v>
          </cell>
        </row>
        <row r="1249">
          <cell r="A1249">
            <v>2200409</v>
          </cell>
          <cell r="B1249" t="str">
            <v/>
          </cell>
          <cell r="C1249" t="str">
            <v/>
          </cell>
          <cell r="D1249" t="str">
            <v>22004</v>
          </cell>
          <cell r="E1249" t="str">
            <v/>
          </cell>
          <cell r="F1249" t="str">
            <v/>
          </cell>
          <cell r="G1249" t="str">
            <v>  防震减灾信息管理</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row>
        <row r="1250">
          <cell r="A1250">
            <v>2200410</v>
          </cell>
          <cell r="B1250" t="str">
            <v/>
          </cell>
          <cell r="C1250" t="str">
            <v/>
          </cell>
          <cell r="D1250" t="str">
            <v>22004</v>
          </cell>
          <cell r="E1250" t="str">
            <v/>
          </cell>
          <cell r="F1250" t="str">
            <v/>
          </cell>
          <cell r="G1250" t="str">
            <v>  防震减灾基础管理</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row>
        <row r="1251">
          <cell r="A1251">
            <v>2200450</v>
          </cell>
          <cell r="B1251" t="str">
            <v/>
          </cell>
          <cell r="C1251" t="str">
            <v/>
          </cell>
          <cell r="D1251" t="str">
            <v>22004</v>
          </cell>
          <cell r="E1251" t="str">
            <v/>
          </cell>
          <cell r="F1251" t="str">
            <v/>
          </cell>
          <cell r="G1251" t="str">
            <v>  地震事业机构</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row>
        <row r="1252">
          <cell r="A1252">
            <v>2200499</v>
          </cell>
          <cell r="B1252" t="str">
            <v/>
          </cell>
          <cell r="C1252" t="str">
            <v/>
          </cell>
          <cell r="D1252" t="str">
            <v>22004</v>
          </cell>
          <cell r="E1252" t="str">
            <v/>
          </cell>
          <cell r="F1252" t="str">
            <v/>
          </cell>
          <cell r="G1252" t="str">
            <v>  其他地震事务支出</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row>
        <row r="1253">
          <cell r="A1253">
            <v>22005</v>
          </cell>
          <cell r="B1253" t="str">
            <v/>
          </cell>
          <cell r="C1253" t="str">
            <v>220</v>
          </cell>
          <cell r="D1253" t="str">
            <v/>
          </cell>
          <cell r="E1253" t="str">
            <v/>
          </cell>
          <cell r="F1253" t="str">
            <v>22005</v>
          </cell>
          <cell r="G1253" t="str">
            <v>气象事务</v>
          </cell>
          <cell r="H1253">
            <v>46.8888</v>
          </cell>
          <cell r="I1253">
            <v>0</v>
          </cell>
          <cell r="J1253">
            <v>2.7144</v>
          </cell>
          <cell r="K1253">
            <v>0</v>
          </cell>
          <cell r="L1253">
            <v>0</v>
          </cell>
          <cell r="M1253">
            <v>2.52</v>
          </cell>
          <cell r="N1253">
            <v>0</v>
          </cell>
          <cell r="O1253">
            <v>0</v>
          </cell>
          <cell r="P1253">
            <v>0</v>
          </cell>
          <cell r="Q1253">
            <v>0</v>
          </cell>
          <cell r="R1253">
            <v>0</v>
          </cell>
          <cell r="S1253">
            <v>0</v>
          </cell>
          <cell r="T1253">
            <v>0</v>
          </cell>
          <cell r="U1253">
            <v>8</v>
          </cell>
          <cell r="V1253">
            <v>0</v>
          </cell>
        </row>
        <row r="1254">
          <cell r="A1254">
            <v>2200501</v>
          </cell>
          <cell r="B1254" t="str">
            <v/>
          </cell>
          <cell r="C1254" t="str">
            <v/>
          </cell>
          <cell r="D1254" t="str">
            <v>22005</v>
          </cell>
          <cell r="E1254" t="str">
            <v/>
          </cell>
          <cell r="F1254" t="str">
            <v/>
          </cell>
          <cell r="G1254" t="str">
            <v>  行政运行</v>
          </cell>
          <cell r="H1254">
            <v>30.1392</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row>
        <row r="1255">
          <cell r="A1255">
            <v>2200502</v>
          </cell>
          <cell r="B1255" t="str">
            <v/>
          </cell>
          <cell r="C1255" t="str">
            <v/>
          </cell>
          <cell r="D1255" t="str">
            <v>22005</v>
          </cell>
          <cell r="E1255" t="str">
            <v/>
          </cell>
          <cell r="F1255" t="str">
            <v/>
          </cell>
          <cell r="G1255" t="str">
            <v>  一般行政管理事务</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V1255">
            <v>0</v>
          </cell>
        </row>
        <row r="1256">
          <cell r="A1256">
            <v>2200503</v>
          </cell>
          <cell r="B1256" t="str">
            <v/>
          </cell>
          <cell r="C1256" t="str">
            <v/>
          </cell>
          <cell r="D1256" t="str">
            <v>22005</v>
          </cell>
          <cell r="E1256" t="str">
            <v/>
          </cell>
          <cell r="F1256" t="str">
            <v/>
          </cell>
          <cell r="G1256" t="str">
            <v>  机关服务</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row>
        <row r="1257">
          <cell r="A1257">
            <v>2200504</v>
          </cell>
          <cell r="B1257" t="str">
            <v/>
          </cell>
          <cell r="C1257" t="str">
            <v/>
          </cell>
          <cell r="D1257" t="str">
            <v>22005</v>
          </cell>
          <cell r="E1257" t="str">
            <v/>
          </cell>
          <cell r="F1257" t="str">
            <v/>
          </cell>
          <cell r="G1257" t="str">
            <v>  气象事业机构</v>
          </cell>
          <cell r="H1257">
            <v>16.7496</v>
          </cell>
          <cell r="I1257">
            <v>0</v>
          </cell>
          <cell r="J1257">
            <v>2.7144</v>
          </cell>
          <cell r="K1257">
            <v>0</v>
          </cell>
          <cell r="L1257">
            <v>0</v>
          </cell>
          <cell r="M1257">
            <v>2.52</v>
          </cell>
          <cell r="N1257">
            <v>0</v>
          </cell>
          <cell r="O1257">
            <v>0</v>
          </cell>
          <cell r="P1257">
            <v>0</v>
          </cell>
          <cell r="Q1257">
            <v>0</v>
          </cell>
          <cell r="R1257">
            <v>0</v>
          </cell>
          <cell r="S1257">
            <v>0</v>
          </cell>
          <cell r="T1257">
            <v>0</v>
          </cell>
          <cell r="U1257">
            <v>0</v>
          </cell>
          <cell r="V1257">
            <v>0</v>
          </cell>
        </row>
        <row r="1258">
          <cell r="A1258">
            <v>2200505</v>
          </cell>
          <cell r="B1258" t="str">
            <v/>
          </cell>
          <cell r="C1258" t="str">
            <v/>
          </cell>
          <cell r="D1258" t="str">
            <v>22005</v>
          </cell>
          <cell r="E1258" t="str">
            <v/>
          </cell>
          <cell r="F1258" t="str">
            <v/>
          </cell>
          <cell r="G1258" t="str">
            <v>  气象技术研究应用</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row>
        <row r="1259">
          <cell r="A1259">
            <v>2200506</v>
          </cell>
          <cell r="B1259" t="str">
            <v/>
          </cell>
          <cell r="C1259" t="str">
            <v/>
          </cell>
          <cell r="D1259" t="str">
            <v>22005</v>
          </cell>
          <cell r="E1259" t="str">
            <v/>
          </cell>
          <cell r="F1259" t="str">
            <v/>
          </cell>
          <cell r="G1259" t="str">
            <v>  气象探测</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row>
        <row r="1260">
          <cell r="A1260">
            <v>2200507</v>
          </cell>
          <cell r="B1260" t="str">
            <v/>
          </cell>
          <cell r="C1260" t="str">
            <v/>
          </cell>
          <cell r="D1260" t="str">
            <v>22005</v>
          </cell>
          <cell r="E1260" t="str">
            <v/>
          </cell>
          <cell r="F1260" t="str">
            <v/>
          </cell>
          <cell r="G1260" t="str">
            <v>  气象信息传输及管理</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row>
        <row r="1261">
          <cell r="A1261">
            <v>2200508</v>
          </cell>
          <cell r="B1261" t="str">
            <v/>
          </cell>
          <cell r="C1261" t="str">
            <v/>
          </cell>
          <cell r="D1261" t="str">
            <v>22005</v>
          </cell>
          <cell r="E1261" t="str">
            <v/>
          </cell>
          <cell r="F1261" t="str">
            <v/>
          </cell>
          <cell r="G1261" t="str">
            <v>  气象预报预测</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row>
        <row r="1262">
          <cell r="A1262">
            <v>2200509</v>
          </cell>
          <cell r="B1262" t="str">
            <v/>
          </cell>
          <cell r="C1262" t="str">
            <v/>
          </cell>
          <cell r="D1262" t="str">
            <v>22005</v>
          </cell>
          <cell r="E1262" t="str">
            <v/>
          </cell>
          <cell r="F1262" t="str">
            <v/>
          </cell>
          <cell r="G1262" t="str">
            <v>  气象服务</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8</v>
          </cell>
          <cell r="V1262">
            <v>0</v>
          </cell>
        </row>
        <row r="1263">
          <cell r="A1263">
            <v>2200510</v>
          </cell>
          <cell r="B1263" t="str">
            <v/>
          </cell>
          <cell r="C1263" t="str">
            <v/>
          </cell>
          <cell r="D1263" t="str">
            <v>22005</v>
          </cell>
          <cell r="E1263" t="str">
            <v/>
          </cell>
          <cell r="F1263" t="str">
            <v/>
          </cell>
          <cell r="G1263" t="str">
            <v>  气象装备保障维护</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row>
        <row r="1264">
          <cell r="A1264">
            <v>2200511</v>
          </cell>
          <cell r="B1264" t="str">
            <v/>
          </cell>
          <cell r="C1264" t="str">
            <v/>
          </cell>
          <cell r="D1264" t="str">
            <v>22005</v>
          </cell>
          <cell r="E1264" t="str">
            <v/>
          </cell>
          <cell r="F1264" t="str">
            <v/>
          </cell>
          <cell r="G1264" t="str">
            <v>  气象基础设施建设与维修</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row>
        <row r="1265">
          <cell r="A1265">
            <v>2200512</v>
          </cell>
          <cell r="B1265" t="str">
            <v/>
          </cell>
          <cell r="C1265" t="str">
            <v/>
          </cell>
          <cell r="D1265" t="str">
            <v>22005</v>
          </cell>
          <cell r="E1265" t="str">
            <v/>
          </cell>
          <cell r="F1265" t="str">
            <v/>
          </cell>
          <cell r="G1265" t="str">
            <v>  气象卫星</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row>
        <row r="1266">
          <cell r="A1266">
            <v>2200513</v>
          </cell>
          <cell r="B1266" t="str">
            <v/>
          </cell>
          <cell r="C1266" t="str">
            <v/>
          </cell>
          <cell r="D1266" t="str">
            <v>22005</v>
          </cell>
          <cell r="E1266" t="str">
            <v/>
          </cell>
          <cell r="F1266" t="str">
            <v/>
          </cell>
          <cell r="G1266" t="str">
            <v>  气象法规与标准</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row>
        <row r="1267">
          <cell r="A1267">
            <v>2200514</v>
          </cell>
          <cell r="B1267" t="str">
            <v/>
          </cell>
          <cell r="C1267" t="str">
            <v/>
          </cell>
          <cell r="D1267" t="str">
            <v>22005</v>
          </cell>
          <cell r="E1267" t="str">
            <v/>
          </cell>
          <cell r="F1267" t="str">
            <v/>
          </cell>
          <cell r="G1267" t="str">
            <v>  气象资金审计稽查</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row>
        <row r="1268">
          <cell r="A1268">
            <v>2200599</v>
          </cell>
          <cell r="B1268" t="str">
            <v/>
          </cell>
          <cell r="C1268" t="str">
            <v/>
          </cell>
          <cell r="D1268" t="str">
            <v>22005</v>
          </cell>
          <cell r="E1268" t="str">
            <v/>
          </cell>
          <cell r="F1268" t="str">
            <v/>
          </cell>
          <cell r="G1268" t="str">
            <v>  其他气象事务支出</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row>
        <row r="1269">
          <cell r="A1269">
            <v>22099</v>
          </cell>
          <cell r="B1269" t="str">
            <v/>
          </cell>
          <cell r="C1269" t="str">
            <v>220</v>
          </cell>
          <cell r="D1269" t="str">
            <v/>
          </cell>
          <cell r="E1269" t="str">
            <v/>
          </cell>
          <cell r="F1269" t="str">
            <v>22099</v>
          </cell>
          <cell r="G1269" t="str">
            <v>其他自然资源海洋气象等支出</v>
          </cell>
          <cell r="H1269">
            <v>0</v>
          </cell>
          <cell r="I1269">
            <v>0</v>
          </cell>
          <cell r="J1269">
            <v>0</v>
          </cell>
          <cell r="K1269">
            <v>0</v>
          </cell>
          <cell r="L1269">
            <v>0</v>
          </cell>
          <cell r="M1269">
            <v>0</v>
          </cell>
          <cell r="N1269">
            <v>0</v>
          </cell>
          <cell r="O1269">
            <v>0</v>
          </cell>
          <cell r="P1269">
            <v>0</v>
          </cell>
          <cell r="Q1269">
            <v>5752.12</v>
          </cell>
          <cell r="R1269">
            <v>-5752.12</v>
          </cell>
          <cell r="S1269">
            <v>0</v>
          </cell>
          <cell r="T1269">
            <v>0</v>
          </cell>
          <cell r="U1269">
            <v>0</v>
          </cell>
          <cell r="V1269">
            <v>0</v>
          </cell>
        </row>
        <row r="1270">
          <cell r="A1270">
            <v>2209999</v>
          </cell>
          <cell r="B1270" t="str">
            <v/>
          </cell>
          <cell r="C1270" t="str">
            <v/>
          </cell>
          <cell r="D1270" t="str">
            <v>22099</v>
          </cell>
          <cell r="E1270" t="str">
            <v/>
          </cell>
          <cell r="F1270" t="str">
            <v/>
          </cell>
          <cell r="G1270" t="str">
            <v>  其他自然资源海洋气象等支出</v>
          </cell>
          <cell r="H1270">
            <v>0</v>
          </cell>
          <cell r="I1270">
            <v>0</v>
          </cell>
          <cell r="J1270">
            <v>0</v>
          </cell>
          <cell r="K1270">
            <v>0</v>
          </cell>
          <cell r="L1270">
            <v>0</v>
          </cell>
          <cell r="M1270">
            <v>0</v>
          </cell>
          <cell r="N1270">
            <v>0</v>
          </cell>
          <cell r="O1270">
            <v>0</v>
          </cell>
          <cell r="P1270">
            <v>0</v>
          </cell>
          <cell r="Q1270">
            <v>5752.12</v>
          </cell>
          <cell r="R1270">
            <v>-5752.12</v>
          </cell>
          <cell r="S1270">
            <v>0</v>
          </cell>
          <cell r="T1270">
            <v>0</v>
          </cell>
          <cell r="U1270">
            <v>0</v>
          </cell>
          <cell r="V1270">
            <v>0</v>
          </cell>
        </row>
        <row r="1271">
          <cell r="A1271">
            <v>221</v>
          </cell>
          <cell r="B1271" t="str">
            <v>类</v>
          </cell>
          <cell r="C1271" t="str">
            <v/>
          </cell>
          <cell r="D1271" t="str">
            <v/>
          </cell>
          <cell r="E1271" t="str">
            <v/>
          </cell>
          <cell r="F1271" t="str">
            <v/>
          </cell>
          <cell r="G1271" t="str">
            <v>住房保障支出</v>
          </cell>
          <cell r="H1271">
            <v>10928.111795</v>
          </cell>
          <cell r="I1271">
            <v>0</v>
          </cell>
          <cell r="J1271">
            <v>0</v>
          </cell>
          <cell r="K1271">
            <v>0</v>
          </cell>
          <cell r="L1271">
            <v>0</v>
          </cell>
          <cell r="M1271">
            <v>0</v>
          </cell>
          <cell r="N1271">
            <v>0</v>
          </cell>
          <cell r="O1271">
            <v>0</v>
          </cell>
          <cell r="P1271">
            <v>22.88</v>
          </cell>
          <cell r="Q1271">
            <v>43</v>
          </cell>
          <cell r="R1271">
            <v>-20.12</v>
          </cell>
          <cell r="S1271">
            <v>4463</v>
          </cell>
          <cell r="T1271">
            <v>0</v>
          </cell>
          <cell r="U1271">
            <v>0</v>
          </cell>
          <cell r="V1271">
            <v>852.37</v>
          </cell>
        </row>
        <row r="1272">
          <cell r="A1272">
            <v>22101</v>
          </cell>
          <cell r="B1272" t="str">
            <v/>
          </cell>
          <cell r="C1272" t="str">
            <v>221</v>
          </cell>
          <cell r="D1272" t="str">
            <v/>
          </cell>
          <cell r="E1272" t="str">
            <v/>
          </cell>
          <cell r="F1272" t="str">
            <v>22101</v>
          </cell>
          <cell r="G1272" t="str">
            <v>保障性安居工程支出</v>
          </cell>
          <cell r="H1272">
            <v>981.63</v>
          </cell>
          <cell r="I1272">
            <v>0</v>
          </cell>
          <cell r="J1272">
            <v>0</v>
          </cell>
          <cell r="K1272">
            <v>0</v>
          </cell>
          <cell r="L1272">
            <v>0</v>
          </cell>
          <cell r="M1272">
            <v>0</v>
          </cell>
          <cell r="N1272">
            <v>0</v>
          </cell>
          <cell r="O1272">
            <v>0</v>
          </cell>
          <cell r="P1272">
            <v>22.88</v>
          </cell>
          <cell r="Q1272">
            <v>43</v>
          </cell>
          <cell r="R1272">
            <v>-20.12</v>
          </cell>
          <cell r="S1272">
            <v>4463</v>
          </cell>
          <cell r="T1272">
            <v>0</v>
          </cell>
          <cell r="U1272">
            <v>0</v>
          </cell>
          <cell r="V1272">
            <v>852.37</v>
          </cell>
        </row>
        <row r="1273">
          <cell r="A1273">
            <v>2210101</v>
          </cell>
          <cell r="B1273" t="str">
            <v/>
          </cell>
          <cell r="C1273" t="str">
            <v/>
          </cell>
          <cell r="D1273" t="str">
            <v>22101</v>
          </cell>
          <cell r="E1273" t="str">
            <v/>
          </cell>
          <cell r="F1273" t="str">
            <v/>
          </cell>
          <cell r="G1273" t="str">
            <v>  廉租住房</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row>
        <row r="1274">
          <cell r="A1274">
            <v>2210102</v>
          </cell>
          <cell r="B1274" t="str">
            <v/>
          </cell>
          <cell r="C1274" t="str">
            <v/>
          </cell>
          <cell r="D1274" t="str">
            <v>22101</v>
          </cell>
          <cell r="E1274" t="str">
            <v/>
          </cell>
          <cell r="F1274" t="str">
            <v/>
          </cell>
          <cell r="G1274" t="str">
            <v>  沉陷区治理</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row>
        <row r="1275">
          <cell r="A1275">
            <v>2210103</v>
          </cell>
          <cell r="B1275" t="str">
            <v/>
          </cell>
          <cell r="C1275" t="str">
            <v/>
          </cell>
          <cell r="D1275" t="str">
            <v>22101</v>
          </cell>
          <cell r="E1275" t="str">
            <v/>
          </cell>
          <cell r="F1275" t="str">
            <v/>
          </cell>
          <cell r="G1275" t="str">
            <v>  棚户区改造</v>
          </cell>
          <cell r="H1275">
            <v>981.63</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row>
        <row r="1276">
          <cell r="A1276">
            <v>2210104</v>
          </cell>
          <cell r="B1276" t="str">
            <v/>
          </cell>
          <cell r="C1276" t="str">
            <v/>
          </cell>
          <cell r="D1276" t="str">
            <v>22101</v>
          </cell>
          <cell r="E1276" t="str">
            <v/>
          </cell>
          <cell r="F1276" t="str">
            <v/>
          </cell>
          <cell r="G1276" t="str">
            <v>  少数民族地区游牧民定居工程</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row>
        <row r="1277">
          <cell r="A1277">
            <v>2210105</v>
          </cell>
          <cell r="B1277" t="str">
            <v/>
          </cell>
          <cell r="C1277" t="str">
            <v/>
          </cell>
          <cell r="D1277" t="str">
            <v>22101</v>
          </cell>
          <cell r="E1277" t="str">
            <v/>
          </cell>
          <cell r="F1277" t="str">
            <v/>
          </cell>
          <cell r="G1277" t="str">
            <v>  农村危房改造</v>
          </cell>
          <cell r="H1277">
            <v>0</v>
          </cell>
          <cell r="I1277">
            <v>0</v>
          </cell>
          <cell r="J1277">
            <v>0</v>
          </cell>
          <cell r="K1277">
            <v>0</v>
          </cell>
          <cell r="L1277">
            <v>0</v>
          </cell>
          <cell r="M1277">
            <v>0</v>
          </cell>
          <cell r="N1277">
            <v>0</v>
          </cell>
          <cell r="O1277">
            <v>0</v>
          </cell>
          <cell r="P1277">
            <v>22.88</v>
          </cell>
          <cell r="Q1277">
            <v>43</v>
          </cell>
          <cell r="R1277">
            <v>-20.12</v>
          </cell>
          <cell r="S1277">
            <v>0</v>
          </cell>
          <cell r="T1277">
            <v>0</v>
          </cell>
          <cell r="U1277">
            <v>0</v>
          </cell>
          <cell r="V1277">
            <v>0</v>
          </cell>
        </row>
        <row r="1278">
          <cell r="A1278">
            <v>2210106</v>
          </cell>
          <cell r="B1278" t="str">
            <v/>
          </cell>
          <cell r="C1278" t="str">
            <v/>
          </cell>
          <cell r="D1278" t="str">
            <v>22101</v>
          </cell>
          <cell r="E1278" t="str">
            <v/>
          </cell>
          <cell r="F1278" t="str">
            <v/>
          </cell>
          <cell r="G1278" t="str">
            <v>  公共租赁住房</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row>
        <row r="1279">
          <cell r="A1279">
            <v>2210107</v>
          </cell>
          <cell r="B1279" t="str">
            <v/>
          </cell>
          <cell r="C1279" t="str">
            <v/>
          </cell>
          <cell r="D1279" t="str">
            <v>22101</v>
          </cell>
          <cell r="E1279" t="str">
            <v/>
          </cell>
          <cell r="F1279" t="str">
            <v/>
          </cell>
          <cell r="G1279" t="str">
            <v>  保障性住房租金补贴</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row>
        <row r="1280">
          <cell r="A1280">
            <v>2210108</v>
          </cell>
          <cell r="B1280" t="str">
            <v/>
          </cell>
          <cell r="C1280" t="str">
            <v/>
          </cell>
          <cell r="D1280" t="str">
            <v>22101</v>
          </cell>
          <cell r="E1280" t="str">
            <v/>
          </cell>
          <cell r="F1280" t="str">
            <v/>
          </cell>
          <cell r="G1280" t="str">
            <v>  老旧小区改造</v>
          </cell>
          <cell r="H1280">
            <v>0</v>
          </cell>
          <cell r="I1280">
            <v>0</v>
          </cell>
          <cell r="J1280">
            <v>0</v>
          </cell>
          <cell r="K1280">
            <v>0</v>
          </cell>
          <cell r="L1280">
            <v>0</v>
          </cell>
          <cell r="M1280">
            <v>0</v>
          </cell>
          <cell r="N1280">
            <v>0</v>
          </cell>
          <cell r="O1280">
            <v>0</v>
          </cell>
          <cell r="P1280">
            <v>0</v>
          </cell>
          <cell r="Q1280">
            <v>0</v>
          </cell>
          <cell r="R1280">
            <v>0</v>
          </cell>
          <cell r="S1280">
            <v>4463</v>
          </cell>
          <cell r="T1280">
            <v>0</v>
          </cell>
          <cell r="U1280">
            <v>0</v>
          </cell>
          <cell r="V1280">
            <v>852.37</v>
          </cell>
        </row>
        <row r="1281">
          <cell r="A1281">
            <v>2210199</v>
          </cell>
          <cell r="B1281" t="str">
            <v/>
          </cell>
          <cell r="C1281" t="str">
            <v/>
          </cell>
          <cell r="D1281" t="str">
            <v>22101</v>
          </cell>
          <cell r="E1281" t="str">
            <v/>
          </cell>
          <cell r="F1281" t="str">
            <v/>
          </cell>
          <cell r="G1281" t="str">
            <v>  其他保障性安居工程支出</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row>
        <row r="1282">
          <cell r="A1282">
            <v>22102</v>
          </cell>
          <cell r="B1282" t="str">
            <v/>
          </cell>
          <cell r="C1282" t="str">
            <v>221</v>
          </cell>
          <cell r="D1282" t="str">
            <v/>
          </cell>
          <cell r="E1282" t="str">
            <v/>
          </cell>
          <cell r="F1282" t="str">
            <v>22102</v>
          </cell>
          <cell r="G1282" t="str">
            <v>住房改革支出</v>
          </cell>
          <cell r="H1282">
            <v>9946.48179500001</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row>
        <row r="1283">
          <cell r="A1283">
            <v>2210201</v>
          </cell>
          <cell r="B1283" t="str">
            <v/>
          </cell>
          <cell r="C1283" t="str">
            <v/>
          </cell>
          <cell r="D1283" t="str">
            <v>22102</v>
          </cell>
          <cell r="E1283" t="str">
            <v/>
          </cell>
          <cell r="F1283" t="str">
            <v/>
          </cell>
          <cell r="G1283" t="str">
            <v>  住房公积金</v>
          </cell>
          <cell r="H1283">
            <v>9946.48179500001</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row>
        <row r="1284">
          <cell r="A1284">
            <v>2210202</v>
          </cell>
          <cell r="B1284" t="str">
            <v/>
          </cell>
          <cell r="C1284" t="str">
            <v/>
          </cell>
          <cell r="D1284" t="str">
            <v>22102</v>
          </cell>
          <cell r="E1284" t="str">
            <v/>
          </cell>
          <cell r="F1284" t="str">
            <v/>
          </cell>
          <cell r="G1284" t="str">
            <v>  提租补贴</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row>
        <row r="1285">
          <cell r="A1285">
            <v>2210203</v>
          </cell>
          <cell r="B1285" t="str">
            <v/>
          </cell>
          <cell r="C1285" t="str">
            <v/>
          </cell>
          <cell r="D1285" t="str">
            <v>22102</v>
          </cell>
          <cell r="E1285" t="str">
            <v/>
          </cell>
          <cell r="F1285" t="str">
            <v/>
          </cell>
          <cell r="G1285" t="str">
            <v>  购房补贴</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row>
        <row r="1286">
          <cell r="A1286">
            <v>22103</v>
          </cell>
          <cell r="B1286" t="str">
            <v/>
          </cell>
          <cell r="C1286" t="str">
            <v>221</v>
          </cell>
          <cell r="D1286" t="str">
            <v/>
          </cell>
          <cell r="E1286" t="str">
            <v/>
          </cell>
          <cell r="F1286" t="str">
            <v>22103</v>
          </cell>
          <cell r="G1286" t="str">
            <v>城乡社区住宅</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row>
        <row r="1287">
          <cell r="A1287">
            <v>2210301</v>
          </cell>
          <cell r="B1287" t="str">
            <v/>
          </cell>
          <cell r="C1287" t="str">
            <v/>
          </cell>
          <cell r="D1287" t="str">
            <v>22103</v>
          </cell>
          <cell r="E1287" t="str">
            <v/>
          </cell>
          <cell r="F1287" t="str">
            <v/>
          </cell>
          <cell r="G1287" t="str">
            <v>  公有住房建设和维修改造支出</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row>
        <row r="1288">
          <cell r="A1288">
            <v>2210399</v>
          </cell>
          <cell r="B1288" t="str">
            <v/>
          </cell>
          <cell r="C1288" t="str">
            <v/>
          </cell>
          <cell r="D1288" t="str">
            <v>22103</v>
          </cell>
          <cell r="E1288" t="str">
            <v/>
          </cell>
          <cell r="F1288" t="str">
            <v/>
          </cell>
          <cell r="G1288" t="str">
            <v>  其他城乡社区住宅支出</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row>
        <row r="1289">
          <cell r="A1289">
            <v>222</v>
          </cell>
          <cell r="B1289" t="str">
            <v>类</v>
          </cell>
          <cell r="C1289" t="str">
            <v/>
          </cell>
          <cell r="D1289" t="str">
            <v/>
          </cell>
          <cell r="E1289" t="str">
            <v/>
          </cell>
          <cell r="F1289" t="str">
            <v/>
          </cell>
          <cell r="G1289" t="str">
            <v>粮油物资储备支出</v>
          </cell>
          <cell r="H1289">
            <v>279.9245</v>
          </cell>
          <cell r="I1289">
            <v>0</v>
          </cell>
          <cell r="J1289">
            <v>0</v>
          </cell>
          <cell r="K1289">
            <v>0</v>
          </cell>
          <cell r="L1289">
            <v>0</v>
          </cell>
          <cell r="M1289">
            <v>0</v>
          </cell>
          <cell r="N1289">
            <v>0</v>
          </cell>
          <cell r="O1289">
            <v>0</v>
          </cell>
          <cell r="P1289">
            <v>0</v>
          </cell>
          <cell r="Q1289">
            <v>0</v>
          </cell>
          <cell r="R1289">
            <v>0</v>
          </cell>
          <cell r="S1289">
            <v>0</v>
          </cell>
          <cell r="T1289">
            <v>7.3</v>
          </cell>
          <cell r="U1289">
            <v>0</v>
          </cell>
          <cell r="V1289">
            <v>0</v>
          </cell>
        </row>
        <row r="1290">
          <cell r="A1290">
            <v>22201</v>
          </cell>
          <cell r="B1290" t="str">
            <v/>
          </cell>
          <cell r="C1290" t="str">
            <v>222</v>
          </cell>
          <cell r="D1290" t="str">
            <v/>
          </cell>
          <cell r="E1290" t="str">
            <v/>
          </cell>
          <cell r="F1290" t="str">
            <v>22201</v>
          </cell>
          <cell r="G1290" t="str">
            <v>粮油事务</v>
          </cell>
          <cell r="H1290">
            <v>147</v>
          </cell>
          <cell r="I1290">
            <v>0</v>
          </cell>
          <cell r="J1290">
            <v>0</v>
          </cell>
          <cell r="K1290">
            <v>0</v>
          </cell>
          <cell r="L1290">
            <v>0</v>
          </cell>
          <cell r="M1290">
            <v>0</v>
          </cell>
          <cell r="N1290">
            <v>0</v>
          </cell>
          <cell r="O1290">
            <v>0</v>
          </cell>
          <cell r="P1290">
            <v>0</v>
          </cell>
          <cell r="Q1290">
            <v>0</v>
          </cell>
          <cell r="R1290">
            <v>0</v>
          </cell>
          <cell r="S1290">
            <v>0</v>
          </cell>
          <cell r="T1290">
            <v>7.3</v>
          </cell>
          <cell r="U1290">
            <v>0</v>
          </cell>
          <cell r="V1290">
            <v>0</v>
          </cell>
        </row>
        <row r="1291">
          <cell r="A1291">
            <v>2220101</v>
          </cell>
          <cell r="B1291" t="str">
            <v/>
          </cell>
          <cell r="C1291" t="str">
            <v/>
          </cell>
          <cell r="D1291" t="str">
            <v>22201</v>
          </cell>
          <cell r="E1291" t="str">
            <v/>
          </cell>
          <cell r="F1291" t="str">
            <v/>
          </cell>
          <cell r="G1291" t="str">
            <v>  行政运行</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row>
        <row r="1292">
          <cell r="A1292">
            <v>2220102</v>
          </cell>
          <cell r="B1292" t="str">
            <v/>
          </cell>
          <cell r="C1292" t="str">
            <v/>
          </cell>
          <cell r="D1292" t="str">
            <v>22201</v>
          </cell>
          <cell r="E1292" t="str">
            <v/>
          </cell>
          <cell r="F1292" t="str">
            <v/>
          </cell>
          <cell r="G1292" t="str">
            <v>  一般行政管理事务</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V1292">
            <v>0</v>
          </cell>
        </row>
        <row r="1293">
          <cell r="A1293">
            <v>2220103</v>
          </cell>
          <cell r="B1293" t="str">
            <v/>
          </cell>
          <cell r="C1293" t="str">
            <v/>
          </cell>
          <cell r="D1293" t="str">
            <v>22201</v>
          </cell>
          <cell r="E1293" t="str">
            <v/>
          </cell>
          <cell r="F1293" t="str">
            <v/>
          </cell>
          <cell r="G1293" t="str">
            <v>  机关服务</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row>
        <row r="1294">
          <cell r="A1294">
            <v>2220104</v>
          </cell>
          <cell r="B1294" t="str">
            <v/>
          </cell>
          <cell r="C1294" t="str">
            <v/>
          </cell>
          <cell r="D1294" t="str">
            <v>22201</v>
          </cell>
          <cell r="E1294" t="str">
            <v/>
          </cell>
          <cell r="F1294" t="str">
            <v/>
          </cell>
          <cell r="G1294" t="str">
            <v>  粮食财务与审计支出</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row>
        <row r="1295">
          <cell r="A1295">
            <v>2220105</v>
          </cell>
          <cell r="B1295" t="str">
            <v/>
          </cell>
          <cell r="C1295" t="str">
            <v/>
          </cell>
          <cell r="D1295" t="str">
            <v>22201</v>
          </cell>
          <cell r="E1295" t="str">
            <v/>
          </cell>
          <cell r="F1295" t="str">
            <v/>
          </cell>
          <cell r="G1295" t="str">
            <v>  粮食信息统计</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row>
        <row r="1296">
          <cell r="A1296">
            <v>2220106</v>
          </cell>
          <cell r="B1296" t="str">
            <v/>
          </cell>
          <cell r="C1296" t="str">
            <v/>
          </cell>
          <cell r="D1296" t="str">
            <v>22201</v>
          </cell>
          <cell r="E1296" t="str">
            <v/>
          </cell>
          <cell r="F1296" t="str">
            <v/>
          </cell>
          <cell r="G1296" t="str">
            <v>  专项业务活动</v>
          </cell>
          <cell r="H1296">
            <v>100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row>
        <row r="1297">
          <cell r="A1297">
            <v>2220107</v>
          </cell>
          <cell r="B1297" t="str">
            <v/>
          </cell>
          <cell r="C1297" t="str">
            <v/>
          </cell>
          <cell r="D1297" t="str">
            <v>22201</v>
          </cell>
          <cell r="E1297" t="str">
            <v/>
          </cell>
          <cell r="F1297" t="str">
            <v/>
          </cell>
          <cell r="G1297" t="str">
            <v>  国家粮油差价补贴</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row>
        <row r="1298">
          <cell r="A1298">
            <v>2220112</v>
          </cell>
          <cell r="B1298" t="str">
            <v/>
          </cell>
          <cell r="C1298" t="str">
            <v/>
          </cell>
          <cell r="D1298" t="str">
            <v>22201</v>
          </cell>
          <cell r="E1298" t="str">
            <v/>
          </cell>
          <cell r="F1298" t="str">
            <v/>
          </cell>
          <cell r="G1298" t="str">
            <v>  粮食财务挂账利息补贴</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row>
        <row r="1299">
          <cell r="A1299">
            <v>2220113</v>
          </cell>
          <cell r="B1299" t="str">
            <v/>
          </cell>
          <cell r="C1299" t="str">
            <v/>
          </cell>
          <cell r="D1299" t="str">
            <v>22201</v>
          </cell>
          <cell r="E1299" t="str">
            <v/>
          </cell>
          <cell r="F1299" t="str">
            <v/>
          </cell>
          <cell r="G1299" t="str">
            <v>  粮食财务挂账消化款</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row>
        <row r="1300">
          <cell r="A1300">
            <v>2220114</v>
          </cell>
          <cell r="B1300" t="str">
            <v/>
          </cell>
          <cell r="C1300" t="str">
            <v/>
          </cell>
          <cell r="D1300" t="str">
            <v>22201</v>
          </cell>
          <cell r="E1300" t="str">
            <v/>
          </cell>
          <cell r="F1300" t="str">
            <v/>
          </cell>
          <cell r="G1300" t="str">
            <v>  处理陈化粮补贴</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row>
        <row r="1301">
          <cell r="A1301">
            <v>2220115</v>
          </cell>
          <cell r="B1301" t="str">
            <v/>
          </cell>
          <cell r="C1301" t="str">
            <v/>
          </cell>
          <cell r="D1301" t="str">
            <v>22201</v>
          </cell>
          <cell r="E1301" t="str">
            <v/>
          </cell>
          <cell r="F1301" t="str">
            <v/>
          </cell>
          <cell r="G1301" t="str">
            <v>  粮食风险基金</v>
          </cell>
          <cell r="H1301">
            <v>47</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row>
        <row r="1302">
          <cell r="A1302">
            <v>2220118</v>
          </cell>
          <cell r="B1302" t="str">
            <v/>
          </cell>
          <cell r="C1302" t="str">
            <v/>
          </cell>
          <cell r="D1302" t="str">
            <v>22201</v>
          </cell>
          <cell r="E1302" t="str">
            <v/>
          </cell>
          <cell r="F1302" t="str">
            <v/>
          </cell>
          <cell r="G1302" t="str">
            <v>  粮油市场调控专项资金</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row>
        <row r="1303">
          <cell r="A1303">
            <v>2220121</v>
          </cell>
          <cell r="B1303" t="str">
            <v/>
          </cell>
          <cell r="C1303" t="str">
            <v/>
          </cell>
          <cell r="D1303" t="str">
            <v>22201</v>
          </cell>
          <cell r="E1303" t="str">
            <v/>
          </cell>
          <cell r="F1303" t="str">
            <v/>
          </cell>
          <cell r="G1303" t="str">
            <v>  物资保管保养</v>
          </cell>
          <cell r="H1303">
            <v>0</v>
          </cell>
          <cell r="I1303">
            <v>0</v>
          </cell>
          <cell r="J1303">
            <v>0</v>
          </cell>
          <cell r="K1303">
            <v>0</v>
          </cell>
          <cell r="L1303">
            <v>0</v>
          </cell>
          <cell r="M1303">
            <v>0</v>
          </cell>
          <cell r="N1303">
            <v>0</v>
          </cell>
          <cell r="O1303">
            <v>0</v>
          </cell>
          <cell r="P1303">
            <v>0</v>
          </cell>
          <cell r="Q1303">
            <v>0</v>
          </cell>
          <cell r="R1303">
            <v>0</v>
          </cell>
          <cell r="S1303">
            <v>0</v>
          </cell>
          <cell r="T1303">
            <v>7.3</v>
          </cell>
          <cell r="U1303">
            <v>0</v>
          </cell>
          <cell r="V1303">
            <v>0</v>
          </cell>
        </row>
        <row r="1304">
          <cell r="A1304">
            <v>2220150</v>
          </cell>
          <cell r="B1304" t="str">
            <v/>
          </cell>
          <cell r="C1304" t="str">
            <v/>
          </cell>
          <cell r="D1304" t="str">
            <v>22201</v>
          </cell>
          <cell r="E1304" t="str">
            <v/>
          </cell>
          <cell r="F1304" t="str">
            <v/>
          </cell>
          <cell r="G1304" t="str">
            <v>  事业运行</v>
          </cell>
          <cell r="H1304">
            <v>0</v>
          </cell>
          <cell r="I1304">
            <v>0</v>
          </cell>
          <cell r="J1304">
            <v>0</v>
          </cell>
          <cell r="K1304">
            <v>0</v>
          </cell>
          <cell r="L1304">
            <v>0</v>
          </cell>
          <cell r="M1304">
            <v>0</v>
          </cell>
          <cell r="N1304">
            <v>0</v>
          </cell>
          <cell r="O1304">
            <v>0</v>
          </cell>
          <cell r="P1304">
            <v>0</v>
          </cell>
          <cell r="Q1304">
            <v>0</v>
          </cell>
          <cell r="R1304">
            <v>0</v>
          </cell>
          <cell r="S1304">
            <v>0</v>
          </cell>
          <cell r="T1304">
            <v>0</v>
          </cell>
          <cell r="U1304">
            <v>0</v>
          </cell>
          <cell r="V1304">
            <v>0</v>
          </cell>
        </row>
        <row r="1305">
          <cell r="A1305">
            <v>2220199</v>
          </cell>
          <cell r="B1305" t="str">
            <v/>
          </cell>
          <cell r="C1305" t="str">
            <v/>
          </cell>
          <cell r="D1305" t="str">
            <v>22201</v>
          </cell>
          <cell r="E1305" t="str">
            <v/>
          </cell>
          <cell r="F1305" t="str">
            <v/>
          </cell>
          <cell r="G1305" t="str">
            <v>  其他粮油事务支出</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row>
        <row r="1306">
          <cell r="A1306">
            <v>22202</v>
          </cell>
          <cell r="B1306" t="str">
            <v/>
          </cell>
          <cell r="C1306" t="str">
            <v>222</v>
          </cell>
          <cell r="D1306" t="str">
            <v/>
          </cell>
          <cell r="E1306" t="str">
            <v/>
          </cell>
          <cell r="F1306" t="str">
            <v>22202</v>
          </cell>
          <cell r="G1306" t="str">
            <v>物资事务</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row>
        <row r="1307">
          <cell r="A1307">
            <v>2220201</v>
          </cell>
          <cell r="B1307" t="str">
            <v/>
          </cell>
          <cell r="C1307" t="str">
            <v/>
          </cell>
          <cell r="D1307" t="str">
            <v>22202</v>
          </cell>
          <cell r="E1307" t="str">
            <v/>
          </cell>
          <cell r="F1307" t="str">
            <v/>
          </cell>
          <cell r="G1307" t="str">
            <v>  行政运行</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row>
        <row r="1308">
          <cell r="A1308">
            <v>2220202</v>
          </cell>
          <cell r="B1308" t="str">
            <v/>
          </cell>
          <cell r="C1308" t="str">
            <v/>
          </cell>
          <cell r="D1308" t="str">
            <v>22202</v>
          </cell>
          <cell r="E1308" t="str">
            <v/>
          </cell>
          <cell r="F1308" t="str">
            <v/>
          </cell>
          <cell r="G1308" t="str">
            <v>  一般行政管理事务</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V1308">
            <v>0</v>
          </cell>
        </row>
        <row r="1309">
          <cell r="A1309">
            <v>2220203</v>
          </cell>
          <cell r="B1309" t="str">
            <v/>
          </cell>
          <cell r="C1309" t="str">
            <v/>
          </cell>
          <cell r="D1309" t="str">
            <v>22202</v>
          </cell>
          <cell r="E1309" t="str">
            <v/>
          </cell>
          <cell r="F1309" t="str">
            <v/>
          </cell>
          <cell r="G1309" t="str">
            <v>  机关服务</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row>
        <row r="1310">
          <cell r="A1310">
            <v>2220204</v>
          </cell>
          <cell r="B1310" t="str">
            <v/>
          </cell>
          <cell r="C1310" t="str">
            <v/>
          </cell>
          <cell r="D1310" t="str">
            <v>22202</v>
          </cell>
          <cell r="E1310" t="str">
            <v/>
          </cell>
          <cell r="F1310" t="str">
            <v/>
          </cell>
          <cell r="G1310" t="str">
            <v>  铁路专用线</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row>
        <row r="1311">
          <cell r="A1311">
            <v>2220205</v>
          </cell>
          <cell r="B1311" t="str">
            <v/>
          </cell>
          <cell r="C1311" t="str">
            <v/>
          </cell>
          <cell r="D1311" t="str">
            <v>22202</v>
          </cell>
          <cell r="E1311" t="str">
            <v/>
          </cell>
          <cell r="F1311" t="str">
            <v/>
          </cell>
          <cell r="G1311" t="str">
            <v>  护库武警和民兵支出</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row>
        <row r="1312">
          <cell r="A1312">
            <v>2220206</v>
          </cell>
          <cell r="B1312" t="str">
            <v/>
          </cell>
          <cell r="C1312" t="str">
            <v/>
          </cell>
          <cell r="D1312" t="str">
            <v>22202</v>
          </cell>
          <cell r="E1312" t="str">
            <v/>
          </cell>
          <cell r="F1312" t="str">
            <v/>
          </cell>
          <cell r="G1312" t="str">
            <v>  物资保管与保养</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V1312">
            <v>0</v>
          </cell>
        </row>
        <row r="1313">
          <cell r="A1313">
            <v>2220207</v>
          </cell>
          <cell r="B1313" t="str">
            <v/>
          </cell>
          <cell r="C1313" t="str">
            <v/>
          </cell>
          <cell r="D1313" t="str">
            <v>22202</v>
          </cell>
          <cell r="E1313" t="str">
            <v/>
          </cell>
          <cell r="F1313" t="str">
            <v/>
          </cell>
          <cell r="G1313" t="str">
            <v>  专项贷款利息</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row>
        <row r="1314">
          <cell r="A1314">
            <v>2220209</v>
          </cell>
          <cell r="B1314" t="str">
            <v/>
          </cell>
          <cell r="C1314" t="str">
            <v/>
          </cell>
          <cell r="D1314" t="str">
            <v>22202</v>
          </cell>
          <cell r="E1314" t="str">
            <v/>
          </cell>
          <cell r="F1314" t="str">
            <v/>
          </cell>
          <cell r="G1314" t="str">
            <v>  物资转移</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row>
        <row r="1315">
          <cell r="A1315">
            <v>2220210</v>
          </cell>
          <cell r="B1315" t="str">
            <v/>
          </cell>
          <cell r="C1315" t="str">
            <v/>
          </cell>
          <cell r="D1315" t="str">
            <v>22202</v>
          </cell>
          <cell r="E1315" t="str">
            <v/>
          </cell>
          <cell r="F1315" t="str">
            <v/>
          </cell>
          <cell r="G1315" t="str">
            <v>  物资轮换</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row>
        <row r="1316">
          <cell r="A1316">
            <v>2220211</v>
          </cell>
          <cell r="B1316" t="str">
            <v/>
          </cell>
          <cell r="C1316" t="str">
            <v/>
          </cell>
          <cell r="D1316" t="str">
            <v>22202</v>
          </cell>
          <cell r="E1316" t="str">
            <v/>
          </cell>
          <cell r="F1316" t="str">
            <v/>
          </cell>
          <cell r="G1316" t="str">
            <v>  仓库建设</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row>
        <row r="1317">
          <cell r="A1317">
            <v>2220212</v>
          </cell>
          <cell r="B1317" t="str">
            <v/>
          </cell>
          <cell r="C1317" t="str">
            <v/>
          </cell>
          <cell r="D1317" t="str">
            <v>22202</v>
          </cell>
          <cell r="E1317" t="str">
            <v/>
          </cell>
          <cell r="F1317" t="str">
            <v/>
          </cell>
          <cell r="G1317" t="str">
            <v>  仓库安防</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row>
        <row r="1318">
          <cell r="A1318">
            <v>2220250</v>
          </cell>
          <cell r="B1318" t="str">
            <v/>
          </cell>
          <cell r="C1318" t="str">
            <v/>
          </cell>
          <cell r="D1318" t="str">
            <v>22202</v>
          </cell>
          <cell r="E1318" t="str">
            <v/>
          </cell>
          <cell r="F1318" t="str">
            <v/>
          </cell>
          <cell r="G1318" t="str">
            <v>  事业运行</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row>
        <row r="1319">
          <cell r="A1319">
            <v>2220299</v>
          </cell>
          <cell r="B1319" t="str">
            <v/>
          </cell>
          <cell r="C1319" t="str">
            <v/>
          </cell>
          <cell r="D1319" t="str">
            <v>22202</v>
          </cell>
          <cell r="E1319" t="str">
            <v/>
          </cell>
          <cell r="F1319" t="str">
            <v/>
          </cell>
          <cell r="G1319" t="str">
            <v>  其他物资事务支出</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row>
        <row r="1320">
          <cell r="A1320">
            <v>22203</v>
          </cell>
          <cell r="B1320" t="str">
            <v/>
          </cell>
          <cell r="C1320" t="str">
            <v>222</v>
          </cell>
          <cell r="D1320" t="str">
            <v/>
          </cell>
          <cell r="E1320" t="str">
            <v/>
          </cell>
          <cell r="F1320" t="str">
            <v>22203</v>
          </cell>
          <cell r="G1320" t="str">
            <v>能源储备</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row>
        <row r="1321">
          <cell r="A1321">
            <v>2220301</v>
          </cell>
          <cell r="B1321" t="str">
            <v/>
          </cell>
          <cell r="C1321" t="str">
            <v/>
          </cell>
          <cell r="D1321" t="str">
            <v>22203</v>
          </cell>
          <cell r="E1321" t="str">
            <v/>
          </cell>
          <cell r="F1321" t="str">
            <v/>
          </cell>
          <cell r="G1321" t="str">
            <v>  石油储备支出</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row>
        <row r="1322">
          <cell r="A1322">
            <v>2220302</v>
          </cell>
          <cell r="B1322" t="str">
            <v/>
          </cell>
          <cell r="C1322" t="str">
            <v/>
          </cell>
          <cell r="D1322" t="str">
            <v>22203</v>
          </cell>
          <cell r="E1322" t="str">
            <v/>
          </cell>
          <cell r="F1322" t="str">
            <v/>
          </cell>
          <cell r="G1322" t="str">
            <v>  国家留成油串换石油储备支出</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row>
        <row r="1323">
          <cell r="A1323">
            <v>2220303</v>
          </cell>
          <cell r="B1323" t="str">
            <v/>
          </cell>
          <cell r="C1323" t="str">
            <v/>
          </cell>
          <cell r="D1323" t="str">
            <v>22203</v>
          </cell>
          <cell r="E1323" t="str">
            <v/>
          </cell>
          <cell r="F1323" t="str">
            <v/>
          </cell>
          <cell r="G1323" t="str">
            <v>  天然铀能源储备</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row>
        <row r="1324">
          <cell r="A1324">
            <v>2220304</v>
          </cell>
          <cell r="B1324" t="str">
            <v/>
          </cell>
          <cell r="C1324" t="str">
            <v/>
          </cell>
          <cell r="D1324" t="str">
            <v>22203</v>
          </cell>
          <cell r="E1324" t="str">
            <v/>
          </cell>
          <cell r="F1324" t="str">
            <v/>
          </cell>
          <cell r="G1324" t="str">
            <v>  煤炭储备</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row>
        <row r="1325">
          <cell r="A1325">
            <v>2220399</v>
          </cell>
          <cell r="B1325" t="str">
            <v/>
          </cell>
          <cell r="C1325" t="str">
            <v/>
          </cell>
          <cell r="D1325" t="str">
            <v>22203</v>
          </cell>
          <cell r="E1325" t="str">
            <v/>
          </cell>
          <cell r="F1325" t="str">
            <v/>
          </cell>
          <cell r="G1325" t="str">
            <v>  其他能源储备</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row>
        <row r="1326">
          <cell r="A1326">
            <v>22204</v>
          </cell>
          <cell r="B1326" t="str">
            <v/>
          </cell>
          <cell r="C1326" t="str">
            <v>222</v>
          </cell>
          <cell r="D1326" t="str">
            <v/>
          </cell>
          <cell r="E1326" t="str">
            <v/>
          </cell>
          <cell r="F1326" t="str">
            <v>22204</v>
          </cell>
          <cell r="G1326" t="str">
            <v>粮油储备</v>
          </cell>
          <cell r="H1326">
            <v>132.9245</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row>
        <row r="1327">
          <cell r="A1327">
            <v>2220401</v>
          </cell>
          <cell r="B1327" t="str">
            <v/>
          </cell>
          <cell r="C1327" t="str">
            <v/>
          </cell>
          <cell r="D1327" t="str">
            <v>22204</v>
          </cell>
          <cell r="E1327" t="str">
            <v/>
          </cell>
          <cell r="F1327" t="str">
            <v/>
          </cell>
          <cell r="G1327" t="str">
            <v>  储备粮油补贴支出</v>
          </cell>
          <cell r="H1327">
            <v>132.9245</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row>
        <row r="1328">
          <cell r="A1328">
            <v>2220402</v>
          </cell>
          <cell r="B1328" t="str">
            <v/>
          </cell>
          <cell r="C1328" t="str">
            <v/>
          </cell>
          <cell r="D1328" t="str">
            <v>22204</v>
          </cell>
          <cell r="E1328" t="str">
            <v/>
          </cell>
          <cell r="F1328" t="str">
            <v/>
          </cell>
          <cell r="G1328" t="str">
            <v>  储备粮油差价补贴</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row>
        <row r="1329">
          <cell r="A1329">
            <v>2220403</v>
          </cell>
          <cell r="B1329" t="str">
            <v/>
          </cell>
          <cell r="C1329" t="str">
            <v/>
          </cell>
          <cell r="D1329" t="str">
            <v>22204</v>
          </cell>
          <cell r="E1329" t="str">
            <v/>
          </cell>
          <cell r="F1329" t="str">
            <v/>
          </cell>
          <cell r="G1329" t="str">
            <v>  储备粮（油）库建设</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row>
        <row r="1330">
          <cell r="A1330">
            <v>2220404</v>
          </cell>
          <cell r="B1330" t="str">
            <v/>
          </cell>
          <cell r="C1330" t="str">
            <v/>
          </cell>
          <cell r="D1330" t="str">
            <v>22204</v>
          </cell>
          <cell r="E1330" t="str">
            <v/>
          </cell>
          <cell r="F1330" t="str">
            <v/>
          </cell>
          <cell r="G1330" t="str">
            <v>  最低收购价政策支出</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row>
        <row r="1331">
          <cell r="A1331">
            <v>2220499</v>
          </cell>
          <cell r="B1331" t="str">
            <v/>
          </cell>
          <cell r="C1331" t="str">
            <v/>
          </cell>
          <cell r="D1331" t="str">
            <v>22204</v>
          </cell>
          <cell r="E1331" t="str">
            <v/>
          </cell>
          <cell r="F1331" t="str">
            <v/>
          </cell>
          <cell r="G1331" t="str">
            <v>  其他粮油储备支出</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row>
        <row r="1332">
          <cell r="A1332">
            <v>22205</v>
          </cell>
          <cell r="B1332" t="str">
            <v/>
          </cell>
          <cell r="C1332" t="str">
            <v>222</v>
          </cell>
          <cell r="D1332" t="str">
            <v/>
          </cell>
          <cell r="E1332" t="str">
            <v/>
          </cell>
          <cell r="F1332" t="str">
            <v>22205</v>
          </cell>
          <cell r="G1332" t="str">
            <v>重要商品储备</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row>
        <row r="1333">
          <cell r="A1333">
            <v>2220501</v>
          </cell>
          <cell r="B1333" t="str">
            <v/>
          </cell>
          <cell r="C1333" t="str">
            <v/>
          </cell>
          <cell r="D1333" t="str">
            <v>22205</v>
          </cell>
          <cell r="E1333" t="str">
            <v/>
          </cell>
          <cell r="F1333" t="str">
            <v/>
          </cell>
          <cell r="G1333" t="str">
            <v>  棉花储备</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row>
        <row r="1334">
          <cell r="A1334">
            <v>2220502</v>
          </cell>
          <cell r="B1334" t="str">
            <v/>
          </cell>
          <cell r="C1334" t="str">
            <v/>
          </cell>
          <cell r="D1334" t="str">
            <v>22205</v>
          </cell>
          <cell r="E1334" t="str">
            <v/>
          </cell>
          <cell r="F1334" t="str">
            <v/>
          </cell>
          <cell r="G1334" t="str">
            <v>  食糖储备</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row>
        <row r="1335">
          <cell r="A1335">
            <v>2220503</v>
          </cell>
          <cell r="B1335" t="str">
            <v/>
          </cell>
          <cell r="C1335" t="str">
            <v/>
          </cell>
          <cell r="D1335" t="str">
            <v>22205</v>
          </cell>
          <cell r="E1335" t="str">
            <v/>
          </cell>
          <cell r="F1335" t="str">
            <v/>
          </cell>
          <cell r="G1335" t="str">
            <v>  肉类储备</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row>
        <row r="1336">
          <cell r="A1336">
            <v>2220504</v>
          </cell>
          <cell r="B1336" t="str">
            <v/>
          </cell>
          <cell r="C1336" t="str">
            <v/>
          </cell>
          <cell r="D1336" t="str">
            <v>22205</v>
          </cell>
          <cell r="E1336" t="str">
            <v/>
          </cell>
          <cell r="F1336" t="str">
            <v/>
          </cell>
          <cell r="G1336" t="str">
            <v>  化肥储备</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row>
        <row r="1337">
          <cell r="A1337">
            <v>2220505</v>
          </cell>
          <cell r="B1337" t="str">
            <v/>
          </cell>
          <cell r="C1337" t="str">
            <v/>
          </cell>
          <cell r="D1337" t="str">
            <v>22205</v>
          </cell>
          <cell r="E1337" t="str">
            <v/>
          </cell>
          <cell r="F1337" t="str">
            <v/>
          </cell>
          <cell r="G1337" t="str">
            <v>  农药储备</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row>
        <row r="1338">
          <cell r="A1338">
            <v>2220506</v>
          </cell>
          <cell r="B1338" t="str">
            <v/>
          </cell>
          <cell r="C1338" t="str">
            <v/>
          </cell>
          <cell r="D1338" t="str">
            <v>22205</v>
          </cell>
          <cell r="E1338" t="str">
            <v/>
          </cell>
          <cell r="F1338" t="str">
            <v/>
          </cell>
          <cell r="G1338" t="str">
            <v>  边销茶储备</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row>
        <row r="1339">
          <cell r="A1339">
            <v>2220507</v>
          </cell>
          <cell r="B1339" t="str">
            <v/>
          </cell>
          <cell r="C1339" t="str">
            <v/>
          </cell>
          <cell r="D1339" t="str">
            <v>22205</v>
          </cell>
          <cell r="E1339" t="str">
            <v/>
          </cell>
          <cell r="F1339" t="str">
            <v/>
          </cell>
          <cell r="G1339" t="str">
            <v>  羊毛储备</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row>
        <row r="1340">
          <cell r="A1340">
            <v>2220508</v>
          </cell>
          <cell r="B1340" t="str">
            <v/>
          </cell>
          <cell r="C1340" t="str">
            <v/>
          </cell>
          <cell r="D1340" t="str">
            <v>22205</v>
          </cell>
          <cell r="E1340" t="str">
            <v/>
          </cell>
          <cell r="F1340" t="str">
            <v/>
          </cell>
          <cell r="G1340" t="str">
            <v>  医药储备</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row>
        <row r="1341">
          <cell r="A1341">
            <v>2220509</v>
          </cell>
          <cell r="B1341" t="str">
            <v/>
          </cell>
          <cell r="C1341" t="str">
            <v/>
          </cell>
          <cell r="D1341" t="str">
            <v>22205</v>
          </cell>
          <cell r="E1341" t="str">
            <v/>
          </cell>
          <cell r="F1341" t="str">
            <v/>
          </cell>
          <cell r="G1341" t="str">
            <v>  食盐储备</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row>
        <row r="1342">
          <cell r="A1342">
            <v>2220511</v>
          </cell>
          <cell r="B1342" t="str">
            <v/>
          </cell>
          <cell r="C1342" t="str">
            <v/>
          </cell>
          <cell r="D1342" t="str">
            <v>22205</v>
          </cell>
          <cell r="E1342" t="str">
            <v/>
          </cell>
          <cell r="F1342" t="str">
            <v/>
          </cell>
          <cell r="G1342" t="str">
            <v>  应急物资储备</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row>
        <row r="1343">
          <cell r="A1343">
            <v>2220599</v>
          </cell>
          <cell r="B1343" t="str">
            <v/>
          </cell>
          <cell r="C1343" t="str">
            <v/>
          </cell>
          <cell r="D1343" t="str">
            <v>22205</v>
          </cell>
          <cell r="E1343" t="str">
            <v/>
          </cell>
          <cell r="F1343" t="str">
            <v/>
          </cell>
          <cell r="G1343" t="str">
            <v>  其他重要商品储备支出</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cell r="V1343">
            <v>0</v>
          </cell>
        </row>
        <row r="1344">
          <cell r="A1344">
            <v>224</v>
          </cell>
          <cell r="B1344" t="str">
            <v>类</v>
          </cell>
          <cell r="C1344" t="str">
            <v/>
          </cell>
          <cell r="D1344" t="str">
            <v/>
          </cell>
          <cell r="E1344" t="str">
            <v/>
          </cell>
          <cell r="F1344" t="str">
            <v/>
          </cell>
          <cell r="G1344" t="str">
            <v>灾害防治及应急管理支出</v>
          </cell>
          <cell r="H1344">
            <v>2867.338602</v>
          </cell>
          <cell r="I1344">
            <v>528.588</v>
          </cell>
          <cell r="J1344">
            <v>26.2776</v>
          </cell>
          <cell r="K1344">
            <v>17.688</v>
          </cell>
          <cell r="L1344">
            <v>0</v>
          </cell>
          <cell r="M1344">
            <v>23.52</v>
          </cell>
          <cell r="N1344">
            <v>0</v>
          </cell>
          <cell r="O1344">
            <v>0</v>
          </cell>
          <cell r="P1344">
            <v>52.2</v>
          </cell>
          <cell r="Q1344">
            <v>106</v>
          </cell>
          <cell r="R1344">
            <v>-53.8</v>
          </cell>
          <cell r="S1344">
            <v>86.630518</v>
          </cell>
          <cell r="T1344">
            <v>864.804</v>
          </cell>
          <cell r="U1344">
            <v>156.42</v>
          </cell>
          <cell r="V1344">
            <v>40</v>
          </cell>
        </row>
        <row r="1345">
          <cell r="A1345">
            <v>22401</v>
          </cell>
          <cell r="B1345" t="str">
            <v/>
          </cell>
          <cell r="C1345" t="str">
            <v>224</v>
          </cell>
          <cell r="D1345" t="str">
            <v/>
          </cell>
          <cell r="E1345" t="str">
            <v/>
          </cell>
          <cell r="F1345" t="str">
            <v>22401</v>
          </cell>
          <cell r="G1345" t="str">
            <v>应急管理事务</v>
          </cell>
          <cell r="H1345">
            <v>758.083495</v>
          </cell>
          <cell r="I1345">
            <v>424.8432</v>
          </cell>
          <cell r="J1345">
            <v>19.8048</v>
          </cell>
          <cell r="K1345">
            <v>14.0989</v>
          </cell>
          <cell r="L1345">
            <v>0</v>
          </cell>
          <cell r="M1345">
            <v>17.64</v>
          </cell>
          <cell r="N1345">
            <v>0</v>
          </cell>
          <cell r="O1345">
            <v>0</v>
          </cell>
          <cell r="P1345">
            <v>0</v>
          </cell>
          <cell r="Q1345">
            <v>0</v>
          </cell>
          <cell r="R1345">
            <v>0</v>
          </cell>
          <cell r="S1345">
            <v>52.0375</v>
          </cell>
          <cell r="T1345">
            <v>20</v>
          </cell>
          <cell r="U1345">
            <v>0</v>
          </cell>
          <cell r="V1345">
            <v>0</v>
          </cell>
        </row>
        <row r="1346">
          <cell r="A1346">
            <v>2240101</v>
          </cell>
          <cell r="B1346" t="str">
            <v/>
          </cell>
          <cell r="C1346" t="str">
            <v/>
          </cell>
          <cell r="D1346" t="str">
            <v>22401</v>
          </cell>
          <cell r="E1346" t="str">
            <v/>
          </cell>
          <cell r="F1346" t="str">
            <v/>
          </cell>
          <cell r="G1346" t="str">
            <v>  行政运行</v>
          </cell>
          <cell r="H1346">
            <v>348.52562</v>
          </cell>
          <cell r="I1346">
            <v>247.9596</v>
          </cell>
          <cell r="J1346">
            <v>0</v>
          </cell>
          <cell r="K1346">
            <v>6.9192</v>
          </cell>
          <cell r="L1346">
            <v>0</v>
          </cell>
          <cell r="M1346">
            <v>0</v>
          </cell>
          <cell r="N1346">
            <v>0</v>
          </cell>
          <cell r="O1346">
            <v>0</v>
          </cell>
          <cell r="P1346">
            <v>0</v>
          </cell>
          <cell r="Q1346">
            <v>0</v>
          </cell>
          <cell r="R1346">
            <v>0</v>
          </cell>
          <cell r="S1346">
            <v>0</v>
          </cell>
          <cell r="T1346">
            <v>0</v>
          </cell>
          <cell r="U1346">
            <v>0</v>
          </cell>
          <cell r="V1346">
            <v>0</v>
          </cell>
        </row>
        <row r="1347">
          <cell r="A1347">
            <v>2240103</v>
          </cell>
          <cell r="B1347" t="str">
            <v/>
          </cell>
          <cell r="C1347" t="str">
            <v/>
          </cell>
          <cell r="D1347" t="str">
            <v>22401</v>
          </cell>
          <cell r="E1347" t="str">
            <v/>
          </cell>
          <cell r="F1347" t="str">
            <v/>
          </cell>
          <cell r="G1347" t="str">
            <v>  机关服务</v>
          </cell>
          <cell r="H1347">
            <v>241.698124</v>
          </cell>
          <cell r="I1347">
            <v>176.8836</v>
          </cell>
          <cell r="J1347">
            <v>19.8048</v>
          </cell>
          <cell r="K1347">
            <v>7.1797</v>
          </cell>
          <cell r="L1347">
            <v>0</v>
          </cell>
          <cell r="M1347">
            <v>17.64</v>
          </cell>
          <cell r="N1347">
            <v>0</v>
          </cell>
          <cell r="O1347">
            <v>0</v>
          </cell>
          <cell r="P1347">
            <v>0</v>
          </cell>
          <cell r="Q1347">
            <v>0</v>
          </cell>
          <cell r="R1347">
            <v>0</v>
          </cell>
          <cell r="S1347">
            <v>0</v>
          </cell>
          <cell r="T1347">
            <v>0</v>
          </cell>
          <cell r="U1347">
            <v>0</v>
          </cell>
          <cell r="V1347">
            <v>0</v>
          </cell>
        </row>
        <row r="1348">
          <cell r="A1348">
            <v>2240104</v>
          </cell>
          <cell r="B1348" t="str">
            <v/>
          </cell>
          <cell r="C1348" t="str">
            <v/>
          </cell>
          <cell r="D1348" t="str">
            <v>22401</v>
          </cell>
          <cell r="E1348" t="str">
            <v/>
          </cell>
          <cell r="F1348" t="str">
            <v/>
          </cell>
          <cell r="G1348" t="str">
            <v>  灾害风险防治</v>
          </cell>
          <cell r="H1348">
            <v>0</v>
          </cell>
          <cell r="I1348">
            <v>0</v>
          </cell>
          <cell r="J1348">
            <v>0</v>
          </cell>
          <cell r="K1348">
            <v>0</v>
          </cell>
          <cell r="L1348">
            <v>0</v>
          </cell>
          <cell r="M1348">
            <v>0</v>
          </cell>
          <cell r="N1348">
            <v>0</v>
          </cell>
          <cell r="O1348">
            <v>0</v>
          </cell>
          <cell r="P1348">
            <v>0</v>
          </cell>
          <cell r="Q1348">
            <v>0</v>
          </cell>
          <cell r="R1348">
            <v>0</v>
          </cell>
          <cell r="S1348">
            <v>52.0375</v>
          </cell>
          <cell r="T1348">
            <v>0</v>
          </cell>
          <cell r="U1348">
            <v>0</v>
          </cell>
          <cell r="V1348">
            <v>0</v>
          </cell>
        </row>
        <row r="1349">
          <cell r="A1349">
            <v>2240106</v>
          </cell>
          <cell r="B1349" t="str">
            <v/>
          </cell>
          <cell r="C1349" t="str">
            <v/>
          </cell>
          <cell r="D1349" t="str">
            <v>22401</v>
          </cell>
          <cell r="E1349" t="str">
            <v/>
          </cell>
          <cell r="F1349" t="str">
            <v/>
          </cell>
          <cell r="G1349" t="str">
            <v>  安全监管</v>
          </cell>
          <cell r="H1349">
            <v>137.859751</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row>
        <row r="1350">
          <cell r="A1350">
            <v>2240108</v>
          </cell>
          <cell r="B1350" t="str">
            <v/>
          </cell>
          <cell r="C1350" t="str">
            <v/>
          </cell>
          <cell r="D1350" t="str">
            <v>22401</v>
          </cell>
          <cell r="E1350" t="str">
            <v/>
          </cell>
          <cell r="F1350" t="str">
            <v/>
          </cell>
          <cell r="G1350" t="str">
            <v>  应急救援</v>
          </cell>
          <cell r="H1350">
            <v>30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row>
        <row r="1351">
          <cell r="A1351">
            <v>2240109</v>
          </cell>
          <cell r="B1351" t="str">
            <v/>
          </cell>
          <cell r="C1351" t="str">
            <v/>
          </cell>
          <cell r="D1351" t="str">
            <v>22401</v>
          </cell>
          <cell r="E1351" t="str">
            <v/>
          </cell>
          <cell r="F1351" t="str">
            <v/>
          </cell>
          <cell r="G1351" t="str">
            <v>  应急管理</v>
          </cell>
          <cell r="H1351">
            <v>0</v>
          </cell>
          <cell r="I1351">
            <v>0</v>
          </cell>
          <cell r="J1351">
            <v>0</v>
          </cell>
          <cell r="K1351">
            <v>0</v>
          </cell>
          <cell r="L1351">
            <v>0</v>
          </cell>
          <cell r="M1351">
            <v>0</v>
          </cell>
          <cell r="N1351">
            <v>0</v>
          </cell>
          <cell r="O1351">
            <v>0</v>
          </cell>
          <cell r="P1351">
            <v>0</v>
          </cell>
          <cell r="Q1351">
            <v>0</v>
          </cell>
          <cell r="R1351">
            <v>0</v>
          </cell>
          <cell r="S1351">
            <v>0</v>
          </cell>
          <cell r="T1351">
            <v>20</v>
          </cell>
          <cell r="U1351">
            <v>0</v>
          </cell>
          <cell r="V1351">
            <v>0</v>
          </cell>
        </row>
        <row r="1352">
          <cell r="A1352">
            <v>22402</v>
          </cell>
          <cell r="B1352" t="str">
            <v/>
          </cell>
          <cell r="C1352" t="str">
            <v>224</v>
          </cell>
          <cell r="D1352" t="str">
            <v/>
          </cell>
          <cell r="E1352" t="str">
            <v/>
          </cell>
          <cell r="F1352" t="str">
            <v>22402</v>
          </cell>
          <cell r="G1352" t="str">
            <v>消防事务</v>
          </cell>
          <cell r="H1352">
            <v>732.444412</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row>
        <row r="1353">
          <cell r="A1353">
            <v>2240201</v>
          </cell>
          <cell r="B1353" t="str">
            <v/>
          </cell>
          <cell r="C1353" t="str">
            <v/>
          </cell>
          <cell r="D1353" t="str">
            <v>22402</v>
          </cell>
          <cell r="E1353" t="str">
            <v/>
          </cell>
          <cell r="F1353" t="str">
            <v/>
          </cell>
          <cell r="G1353" t="str">
            <v>  行政运行</v>
          </cell>
          <cell r="H1353">
            <v>663.644412</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row>
        <row r="1354">
          <cell r="A1354">
            <v>2240204</v>
          </cell>
          <cell r="B1354" t="str">
            <v/>
          </cell>
          <cell r="C1354" t="str">
            <v/>
          </cell>
          <cell r="D1354" t="str">
            <v>22402</v>
          </cell>
          <cell r="E1354" t="str">
            <v/>
          </cell>
          <cell r="F1354" t="str">
            <v/>
          </cell>
          <cell r="G1354" t="str">
            <v>  消防应急救援</v>
          </cell>
          <cell r="H1354">
            <v>68.8</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row>
        <row r="1355">
          <cell r="A1355">
            <v>22403</v>
          </cell>
          <cell r="B1355" t="str">
            <v/>
          </cell>
          <cell r="C1355" t="str">
            <v>224</v>
          </cell>
          <cell r="D1355" t="str">
            <v/>
          </cell>
          <cell r="E1355" t="str">
            <v/>
          </cell>
          <cell r="F1355" t="str">
            <v>22403</v>
          </cell>
          <cell r="G1355" t="str">
            <v>森林消防事务</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row>
        <row r="1356">
          <cell r="A1356">
            <v>2240304</v>
          </cell>
          <cell r="B1356" t="str">
            <v/>
          </cell>
          <cell r="C1356" t="str">
            <v/>
          </cell>
          <cell r="D1356" t="str">
            <v>22403</v>
          </cell>
          <cell r="E1356" t="str">
            <v/>
          </cell>
          <cell r="F1356" t="str">
            <v/>
          </cell>
          <cell r="G1356" t="str">
            <v>  森林消防应急救援</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row>
        <row r="1357">
          <cell r="A1357">
            <v>22405</v>
          </cell>
          <cell r="B1357" t="str">
            <v/>
          </cell>
          <cell r="C1357" t="str">
            <v>224</v>
          </cell>
          <cell r="D1357" t="str">
            <v/>
          </cell>
          <cell r="E1357" t="str">
            <v/>
          </cell>
          <cell r="F1357" t="str">
            <v>22405</v>
          </cell>
          <cell r="G1357" t="str">
            <v>地震事务</v>
          </cell>
          <cell r="H1357">
            <v>152.518445</v>
          </cell>
          <cell r="I1357">
            <v>103.7448</v>
          </cell>
          <cell r="J1357">
            <v>6.4728</v>
          </cell>
          <cell r="K1357">
            <v>3.5891</v>
          </cell>
          <cell r="L1357">
            <v>0</v>
          </cell>
          <cell r="M1357">
            <v>5.88</v>
          </cell>
          <cell r="N1357">
            <v>0</v>
          </cell>
          <cell r="O1357">
            <v>0</v>
          </cell>
          <cell r="P1357">
            <v>0</v>
          </cell>
          <cell r="Q1357">
            <v>0</v>
          </cell>
          <cell r="R1357">
            <v>0</v>
          </cell>
          <cell r="S1357">
            <v>0</v>
          </cell>
          <cell r="T1357">
            <v>20</v>
          </cell>
          <cell r="U1357">
            <v>156.42</v>
          </cell>
          <cell r="V1357">
            <v>0</v>
          </cell>
        </row>
        <row r="1358">
          <cell r="A1358">
            <v>2240501</v>
          </cell>
          <cell r="B1358" t="str">
            <v/>
          </cell>
          <cell r="C1358" t="str">
            <v/>
          </cell>
          <cell r="D1358" t="str">
            <v>22405</v>
          </cell>
          <cell r="E1358" t="str">
            <v/>
          </cell>
          <cell r="F1358" t="str">
            <v/>
          </cell>
          <cell r="G1358" t="str">
            <v>  行政运行</v>
          </cell>
          <cell r="H1358">
            <v>54.944126</v>
          </cell>
          <cell r="I1358">
            <v>50.3076</v>
          </cell>
          <cell r="J1358">
            <v>0</v>
          </cell>
          <cell r="K1358">
            <v>1.3895</v>
          </cell>
          <cell r="L1358">
            <v>0</v>
          </cell>
          <cell r="M1358">
            <v>0</v>
          </cell>
          <cell r="N1358">
            <v>0</v>
          </cell>
          <cell r="O1358">
            <v>0</v>
          </cell>
          <cell r="P1358">
            <v>0</v>
          </cell>
          <cell r="Q1358">
            <v>0</v>
          </cell>
          <cell r="R1358">
            <v>0</v>
          </cell>
          <cell r="S1358">
            <v>0</v>
          </cell>
          <cell r="T1358">
            <v>0</v>
          </cell>
          <cell r="U1358">
            <v>0</v>
          </cell>
          <cell r="V1358">
            <v>0</v>
          </cell>
        </row>
        <row r="1359">
          <cell r="A1359">
            <v>2240504</v>
          </cell>
          <cell r="B1359" t="str">
            <v/>
          </cell>
          <cell r="C1359" t="str">
            <v/>
          </cell>
          <cell r="D1359" t="str">
            <v>22405</v>
          </cell>
          <cell r="E1359" t="str">
            <v/>
          </cell>
          <cell r="F1359" t="str">
            <v/>
          </cell>
          <cell r="G1359" t="str">
            <v>  地震监测</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44.82</v>
          </cell>
          <cell r="V1359">
            <v>0</v>
          </cell>
        </row>
        <row r="1360">
          <cell r="A1360">
            <v>2240505</v>
          </cell>
          <cell r="B1360" t="str">
            <v/>
          </cell>
          <cell r="C1360" t="str">
            <v/>
          </cell>
          <cell r="D1360" t="str">
            <v>22405</v>
          </cell>
          <cell r="E1360" t="str">
            <v/>
          </cell>
          <cell r="F1360" t="str">
            <v/>
          </cell>
          <cell r="G1360" t="str">
            <v>  地震预测预报</v>
          </cell>
          <cell r="H1360">
            <v>2</v>
          </cell>
          <cell r="I1360">
            <v>0</v>
          </cell>
          <cell r="J1360">
            <v>0</v>
          </cell>
          <cell r="K1360">
            <v>0</v>
          </cell>
          <cell r="L1360">
            <v>0</v>
          </cell>
          <cell r="M1360">
            <v>0</v>
          </cell>
          <cell r="N1360">
            <v>0</v>
          </cell>
          <cell r="O1360">
            <v>0</v>
          </cell>
          <cell r="P1360">
            <v>0</v>
          </cell>
          <cell r="Q1360">
            <v>0</v>
          </cell>
          <cell r="R1360">
            <v>0</v>
          </cell>
          <cell r="S1360">
            <v>0</v>
          </cell>
          <cell r="T1360">
            <v>20</v>
          </cell>
          <cell r="U1360">
            <v>0</v>
          </cell>
          <cell r="V1360">
            <v>0</v>
          </cell>
        </row>
        <row r="1361">
          <cell r="A1361">
            <v>2240507</v>
          </cell>
          <cell r="B1361" t="str">
            <v/>
          </cell>
          <cell r="C1361" t="str">
            <v/>
          </cell>
          <cell r="D1361" t="str">
            <v>22405</v>
          </cell>
          <cell r="E1361" t="str">
            <v/>
          </cell>
          <cell r="F1361" t="str">
            <v/>
          </cell>
          <cell r="G1361" t="str">
            <v>  地震应急救援</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111.6</v>
          </cell>
          <cell r="V1361">
            <v>0</v>
          </cell>
        </row>
        <row r="1362">
          <cell r="A1362">
            <v>2240510</v>
          </cell>
          <cell r="B1362" t="str">
            <v/>
          </cell>
          <cell r="C1362" t="str">
            <v/>
          </cell>
          <cell r="D1362" t="str">
            <v>22405</v>
          </cell>
          <cell r="E1362" t="str">
            <v/>
          </cell>
          <cell r="F1362" t="str">
            <v/>
          </cell>
          <cell r="G1362" t="str">
            <v>  防震减灾基础管理</v>
          </cell>
          <cell r="H1362">
            <v>25.334128</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row>
        <row r="1363">
          <cell r="A1363">
            <v>2240550</v>
          </cell>
          <cell r="B1363" t="str">
            <v/>
          </cell>
          <cell r="C1363" t="str">
            <v/>
          </cell>
          <cell r="D1363" t="str">
            <v>22405</v>
          </cell>
          <cell r="E1363" t="str">
            <v/>
          </cell>
          <cell r="F1363" t="str">
            <v/>
          </cell>
          <cell r="G1363" t="str">
            <v>  地震事业机构</v>
          </cell>
          <cell r="H1363">
            <v>70.240191</v>
          </cell>
          <cell r="I1363">
            <v>53.4372</v>
          </cell>
          <cell r="J1363">
            <v>6.4728</v>
          </cell>
          <cell r="K1363">
            <v>2.1996</v>
          </cell>
          <cell r="L1363">
            <v>0</v>
          </cell>
          <cell r="M1363">
            <v>5.88</v>
          </cell>
          <cell r="N1363">
            <v>0</v>
          </cell>
          <cell r="O1363">
            <v>0</v>
          </cell>
          <cell r="P1363">
            <v>0</v>
          </cell>
          <cell r="Q1363">
            <v>0</v>
          </cell>
          <cell r="R1363">
            <v>0</v>
          </cell>
          <cell r="S1363">
            <v>0</v>
          </cell>
          <cell r="T1363">
            <v>0</v>
          </cell>
          <cell r="U1363">
            <v>0</v>
          </cell>
          <cell r="V1363">
            <v>0</v>
          </cell>
        </row>
        <row r="1364">
          <cell r="A1364">
            <v>22406</v>
          </cell>
          <cell r="B1364" t="str">
            <v/>
          </cell>
          <cell r="C1364" t="str">
            <v>224</v>
          </cell>
          <cell r="D1364" t="str">
            <v/>
          </cell>
          <cell r="E1364" t="str">
            <v/>
          </cell>
          <cell r="F1364" t="str">
            <v>22406</v>
          </cell>
          <cell r="G1364" t="str">
            <v>自然灾害防治</v>
          </cell>
          <cell r="H1364">
            <v>1224.29225</v>
          </cell>
          <cell r="I1364">
            <v>0</v>
          </cell>
          <cell r="J1364">
            <v>0</v>
          </cell>
          <cell r="K1364">
            <v>0</v>
          </cell>
          <cell r="L1364">
            <v>0</v>
          </cell>
          <cell r="M1364">
            <v>0</v>
          </cell>
          <cell r="N1364">
            <v>0</v>
          </cell>
          <cell r="O1364">
            <v>0</v>
          </cell>
          <cell r="P1364">
            <v>52.2</v>
          </cell>
          <cell r="Q1364">
            <v>106</v>
          </cell>
          <cell r="R1364">
            <v>-53.8</v>
          </cell>
          <cell r="S1364">
            <v>34.593018</v>
          </cell>
          <cell r="T1364">
            <v>406.94</v>
          </cell>
          <cell r="U1364">
            <v>0</v>
          </cell>
          <cell r="V1364">
            <v>40</v>
          </cell>
        </row>
        <row r="1365">
          <cell r="A1365">
            <v>2240601</v>
          </cell>
          <cell r="B1365" t="str">
            <v/>
          </cell>
          <cell r="C1365" t="str">
            <v/>
          </cell>
          <cell r="D1365" t="str">
            <v>22406</v>
          </cell>
          <cell r="E1365" t="str">
            <v/>
          </cell>
          <cell r="F1365" t="str">
            <v/>
          </cell>
          <cell r="G1365" t="str">
            <v>  地质灾害防治</v>
          </cell>
          <cell r="H1365">
            <v>1224.29225</v>
          </cell>
          <cell r="I1365">
            <v>0</v>
          </cell>
          <cell r="J1365">
            <v>0</v>
          </cell>
          <cell r="K1365">
            <v>0</v>
          </cell>
          <cell r="L1365">
            <v>0</v>
          </cell>
          <cell r="M1365">
            <v>0</v>
          </cell>
          <cell r="N1365">
            <v>0</v>
          </cell>
          <cell r="O1365">
            <v>0</v>
          </cell>
          <cell r="P1365">
            <v>52.2</v>
          </cell>
          <cell r="Q1365">
            <v>106</v>
          </cell>
          <cell r="R1365">
            <v>-53.8</v>
          </cell>
          <cell r="S1365">
            <v>11.593018</v>
          </cell>
          <cell r="T1365">
            <v>401.5</v>
          </cell>
          <cell r="U1365">
            <v>0</v>
          </cell>
          <cell r="V1365">
            <v>20</v>
          </cell>
        </row>
        <row r="1366">
          <cell r="A1366">
            <v>2240602</v>
          </cell>
          <cell r="B1366" t="str">
            <v/>
          </cell>
          <cell r="C1366" t="str">
            <v/>
          </cell>
          <cell r="D1366" t="str">
            <v>22406</v>
          </cell>
          <cell r="E1366" t="str">
            <v/>
          </cell>
          <cell r="F1366" t="str">
            <v/>
          </cell>
          <cell r="G1366" t="str">
            <v>  森林草原防灾减灾</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row>
        <row r="1367">
          <cell r="A1367">
            <v>2240699</v>
          </cell>
          <cell r="B1367" t="str">
            <v/>
          </cell>
          <cell r="C1367" t="str">
            <v/>
          </cell>
          <cell r="D1367" t="str">
            <v>22406</v>
          </cell>
          <cell r="E1367" t="str">
            <v/>
          </cell>
          <cell r="F1367" t="str">
            <v/>
          </cell>
          <cell r="G1367" t="str">
            <v>  其他自然灾害防治支出</v>
          </cell>
          <cell r="H1367">
            <v>0</v>
          </cell>
          <cell r="I1367">
            <v>0</v>
          </cell>
          <cell r="J1367">
            <v>0</v>
          </cell>
          <cell r="K1367">
            <v>0</v>
          </cell>
          <cell r="L1367">
            <v>0</v>
          </cell>
          <cell r="M1367">
            <v>0</v>
          </cell>
          <cell r="N1367">
            <v>0</v>
          </cell>
          <cell r="O1367">
            <v>0</v>
          </cell>
          <cell r="P1367">
            <v>0</v>
          </cell>
          <cell r="Q1367">
            <v>0</v>
          </cell>
          <cell r="R1367">
            <v>0</v>
          </cell>
          <cell r="S1367">
            <v>23</v>
          </cell>
          <cell r="T1367">
            <v>5.44</v>
          </cell>
          <cell r="U1367">
            <v>0</v>
          </cell>
          <cell r="V1367">
            <v>20</v>
          </cell>
        </row>
        <row r="1368">
          <cell r="A1368">
            <v>22407</v>
          </cell>
          <cell r="B1368" t="str">
            <v/>
          </cell>
          <cell r="C1368" t="str">
            <v>224</v>
          </cell>
          <cell r="D1368" t="str">
            <v/>
          </cell>
          <cell r="E1368" t="str">
            <v/>
          </cell>
          <cell r="F1368" t="str">
            <v>22407</v>
          </cell>
          <cell r="G1368" t="str">
            <v>自然灾害救灾及恢复重建支出</v>
          </cell>
          <cell r="H1368">
            <v>0</v>
          </cell>
          <cell r="I1368">
            <v>0</v>
          </cell>
          <cell r="J1368">
            <v>0</v>
          </cell>
          <cell r="K1368">
            <v>0</v>
          </cell>
          <cell r="L1368">
            <v>0</v>
          </cell>
          <cell r="M1368">
            <v>0</v>
          </cell>
          <cell r="N1368">
            <v>0</v>
          </cell>
          <cell r="O1368">
            <v>0</v>
          </cell>
          <cell r="P1368">
            <v>0</v>
          </cell>
          <cell r="Q1368">
            <v>0</v>
          </cell>
          <cell r="R1368">
            <v>0</v>
          </cell>
          <cell r="S1368">
            <v>0</v>
          </cell>
          <cell r="T1368">
            <v>417.864</v>
          </cell>
          <cell r="U1368">
            <v>0</v>
          </cell>
          <cell r="V1368">
            <v>0</v>
          </cell>
        </row>
        <row r="1369">
          <cell r="A1369">
            <v>2240703</v>
          </cell>
          <cell r="B1369" t="str">
            <v/>
          </cell>
          <cell r="C1369" t="str">
            <v/>
          </cell>
          <cell r="D1369" t="str">
            <v>22407</v>
          </cell>
          <cell r="E1369" t="str">
            <v/>
          </cell>
          <cell r="F1369" t="str">
            <v/>
          </cell>
          <cell r="G1369" t="str">
            <v>  自然灾害救灾救助</v>
          </cell>
          <cell r="H1369">
            <v>0</v>
          </cell>
          <cell r="I1369">
            <v>0</v>
          </cell>
          <cell r="J1369">
            <v>0</v>
          </cell>
          <cell r="K1369">
            <v>0</v>
          </cell>
          <cell r="L1369">
            <v>0</v>
          </cell>
          <cell r="M1369">
            <v>0</v>
          </cell>
          <cell r="N1369">
            <v>0</v>
          </cell>
          <cell r="O1369">
            <v>0</v>
          </cell>
          <cell r="P1369">
            <v>0</v>
          </cell>
          <cell r="Q1369">
            <v>0</v>
          </cell>
          <cell r="R1369">
            <v>0</v>
          </cell>
          <cell r="S1369">
            <v>0</v>
          </cell>
          <cell r="T1369">
            <v>417.864</v>
          </cell>
          <cell r="U1369">
            <v>0</v>
          </cell>
          <cell r="V1369">
            <v>0</v>
          </cell>
        </row>
        <row r="1370">
          <cell r="A1370">
            <v>2240704</v>
          </cell>
          <cell r="B1370" t="str">
            <v/>
          </cell>
          <cell r="C1370" t="str">
            <v/>
          </cell>
          <cell r="D1370" t="str">
            <v>22407</v>
          </cell>
          <cell r="E1370" t="str">
            <v/>
          </cell>
          <cell r="F1370" t="str">
            <v/>
          </cell>
          <cell r="G1370" t="str">
            <v>  自然灾害灾后重建补助</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row>
        <row r="1371">
          <cell r="A1371">
            <v>2240799</v>
          </cell>
          <cell r="B1371" t="str">
            <v/>
          </cell>
          <cell r="C1371" t="str">
            <v/>
          </cell>
          <cell r="D1371" t="str">
            <v>22407</v>
          </cell>
          <cell r="E1371" t="str">
            <v/>
          </cell>
          <cell r="F1371" t="str">
            <v/>
          </cell>
          <cell r="G1371" t="str">
            <v>  其他自然灾害生活救助支出</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row>
        <row r="1372">
          <cell r="A1372">
            <v>22499</v>
          </cell>
          <cell r="B1372" t="str">
            <v/>
          </cell>
          <cell r="C1372" t="str">
            <v>224</v>
          </cell>
          <cell r="D1372" t="str">
            <v/>
          </cell>
          <cell r="E1372" t="str">
            <v/>
          </cell>
          <cell r="F1372" t="str">
            <v>22499</v>
          </cell>
          <cell r="G1372" t="str">
            <v>其他灾害防治及应急管理支出</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row>
        <row r="1373">
          <cell r="A1373">
            <v>227</v>
          </cell>
          <cell r="B1373" t="str">
            <v>类</v>
          </cell>
          <cell r="C1373" t="str">
            <v/>
          </cell>
          <cell r="D1373" t="str">
            <v/>
          </cell>
          <cell r="E1373" t="str">
            <v/>
          </cell>
          <cell r="F1373" t="str">
            <v/>
          </cell>
          <cell r="G1373" t="str">
            <v>预备费</v>
          </cell>
          <cell r="H1373">
            <v>3900</v>
          </cell>
          <cell r="I1373">
            <v>0</v>
          </cell>
          <cell r="J1373">
            <v>0</v>
          </cell>
          <cell r="K1373">
            <v>0</v>
          </cell>
          <cell r="L1373">
            <v>0</v>
          </cell>
          <cell r="M1373">
            <v>0</v>
          </cell>
          <cell r="N1373">
            <v>0</v>
          </cell>
          <cell r="O1373">
            <v>0</v>
          </cell>
          <cell r="P1373">
            <v>0</v>
          </cell>
          <cell r="Q1373">
            <v>0</v>
          </cell>
          <cell r="R1373">
            <v>0</v>
          </cell>
          <cell r="S1373">
            <v>0</v>
          </cell>
          <cell r="T1373">
            <v>0</v>
          </cell>
          <cell r="U1373">
            <v>-800.252996</v>
          </cell>
          <cell r="V1373">
            <v>0</v>
          </cell>
        </row>
        <row r="1374">
          <cell r="A1374">
            <v>229</v>
          </cell>
          <cell r="B1374" t="str">
            <v>类</v>
          </cell>
          <cell r="C1374" t="str">
            <v/>
          </cell>
          <cell r="D1374" t="str">
            <v/>
          </cell>
          <cell r="E1374" t="str">
            <v/>
          </cell>
          <cell r="F1374" t="str">
            <v/>
          </cell>
          <cell r="G1374" t="str">
            <v>其他支出</v>
          </cell>
          <cell r="H1374">
            <v>3234</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row>
        <row r="1375">
          <cell r="A1375">
            <v>22902</v>
          </cell>
          <cell r="B1375" t="str">
            <v/>
          </cell>
          <cell r="C1375" t="str">
            <v>229</v>
          </cell>
          <cell r="D1375" t="str">
            <v/>
          </cell>
          <cell r="E1375" t="str">
            <v/>
          </cell>
          <cell r="F1375" t="str">
            <v>22902</v>
          </cell>
          <cell r="G1375" t="str">
            <v>年初预留</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row>
        <row r="1376">
          <cell r="A1376">
            <v>2290201</v>
          </cell>
          <cell r="B1376" t="str">
            <v/>
          </cell>
          <cell r="C1376" t="str">
            <v/>
          </cell>
          <cell r="D1376" t="str">
            <v>22902</v>
          </cell>
          <cell r="E1376" t="str">
            <v/>
          </cell>
          <cell r="F1376" t="str">
            <v/>
          </cell>
          <cell r="G1376" t="str">
            <v>  年初预留</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row>
        <row r="1377">
          <cell r="A1377">
            <v>229020101</v>
          </cell>
          <cell r="B1377" t="str">
            <v/>
          </cell>
          <cell r="C1377" t="str">
            <v/>
          </cell>
          <cell r="D1377" t="str">
            <v/>
          </cell>
          <cell r="E1377" t="str">
            <v>2290201</v>
          </cell>
          <cell r="F1377" t="str">
            <v/>
          </cell>
          <cell r="G1377" t="str">
            <v>    目督考核项目经费</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row>
        <row r="1378">
          <cell r="A1378">
            <v>229020102</v>
          </cell>
          <cell r="B1378" t="str">
            <v/>
          </cell>
          <cell r="C1378" t="str">
            <v/>
          </cell>
          <cell r="D1378" t="str">
            <v/>
          </cell>
          <cell r="E1378" t="str">
            <v>2290201</v>
          </cell>
          <cell r="F1378" t="str">
            <v/>
          </cell>
          <cell r="G1378" t="str">
            <v>    预留工资统发（含升档晋级）</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0</v>
          </cell>
        </row>
        <row r="1379">
          <cell r="A1379">
            <v>22999</v>
          </cell>
          <cell r="B1379" t="str">
            <v/>
          </cell>
          <cell r="C1379" t="str">
            <v>229</v>
          </cell>
          <cell r="D1379" t="str">
            <v/>
          </cell>
          <cell r="E1379" t="str">
            <v/>
          </cell>
          <cell r="F1379" t="str">
            <v>22999</v>
          </cell>
          <cell r="G1379" t="str">
            <v>其他支出</v>
          </cell>
          <cell r="H1379">
            <v>3234</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row>
        <row r="1380">
          <cell r="A1380">
            <v>2299999</v>
          </cell>
          <cell r="B1380" t="str">
            <v/>
          </cell>
          <cell r="C1380" t="str">
            <v/>
          </cell>
          <cell r="D1380" t="str">
            <v>22999</v>
          </cell>
          <cell r="E1380" t="str">
            <v/>
          </cell>
          <cell r="F1380" t="str">
            <v/>
          </cell>
          <cell r="G1380" t="str">
            <v>  其他支出</v>
          </cell>
          <cell r="H1380">
            <v>3234</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row>
        <row r="1381">
          <cell r="A1381">
            <v>229999901</v>
          </cell>
          <cell r="B1381" t="str">
            <v/>
          </cell>
          <cell r="C1381" t="str">
            <v/>
          </cell>
          <cell r="D1381" t="str">
            <v/>
          </cell>
          <cell r="E1381" t="str">
            <v>2299999</v>
          </cell>
          <cell r="F1381" t="str">
            <v/>
          </cell>
          <cell r="G1381" t="str">
            <v>    目督考核项目经费</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row>
        <row r="1382">
          <cell r="A1382">
            <v>229999902</v>
          </cell>
          <cell r="B1382" t="str">
            <v/>
          </cell>
          <cell r="C1382" t="str">
            <v/>
          </cell>
          <cell r="D1382" t="str">
            <v/>
          </cell>
          <cell r="E1382" t="str">
            <v>2299999</v>
          </cell>
          <cell r="F1382" t="str">
            <v/>
          </cell>
          <cell r="G1382" t="str">
            <v>    预留工资统发（含升档晋级）</v>
          </cell>
          <cell r="H1382">
            <v>3234</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row>
        <row r="1383">
          <cell r="A1383">
            <v>229999910</v>
          </cell>
          <cell r="B1383" t="str">
            <v/>
          </cell>
          <cell r="C1383" t="str">
            <v/>
          </cell>
          <cell r="D1383" t="str">
            <v/>
          </cell>
          <cell r="E1383" t="str">
            <v>2299999</v>
          </cell>
          <cell r="F1383" t="str">
            <v/>
          </cell>
          <cell r="G1383" t="str">
            <v>    重点工作重点项目前期经费</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V1383">
            <v>0</v>
          </cell>
        </row>
        <row r="1384">
          <cell r="A1384">
            <v>229999999</v>
          </cell>
          <cell r="B1384" t="str">
            <v/>
          </cell>
          <cell r="C1384" t="str">
            <v/>
          </cell>
          <cell r="D1384" t="str">
            <v/>
          </cell>
          <cell r="E1384" t="str">
            <v>2299999</v>
          </cell>
          <cell r="F1384" t="str">
            <v/>
          </cell>
          <cell r="G1384" t="str">
            <v>    2018年第一阶段规范改革性补贴及奖励政策增资</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V1384">
            <v>0</v>
          </cell>
        </row>
        <row r="1385">
          <cell r="A1385">
            <v>229999999</v>
          </cell>
          <cell r="B1385" t="str">
            <v/>
          </cell>
          <cell r="C1385" t="str">
            <v/>
          </cell>
          <cell r="D1385" t="str">
            <v/>
          </cell>
          <cell r="E1385" t="str">
            <v>2299999</v>
          </cell>
          <cell r="F1385" t="str">
            <v/>
          </cell>
          <cell r="G1385" t="str">
            <v>    其他支出</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row>
        <row r="1386">
          <cell r="A1386">
            <v>230</v>
          </cell>
          <cell r="B1386" t="str">
            <v>类</v>
          </cell>
          <cell r="C1386" t="str">
            <v/>
          </cell>
          <cell r="D1386" t="str">
            <v/>
          </cell>
          <cell r="E1386" t="str">
            <v/>
          </cell>
          <cell r="F1386" t="str">
            <v/>
          </cell>
          <cell r="G1386" t="str">
            <v>转移性支出</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row>
        <row r="1387">
          <cell r="A1387">
            <v>23002</v>
          </cell>
          <cell r="B1387" t="str">
            <v/>
          </cell>
          <cell r="C1387" t="str">
            <v>230</v>
          </cell>
          <cell r="D1387" t="str">
            <v/>
          </cell>
          <cell r="E1387" t="str">
            <v/>
          </cell>
          <cell r="F1387" t="str">
            <v>23002</v>
          </cell>
          <cell r="G1387" t="str">
            <v>一般性转移支付</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V1387">
            <v>0</v>
          </cell>
        </row>
        <row r="1388">
          <cell r="A1388">
            <v>2300208</v>
          </cell>
          <cell r="B1388" t="str">
            <v/>
          </cell>
          <cell r="C1388" t="str">
            <v/>
          </cell>
          <cell r="D1388" t="str">
            <v>23002</v>
          </cell>
          <cell r="E1388" t="str">
            <v/>
          </cell>
          <cell r="F1388" t="str">
            <v/>
          </cell>
          <cell r="G1388" t="str">
            <v>  结算补助支出</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V1388">
            <v>0</v>
          </cell>
        </row>
        <row r="1389">
          <cell r="A1389">
            <v>2300220</v>
          </cell>
          <cell r="B1389" t="str">
            <v/>
          </cell>
          <cell r="C1389" t="str">
            <v/>
          </cell>
          <cell r="D1389" t="str">
            <v>23002</v>
          </cell>
          <cell r="E1389" t="str">
            <v/>
          </cell>
          <cell r="F1389" t="str">
            <v/>
          </cell>
          <cell r="G1389" t="str">
            <v>  基层公检法司转移支付</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V1389">
            <v>0</v>
          </cell>
        </row>
        <row r="1390">
          <cell r="A1390">
            <v>2300221</v>
          </cell>
          <cell r="B1390" t="str">
            <v/>
          </cell>
          <cell r="C1390" t="str">
            <v/>
          </cell>
          <cell r="D1390" t="str">
            <v>23002</v>
          </cell>
          <cell r="E1390" t="str">
            <v/>
          </cell>
          <cell r="F1390" t="str">
            <v/>
          </cell>
          <cell r="G1390" t="str">
            <v>  城乡义务教育转移支付</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row>
        <row r="1391">
          <cell r="A1391">
            <v>231</v>
          </cell>
          <cell r="B1391" t="str">
            <v>类</v>
          </cell>
          <cell r="C1391" t="str">
            <v/>
          </cell>
          <cell r="D1391" t="str">
            <v/>
          </cell>
          <cell r="E1391" t="str">
            <v/>
          </cell>
          <cell r="F1391" t="str">
            <v/>
          </cell>
          <cell r="G1391" t="str">
            <v>债务还本支出</v>
          </cell>
          <cell r="H1391">
            <v>23957.3</v>
          </cell>
          <cell r="I1391">
            <v>0</v>
          </cell>
          <cell r="J1391">
            <v>0</v>
          </cell>
          <cell r="K1391">
            <v>0</v>
          </cell>
          <cell r="L1391">
            <v>0</v>
          </cell>
          <cell r="M1391">
            <v>0</v>
          </cell>
          <cell r="N1391">
            <v>0</v>
          </cell>
          <cell r="O1391">
            <v>0</v>
          </cell>
          <cell r="P1391">
            <v>0</v>
          </cell>
          <cell r="Q1391">
            <v>30994.08</v>
          </cell>
          <cell r="R1391">
            <v>-30994.08</v>
          </cell>
          <cell r="S1391">
            <v>0</v>
          </cell>
          <cell r="T1391">
            <v>900</v>
          </cell>
          <cell r="U1391">
            <v>0</v>
          </cell>
          <cell r="V1391">
            <v>0</v>
          </cell>
        </row>
        <row r="1392">
          <cell r="A1392">
            <v>23103</v>
          </cell>
          <cell r="B1392" t="str">
            <v/>
          </cell>
          <cell r="C1392" t="str">
            <v>231</v>
          </cell>
          <cell r="D1392" t="str">
            <v/>
          </cell>
          <cell r="E1392" t="str">
            <v/>
          </cell>
          <cell r="F1392" t="str">
            <v>23103</v>
          </cell>
          <cell r="G1392" t="str">
            <v>地方政府一般债务还本支出</v>
          </cell>
          <cell r="H1392">
            <v>23957.3</v>
          </cell>
          <cell r="I1392">
            <v>0</v>
          </cell>
          <cell r="J1392">
            <v>0</v>
          </cell>
          <cell r="K1392">
            <v>0</v>
          </cell>
          <cell r="L1392">
            <v>0</v>
          </cell>
          <cell r="M1392">
            <v>0</v>
          </cell>
          <cell r="N1392">
            <v>0</v>
          </cell>
          <cell r="O1392">
            <v>0</v>
          </cell>
          <cell r="P1392">
            <v>0</v>
          </cell>
          <cell r="Q1392">
            <v>30994.08</v>
          </cell>
          <cell r="R1392">
            <v>-30994.08</v>
          </cell>
          <cell r="S1392">
            <v>0</v>
          </cell>
          <cell r="T1392">
            <v>900</v>
          </cell>
          <cell r="U1392">
            <v>0</v>
          </cell>
          <cell r="V1392">
            <v>0</v>
          </cell>
        </row>
        <row r="1393">
          <cell r="A1393">
            <v>2310301</v>
          </cell>
          <cell r="B1393" t="str">
            <v/>
          </cell>
          <cell r="C1393" t="str">
            <v/>
          </cell>
          <cell r="D1393" t="str">
            <v>23103</v>
          </cell>
          <cell r="E1393" t="str">
            <v/>
          </cell>
          <cell r="F1393" t="str">
            <v/>
          </cell>
          <cell r="G1393" t="str">
            <v>  地方政府一般债券还本支出</v>
          </cell>
          <cell r="H1393">
            <v>23957.3</v>
          </cell>
          <cell r="I1393">
            <v>0</v>
          </cell>
          <cell r="J1393">
            <v>0</v>
          </cell>
          <cell r="K1393">
            <v>0</v>
          </cell>
          <cell r="L1393">
            <v>0</v>
          </cell>
          <cell r="M1393">
            <v>0</v>
          </cell>
          <cell r="N1393">
            <v>0</v>
          </cell>
          <cell r="O1393">
            <v>0</v>
          </cell>
          <cell r="P1393">
            <v>0</v>
          </cell>
          <cell r="Q1393">
            <v>30994.08</v>
          </cell>
          <cell r="R1393">
            <v>-30994.08</v>
          </cell>
          <cell r="S1393">
            <v>0</v>
          </cell>
          <cell r="T1393">
            <v>900</v>
          </cell>
          <cell r="U1393">
            <v>0</v>
          </cell>
          <cell r="V1393">
            <v>0</v>
          </cell>
        </row>
        <row r="1394">
          <cell r="A1394">
            <v>232</v>
          </cell>
          <cell r="B1394" t="str">
            <v>类</v>
          </cell>
          <cell r="C1394" t="str">
            <v/>
          </cell>
          <cell r="D1394" t="str">
            <v/>
          </cell>
          <cell r="E1394" t="str">
            <v/>
          </cell>
          <cell r="F1394" t="str">
            <v/>
          </cell>
          <cell r="G1394" t="str">
            <v>债务付息支出</v>
          </cell>
          <cell r="H1394">
            <v>5870.36975</v>
          </cell>
          <cell r="I1394">
            <v>0</v>
          </cell>
          <cell r="J1394">
            <v>0</v>
          </cell>
          <cell r="K1394">
            <v>0</v>
          </cell>
          <cell r="L1394">
            <v>0</v>
          </cell>
          <cell r="M1394">
            <v>0</v>
          </cell>
          <cell r="N1394">
            <v>0</v>
          </cell>
          <cell r="O1394">
            <v>0</v>
          </cell>
          <cell r="P1394">
            <v>0</v>
          </cell>
          <cell r="Q1394">
            <v>77.2</v>
          </cell>
          <cell r="R1394">
            <v>-77.2</v>
          </cell>
          <cell r="S1394">
            <v>0</v>
          </cell>
          <cell r="T1394">
            <v>0</v>
          </cell>
          <cell r="U1394">
            <v>0</v>
          </cell>
          <cell r="V1394">
            <v>0</v>
          </cell>
        </row>
        <row r="1395">
          <cell r="A1395">
            <v>23203</v>
          </cell>
          <cell r="B1395" t="str">
            <v/>
          </cell>
          <cell r="C1395" t="str">
            <v>232</v>
          </cell>
          <cell r="D1395" t="str">
            <v/>
          </cell>
          <cell r="E1395" t="str">
            <v/>
          </cell>
          <cell r="F1395" t="str">
            <v>23203</v>
          </cell>
          <cell r="G1395" t="str">
            <v>地方政府一般债务付息支出</v>
          </cell>
          <cell r="H1395">
            <v>5870.36975</v>
          </cell>
          <cell r="I1395">
            <v>0</v>
          </cell>
          <cell r="J1395">
            <v>0</v>
          </cell>
          <cell r="K1395">
            <v>0</v>
          </cell>
          <cell r="L1395">
            <v>0</v>
          </cell>
          <cell r="M1395">
            <v>0</v>
          </cell>
          <cell r="N1395">
            <v>0</v>
          </cell>
          <cell r="O1395">
            <v>0</v>
          </cell>
          <cell r="P1395">
            <v>0</v>
          </cell>
          <cell r="Q1395">
            <v>77.2</v>
          </cell>
          <cell r="R1395">
            <v>-77.2</v>
          </cell>
          <cell r="S1395">
            <v>0</v>
          </cell>
          <cell r="T1395">
            <v>0</v>
          </cell>
          <cell r="U1395">
            <v>0</v>
          </cell>
          <cell r="V1395">
            <v>0</v>
          </cell>
        </row>
        <row r="1396">
          <cell r="A1396">
            <v>2320301</v>
          </cell>
          <cell r="B1396" t="str">
            <v/>
          </cell>
          <cell r="C1396" t="str">
            <v/>
          </cell>
          <cell r="D1396" t="str">
            <v>23203</v>
          </cell>
          <cell r="E1396" t="str">
            <v/>
          </cell>
          <cell r="F1396" t="str">
            <v/>
          </cell>
          <cell r="G1396" t="str">
            <v>  地方政府一般债券付息支出</v>
          </cell>
          <cell r="H1396">
            <v>5870.36975</v>
          </cell>
          <cell r="I1396">
            <v>0</v>
          </cell>
          <cell r="J1396">
            <v>0</v>
          </cell>
          <cell r="K1396">
            <v>0</v>
          </cell>
          <cell r="L1396">
            <v>0</v>
          </cell>
          <cell r="M1396">
            <v>0</v>
          </cell>
          <cell r="N1396">
            <v>0</v>
          </cell>
          <cell r="O1396">
            <v>0</v>
          </cell>
          <cell r="P1396">
            <v>0</v>
          </cell>
          <cell r="Q1396">
            <v>77.2</v>
          </cell>
          <cell r="R1396">
            <v>-77.2</v>
          </cell>
          <cell r="S1396">
            <v>0</v>
          </cell>
          <cell r="T1396">
            <v>0</v>
          </cell>
          <cell r="U1396">
            <v>0</v>
          </cell>
          <cell r="V1396">
            <v>0</v>
          </cell>
        </row>
        <row r="1397">
          <cell r="A1397">
            <v>233</v>
          </cell>
          <cell r="B1397" t="str">
            <v>类</v>
          </cell>
          <cell r="C1397" t="str">
            <v/>
          </cell>
          <cell r="D1397" t="str">
            <v/>
          </cell>
          <cell r="E1397" t="str">
            <v/>
          </cell>
          <cell r="F1397" t="str">
            <v/>
          </cell>
          <cell r="G1397" t="str">
            <v>债务发行费用支出</v>
          </cell>
          <cell r="H1397">
            <v>75.980058</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row>
        <row r="1398">
          <cell r="A1398">
            <v>23303</v>
          </cell>
          <cell r="B1398" t="str">
            <v/>
          </cell>
          <cell r="C1398" t="str">
            <v>233</v>
          </cell>
          <cell r="D1398" t="str">
            <v/>
          </cell>
          <cell r="E1398" t="str">
            <v/>
          </cell>
          <cell r="F1398" t="str">
            <v>23303</v>
          </cell>
          <cell r="G1398" t="str">
            <v>地方政府一般债务发行费用支出</v>
          </cell>
          <cell r="H1398">
            <v>75.980058</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row>
        <row r="1399">
          <cell r="B1399" t="str">
            <v/>
          </cell>
          <cell r="C1399" t="str">
            <v/>
          </cell>
          <cell r="D1399" t="str">
            <v/>
          </cell>
          <cell r="E1399" t="str">
            <v/>
          </cell>
          <cell r="F1399" t="str">
            <v/>
          </cell>
        </row>
        <row r="1399">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V1399">
            <v>0</v>
          </cell>
        </row>
        <row r="1400">
          <cell r="B1400" t="str">
            <v/>
          </cell>
          <cell r="C1400" t="str">
            <v/>
          </cell>
          <cell r="D1400" t="str">
            <v/>
          </cell>
          <cell r="E1400" t="str">
            <v/>
          </cell>
          <cell r="F1400" t="str">
            <v/>
          </cell>
          <cell r="G1400" t="str">
            <v>基金支出★★★★</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row>
        <row r="1401">
          <cell r="A1401">
            <v>207</v>
          </cell>
          <cell r="B1401" t="str">
            <v>类</v>
          </cell>
          <cell r="C1401" t="str">
            <v/>
          </cell>
          <cell r="D1401" t="str">
            <v/>
          </cell>
          <cell r="E1401" t="str">
            <v/>
          </cell>
          <cell r="F1401" t="str">
            <v/>
          </cell>
          <cell r="G1401" t="str">
            <v>文化体育与传媒支出</v>
          </cell>
          <cell r="H1401">
            <v>0</v>
          </cell>
          <cell r="I1401">
            <v>0</v>
          </cell>
          <cell r="J1401">
            <v>0</v>
          </cell>
          <cell r="K1401">
            <v>0</v>
          </cell>
          <cell r="L1401">
            <v>0</v>
          </cell>
          <cell r="M1401">
            <v>0</v>
          </cell>
          <cell r="N1401">
            <v>0</v>
          </cell>
          <cell r="O1401">
            <v>0</v>
          </cell>
          <cell r="P1401">
            <v>0</v>
          </cell>
          <cell r="Q1401">
            <v>0</v>
          </cell>
          <cell r="R1401">
            <v>0</v>
          </cell>
          <cell r="S1401">
            <v>0</v>
          </cell>
          <cell r="T1401">
            <v>5.1</v>
          </cell>
          <cell r="U1401">
            <v>0</v>
          </cell>
          <cell r="V1401">
            <v>0</v>
          </cell>
        </row>
        <row r="1402">
          <cell r="A1402">
            <v>20707</v>
          </cell>
          <cell r="B1402" t="str">
            <v/>
          </cell>
          <cell r="C1402" t="str">
            <v>207</v>
          </cell>
          <cell r="D1402" t="str">
            <v/>
          </cell>
          <cell r="E1402" t="str">
            <v/>
          </cell>
          <cell r="F1402" t="str">
            <v>20707</v>
          </cell>
          <cell r="G1402" t="str">
            <v>国家电影发展专项资金支出</v>
          </cell>
          <cell r="H1402">
            <v>0</v>
          </cell>
          <cell r="I1402">
            <v>0</v>
          </cell>
          <cell r="J1402">
            <v>0</v>
          </cell>
          <cell r="K1402">
            <v>0</v>
          </cell>
          <cell r="L1402">
            <v>0</v>
          </cell>
          <cell r="M1402">
            <v>0</v>
          </cell>
          <cell r="N1402">
            <v>0</v>
          </cell>
          <cell r="O1402">
            <v>0</v>
          </cell>
          <cell r="P1402">
            <v>0</v>
          </cell>
          <cell r="Q1402">
            <v>0</v>
          </cell>
          <cell r="R1402">
            <v>0</v>
          </cell>
          <cell r="S1402">
            <v>0</v>
          </cell>
          <cell r="T1402">
            <v>5.1</v>
          </cell>
          <cell r="U1402">
            <v>0</v>
          </cell>
          <cell r="V1402">
            <v>0</v>
          </cell>
        </row>
        <row r="1403">
          <cell r="A1403">
            <v>2070701</v>
          </cell>
          <cell r="B1403" t="str">
            <v/>
          </cell>
          <cell r="C1403" t="str">
            <v/>
          </cell>
          <cell r="D1403" t="str">
            <v>20707</v>
          </cell>
          <cell r="E1403" t="str">
            <v/>
          </cell>
          <cell r="F1403" t="str">
            <v/>
          </cell>
          <cell r="G1403" t="str">
            <v>  资助国产影片放映</v>
          </cell>
          <cell r="H1403">
            <v>0</v>
          </cell>
          <cell r="I1403">
            <v>0</v>
          </cell>
          <cell r="J1403">
            <v>0</v>
          </cell>
          <cell r="K1403">
            <v>0</v>
          </cell>
          <cell r="L1403">
            <v>0</v>
          </cell>
          <cell r="M1403">
            <v>0</v>
          </cell>
          <cell r="N1403">
            <v>0</v>
          </cell>
          <cell r="O1403">
            <v>0</v>
          </cell>
          <cell r="P1403">
            <v>0</v>
          </cell>
          <cell r="Q1403">
            <v>0</v>
          </cell>
          <cell r="R1403">
            <v>0</v>
          </cell>
          <cell r="S1403">
            <v>0</v>
          </cell>
          <cell r="T1403">
            <v>5.1</v>
          </cell>
          <cell r="U1403">
            <v>0</v>
          </cell>
          <cell r="V1403">
            <v>0</v>
          </cell>
        </row>
        <row r="1404">
          <cell r="A1404">
            <v>2070702</v>
          </cell>
          <cell r="B1404" t="str">
            <v/>
          </cell>
          <cell r="C1404" t="str">
            <v/>
          </cell>
          <cell r="D1404" t="str">
            <v>20707</v>
          </cell>
          <cell r="E1404" t="str">
            <v/>
          </cell>
          <cell r="F1404" t="str">
            <v/>
          </cell>
          <cell r="G1404" t="str">
            <v>  资助城市影院</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row>
        <row r="1405">
          <cell r="A1405">
            <v>2070703</v>
          </cell>
          <cell r="B1405" t="str">
            <v/>
          </cell>
          <cell r="C1405" t="str">
            <v/>
          </cell>
          <cell r="D1405" t="str">
            <v>20707</v>
          </cell>
          <cell r="E1405" t="str">
            <v/>
          </cell>
          <cell r="F1405" t="str">
            <v/>
          </cell>
          <cell r="G1405" t="str">
            <v>  资助少数民族电影译制</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row>
        <row r="1406">
          <cell r="A1406">
            <v>2070799</v>
          </cell>
          <cell r="B1406" t="str">
            <v/>
          </cell>
          <cell r="C1406" t="str">
            <v/>
          </cell>
          <cell r="D1406" t="str">
            <v>20707</v>
          </cell>
          <cell r="E1406" t="str">
            <v/>
          </cell>
          <cell r="F1406" t="str">
            <v/>
          </cell>
          <cell r="G1406" t="str">
            <v>  其他国家电影事业发展专项资金支出</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row>
        <row r="1407">
          <cell r="A1407">
            <v>20709</v>
          </cell>
          <cell r="B1407" t="str">
            <v/>
          </cell>
          <cell r="C1407" t="str">
            <v>207</v>
          </cell>
          <cell r="D1407" t="str">
            <v/>
          </cell>
          <cell r="E1407" t="str">
            <v/>
          </cell>
          <cell r="F1407" t="str">
            <v>20709</v>
          </cell>
          <cell r="G1407" t="str">
            <v>旅游发展基金支出</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row>
        <row r="1408">
          <cell r="A1408">
            <v>2070904</v>
          </cell>
          <cell r="B1408" t="str">
            <v/>
          </cell>
          <cell r="C1408" t="str">
            <v/>
          </cell>
          <cell r="D1408" t="str">
            <v>20709</v>
          </cell>
          <cell r="E1408" t="str">
            <v/>
          </cell>
          <cell r="F1408" t="str">
            <v/>
          </cell>
          <cell r="G1408" t="str">
            <v>  地方旅游开发项目补助</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row>
        <row r="1409">
          <cell r="A1409">
            <v>208</v>
          </cell>
          <cell r="B1409" t="str">
            <v>类</v>
          </cell>
          <cell r="C1409" t="str">
            <v/>
          </cell>
          <cell r="D1409" t="str">
            <v/>
          </cell>
          <cell r="E1409" t="str">
            <v/>
          </cell>
          <cell r="F1409" t="str">
            <v/>
          </cell>
          <cell r="G1409" t="str">
            <v>社会保障和就业支出</v>
          </cell>
          <cell r="H1409">
            <v>0</v>
          </cell>
          <cell r="I1409">
            <v>0</v>
          </cell>
          <cell r="J1409">
            <v>0</v>
          </cell>
          <cell r="K1409">
            <v>0</v>
          </cell>
          <cell r="L1409">
            <v>0</v>
          </cell>
          <cell r="M1409">
            <v>0</v>
          </cell>
          <cell r="N1409">
            <v>0</v>
          </cell>
          <cell r="O1409">
            <v>0</v>
          </cell>
          <cell r="P1409">
            <v>0</v>
          </cell>
          <cell r="Q1409">
            <v>0</v>
          </cell>
          <cell r="R1409">
            <v>0</v>
          </cell>
          <cell r="S1409">
            <v>483.735</v>
          </cell>
          <cell r="T1409">
            <v>1158.97</v>
          </cell>
          <cell r="U1409">
            <v>0</v>
          </cell>
          <cell r="V1409">
            <v>0</v>
          </cell>
        </row>
        <row r="1410">
          <cell r="A1410">
            <v>20822</v>
          </cell>
          <cell r="B1410" t="str">
            <v/>
          </cell>
          <cell r="C1410" t="str">
            <v>208</v>
          </cell>
          <cell r="D1410" t="str">
            <v/>
          </cell>
          <cell r="E1410" t="str">
            <v/>
          </cell>
          <cell r="F1410" t="str">
            <v>20822</v>
          </cell>
          <cell r="G1410" t="str">
            <v>大中型水库移民后期扶持基金支出</v>
          </cell>
          <cell r="H1410">
            <v>0</v>
          </cell>
          <cell r="I1410">
            <v>0</v>
          </cell>
          <cell r="J1410">
            <v>0</v>
          </cell>
          <cell r="K1410">
            <v>0</v>
          </cell>
          <cell r="L1410">
            <v>0</v>
          </cell>
          <cell r="M1410">
            <v>0</v>
          </cell>
          <cell r="N1410">
            <v>0</v>
          </cell>
          <cell r="O1410">
            <v>0</v>
          </cell>
          <cell r="P1410">
            <v>0</v>
          </cell>
          <cell r="Q1410">
            <v>0</v>
          </cell>
          <cell r="R1410">
            <v>0</v>
          </cell>
          <cell r="S1410">
            <v>483.735</v>
          </cell>
          <cell r="T1410">
            <v>1158.97</v>
          </cell>
          <cell r="U1410">
            <v>0</v>
          </cell>
          <cell r="V1410">
            <v>0</v>
          </cell>
        </row>
        <row r="1411">
          <cell r="A1411">
            <v>2082201</v>
          </cell>
          <cell r="B1411" t="str">
            <v/>
          </cell>
          <cell r="C1411" t="str">
            <v/>
          </cell>
          <cell r="D1411" t="str">
            <v>20822</v>
          </cell>
          <cell r="E1411" t="str">
            <v/>
          </cell>
          <cell r="F1411" t="str">
            <v/>
          </cell>
          <cell r="G1411" t="str">
            <v>  移民补助</v>
          </cell>
          <cell r="H1411">
            <v>0</v>
          </cell>
          <cell r="I1411">
            <v>0</v>
          </cell>
          <cell r="J1411">
            <v>0</v>
          </cell>
          <cell r="K1411">
            <v>0</v>
          </cell>
          <cell r="L1411">
            <v>0</v>
          </cell>
          <cell r="M1411">
            <v>0</v>
          </cell>
          <cell r="N1411">
            <v>0</v>
          </cell>
          <cell r="O1411">
            <v>0</v>
          </cell>
          <cell r="P1411">
            <v>0</v>
          </cell>
          <cell r="Q1411">
            <v>0</v>
          </cell>
          <cell r="R1411">
            <v>0</v>
          </cell>
          <cell r="S1411">
            <v>33.735</v>
          </cell>
          <cell r="T1411">
            <v>242.86</v>
          </cell>
          <cell r="U1411">
            <v>0</v>
          </cell>
          <cell r="V1411">
            <v>0</v>
          </cell>
        </row>
        <row r="1412">
          <cell r="A1412">
            <v>2082202</v>
          </cell>
          <cell r="B1412" t="str">
            <v/>
          </cell>
          <cell r="C1412" t="str">
            <v/>
          </cell>
          <cell r="D1412" t="str">
            <v>20822</v>
          </cell>
          <cell r="E1412" t="str">
            <v/>
          </cell>
          <cell r="F1412" t="str">
            <v/>
          </cell>
          <cell r="G1412" t="str">
            <v>  基础设施建设和经济发展</v>
          </cell>
          <cell r="H1412">
            <v>0</v>
          </cell>
          <cell r="I1412">
            <v>0</v>
          </cell>
          <cell r="J1412">
            <v>0</v>
          </cell>
          <cell r="K1412">
            <v>0</v>
          </cell>
          <cell r="L1412">
            <v>0</v>
          </cell>
          <cell r="M1412">
            <v>0</v>
          </cell>
          <cell r="N1412">
            <v>0</v>
          </cell>
          <cell r="O1412">
            <v>0</v>
          </cell>
          <cell r="P1412">
            <v>0</v>
          </cell>
          <cell r="Q1412">
            <v>0</v>
          </cell>
          <cell r="R1412">
            <v>0</v>
          </cell>
          <cell r="S1412">
            <v>450</v>
          </cell>
          <cell r="T1412">
            <v>916.11</v>
          </cell>
          <cell r="U1412">
            <v>0</v>
          </cell>
          <cell r="V1412">
            <v>0</v>
          </cell>
        </row>
        <row r="1413">
          <cell r="A1413">
            <v>2082299</v>
          </cell>
          <cell r="B1413" t="str">
            <v/>
          </cell>
          <cell r="C1413" t="str">
            <v/>
          </cell>
          <cell r="D1413" t="str">
            <v>20822</v>
          </cell>
          <cell r="E1413" t="str">
            <v/>
          </cell>
          <cell r="F1413" t="str">
            <v/>
          </cell>
          <cell r="G1413" t="str">
            <v>  其他大中型水库移民后期扶持基金支出</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row>
        <row r="1414">
          <cell r="A1414">
            <v>20823</v>
          </cell>
          <cell r="B1414" t="str">
            <v/>
          </cell>
          <cell r="C1414" t="str">
            <v>208</v>
          </cell>
          <cell r="D1414" t="str">
            <v/>
          </cell>
          <cell r="E1414" t="str">
            <v/>
          </cell>
          <cell r="F1414" t="str">
            <v>20823</v>
          </cell>
          <cell r="G1414" t="str">
            <v>小型水库移民扶助基金支出</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row>
        <row r="1415">
          <cell r="A1415">
            <v>2082301</v>
          </cell>
          <cell r="B1415" t="str">
            <v/>
          </cell>
          <cell r="C1415" t="str">
            <v/>
          </cell>
          <cell r="D1415" t="str">
            <v>20823</v>
          </cell>
          <cell r="E1415" t="str">
            <v/>
          </cell>
          <cell r="F1415" t="str">
            <v/>
          </cell>
          <cell r="G1415" t="str">
            <v>  移民补助</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row>
        <row r="1416">
          <cell r="A1416">
            <v>2082302</v>
          </cell>
          <cell r="B1416" t="str">
            <v/>
          </cell>
          <cell r="C1416" t="str">
            <v/>
          </cell>
          <cell r="D1416" t="str">
            <v>20823</v>
          </cell>
          <cell r="E1416" t="str">
            <v/>
          </cell>
          <cell r="F1416" t="str">
            <v/>
          </cell>
          <cell r="G1416" t="str">
            <v>  基础设施建设和经济发展</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row>
        <row r="1417">
          <cell r="A1417">
            <v>2082399</v>
          </cell>
          <cell r="B1417" t="str">
            <v/>
          </cell>
          <cell r="C1417" t="str">
            <v/>
          </cell>
          <cell r="D1417" t="str">
            <v>20823</v>
          </cell>
          <cell r="E1417" t="str">
            <v/>
          </cell>
          <cell r="F1417" t="str">
            <v/>
          </cell>
          <cell r="G1417" t="str">
            <v>  其他小型水库移民扶助基金支出</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row>
        <row r="1418">
          <cell r="A1418">
            <v>212</v>
          </cell>
          <cell r="B1418" t="str">
            <v>类</v>
          </cell>
          <cell r="C1418" t="str">
            <v/>
          </cell>
          <cell r="D1418" t="str">
            <v/>
          </cell>
          <cell r="E1418" t="str">
            <v/>
          </cell>
          <cell r="F1418" t="str">
            <v/>
          </cell>
          <cell r="G1418" t="str">
            <v>城乡社区支出</v>
          </cell>
          <cell r="H1418">
            <v>47952.94</v>
          </cell>
          <cell r="I1418">
            <v>0</v>
          </cell>
          <cell r="J1418">
            <v>0</v>
          </cell>
          <cell r="K1418">
            <v>0</v>
          </cell>
          <cell r="L1418">
            <v>0</v>
          </cell>
          <cell r="M1418">
            <v>0</v>
          </cell>
          <cell r="N1418">
            <v>0</v>
          </cell>
          <cell r="O1418">
            <v>0</v>
          </cell>
          <cell r="P1418">
            <v>0</v>
          </cell>
          <cell r="Q1418">
            <v>0</v>
          </cell>
          <cell r="R1418">
            <v>0</v>
          </cell>
          <cell r="S1418">
            <v>6434.96147</v>
          </cell>
          <cell r="T1418">
            <v>0</v>
          </cell>
          <cell r="U1418">
            <v>0</v>
          </cell>
          <cell r="V1418">
            <v>0</v>
          </cell>
        </row>
        <row r="1419">
          <cell r="A1419">
            <v>21207</v>
          </cell>
          <cell r="B1419" t="str">
            <v/>
          </cell>
          <cell r="C1419" t="str">
            <v>212</v>
          </cell>
          <cell r="D1419" t="str">
            <v/>
          </cell>
          <cell r="E1419" t="str">
            <v/>
          </cell>
          <cell r="F1419" t="str">
            <v>21207</v>
          </cell>
          <cell r="G1419" t="str">
            <v>政府住房基金支出</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row>
        <row r="1420">
          <cell r="A1420">
            <v>2120701</v>
          </cell>
          <cell r="B1420" t="str">
            <v/>
          </cell>
          <cell r="C1420" t="str">
            <v/>
          </cell>
          <cell r="D1420" t="str">
            <v>21207</v>
          </cell>
          <cell r="E1420" t="str">
            <v/>
          </cell>
          <cell r="F1420" t="str">
            <v/>
          </cell>
          <cell r="G1420" t="str">
            <v>  管理费用支出</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row>
        <row r="1421">
          <cell r="A1421">
            <v>2120702</v>
          </cell>
          <cell r="B1421" t="str">
            <v/>
          </cell>
          <cell r="C1421" t="str">
            <v/>
          </cell>
          <cell r="D1421" t="str">
            <v>21207</v>
          </cell>
          <cell r="E1421" t="str">
            <v/>
          </cell>
          <cell r="F1421" t="str">
            <v/>
          </cell>
          <cell r="G1421" t="str">
            <v>  廉租住房支出</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row>
        <row r="1422">
          <cell r="A1422">
            <v>2120703</v>
          </cell>
          <cell r="B1422" t="str">
            <v/>
          </cell>
          <cell r="C1422" t="str">
            <v/>
          </cell>
          <cell r="D1422" t="str">
            <v>21207</v>
          </cell>
          <cell r="E1422" t="str">
            <v/>
          </cell>
          <cell r="F1422" t="str">
            <v/>
          </cell>
          <cell r="G1422" t="str">
            <v>  廉租住房维护和管理支出</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row>
        <row r="1423">
          <cell r="A1423">
            <v>2120704</v>
          </cell>
          <cell r="B1423" t="str">
            <v/>
          </cell>
          <cell r="C1423" t="str">
            <v/>
          </cell>
          <cell r="D1423" t="str">
            <v>21207</v>
          </cell>
          <cell r="E1423" t="str">
            <v/>
          </cell>
          <cell r="F1423" t="str">
            <v/>
          </cell>
          <cell r="G1423" t="str">
            <v>  公共租赁住房支出</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row>
        <row r="1424">
          <cell r="A1424">
            <v>2120705</v>
          </cell>
          <cell r="B1424" t="str">
            <v/>
          </cell>
          <cell r="C1424" t="str">
            <v/>
          </cell>
          <cell r="D1424" t="str">
            <v>21207</v>
          </cell>
          <cell r="E1424" t="str">
            <v/>
          </cell>
          <cell r="F1424" t="str">
            <v/>
          </cell>
          <cell r="G1424" t="str">
            <v>  公共租赁住房维护和管理支出</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row>
        <row r="1425">
          <cell r="A1425">
            <v>2120799</v>
          </cell>
          <cell r="B1425" t="str">
            <v/>
          </cell>
          <cell r="C1425" t="str">
            <v/>
          </cell>
          <cell r="D1425" t="str">
            <v>21207</v>
          </cell>
          <cell r="E1425" t="str">
            <v/>
          </cell>
          <cell r="F1425" t="str">
            <v/>
          </cell>
          <cell r="G1425" t="str">
            <v>  其他政府住房基金支出</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row>
        <row r="1426">
          <cell r="A1426">
            <v>21208</v>
          </cell>
          <cell r="B1426" t="str">
            <v/>
          </cell>
          <cell r="C1426" t="str">
            <v>212</v>
          </cell>
          <cell r="D1426" t="str">
            <v/>
          </cell>
          <cell r="E1426" t="str">
            <v/>
          </cell>
          <cell r="F1426" t="str">
            <v>21208</v>
          </cell>
          <cell r="G1426" t="str">
            <v>国有土地使用权出让收入安排的支出</v>
          </cell>
          <cell r="H1426">
            <v>47342.94</v>
          </cell>
          <cell r="I1426">
            <v>0</v>
          </cell>
          <cell r="J1426">
            <v>0</v>
          </cell>
          <cell r="K1426">
            <v>0</v>
          </cell>
          <cell r="L1426">
            <v>0</v>
          </cell>
          <cell r="M1426">
            <v>0</v>
          </cell>
          <cell r="N1426">
            <v>0</v>
          </cell>
          <cell r="O1426">
            <v>0</v>
          </cell>
          <cell r="P1426">
            <v>0</v>
          </cell>
          <cell r="Q1426">
            <v>0</v>
          </cell>
          <cell r="R1426">
            <v>0</v>
          </cell>
          <cell r="S1426">
            <v>6308.380961</v>
          </cell>
          <cell r="T1426">
            <v>0</v>
          </cell>
          <cell r="U1426">
            <v>0</v>
          </cell>
          <cell r="V1426">
            <v>0</v>
          </cell>
        </row>
        <row r="1427">
          <cell r="A1427">
            <v>2120801</v>
          </cell>
          <cell r="B1427" t="str">
            <v/>
          </cell>
          <cell r="C1427" t="str">
            <v/>
          </cell>
          <cell r="D1427" t="str">
            <v>21208</v>
          </cell>
          <cell r="E1427" t="str">
            <v/>
          </cell>
          <cell r="F1427" t="str">
            <v/>
          </cell>
          <cell r="G1427" t="str">
            <v>  征地和拆迁补偿支出</v>
          </cell>
          <cell r="H1427">
            <v>13741.43</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row>
        <row r="1428">
          <cell r="A1428">
            <v>2120802</v>
          </cell>
          <cell r="B1428" t="str">
            <v/>
          </cell>
          <cell r="C1428" t="str">
            <v/>
          </cell>
          <cell r="D1428" t="str">
            <v>21208</v>
          </cell>
          <cell r="E1428" t="str">
            <v/>
          </cell>
          <cell r="F1428" t="str">
            <v/>
          </cell>
          <cell r="G1428" t="str">
            <v>  土地开发支出</v>
          </cell>
          <cell r="H1428">
            <v>24796.02</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row>
        <row r="1429">
          <cell r="A1429">
            <v>2120803</v>
          </cell>
          <cell r="B1429" t="str">
            <v/>
          </cell>
          <cell r="C1429" t="str">
            <v/>
          </cell>
          <cell r="D1429" t="str">
            <v>21208</v>
          </cell>
          <cell r="E1429" t="str">
            <v/>
          </cell>
          <cell r="F1429" t="str">
            <v/>
          </cell>
          <cell r="G1429" t="str">
            <v>  城市建设支出</v>
          </cell>
          <cell r="H1429">
            <v>0</v>
          </cell>
          <cell r="I1429">
            <v>0</v>
          </cell>
          <cell r="J1429">
            <v>0</v>
          </cell>
          <cell r="K1429">
            <v>0</v>
          </cell>
          <cell r="L1429">
            <v>0</v>
          </cell>
          <cell r="M1429">
            <v>0</v>
          </cell>
          <cell r="N1429">
            <v>0</v>
          </cell>
          <cell r="O1429">
            <v>0</v>
          </cell>
          <cell r="P1429">
            <v>0</v>
          </cell>
          <cell r="Q1429">
            <v>0</v>
          </cell>
          <cell r="R1429">
            <v>0</v>
          </cell>
          <cell r="S1429">
            <v>383.2204</v>
          </cell>
          <cell r="T1429">
            <v>0</v>
          </cell>
          <cell r="U1429">
            <v>0</v>
          </cell>
          <cell r="V1429">
            <v>0</v>
          </cell>
        </row>
        <row r="1430">
          <cell r="A1430">
            <v>2120804</v>
          </cell>
          <cell r="B1430" t="str">
            <v/>
          </cell>
          <cell r="C1430" t="str">
            <v/>
          </cell>
          <cell r="D1430" t="str">
            <v>21208</v>
          </cell>
          <cell r="E1430" t="str">
            <v/>
          </cell>
          <cell r="F1430" t="str">
            <v/>
          </cell>
          <cell r="G1430" t="str">
            <v>  农村基础设施建设支出</v>
          </cell>
          <cell r="H1430">
            <v>4478.94</v>
          </cell>
          <cell r="I1430">
            <v>0</v>
          </cell>
          <cell r="J1430">
            <v>0</v>
          </cell>
          <cell r="K1430">
            <v>0</v>
          </cell>
          <cell r="L1430">
            <v>0</v>
          </cell>
          <cell r="M1430">
            <v>0</v>
          </cell>
          <cell r="N1430">
            <v>0</v>
          </cell>
          <cell r="O1430">
            <v>0</v>
          </cell>
          <cell r="P1430">
            <v>0</v>
          </cell>
          <cell r="Q1430">
            <v>0</v>
          </cell>
          <cell r="R1430">
            <v>0</v>
          </cell>
          <cell r="S1430">
            <v>3320.421857</v>
          </cell>
          <cell r="T1430">
            <v>0</v>
          </cell>
          <cell r="U1430">
            <v>0</v>
          </cell>
          <cell r="V1430">
            <v>0</v>
          </cell>
        </row>
        <row r="1431">
          <cell r="A1431">
            <v>2120805</v>
          </cell>
          <cell r="B1431" t="str">
            <v/>
          </cell>
          <cell r="C1431" t="str">
            <v/>
          </cell>
          <cell r="D1431" t="str">
            <v>21208</v>
          </cell>
          <cell r="E1431" t="str">
            <v/>
          </cell>
          <cell r="F1431" t="str">
            <v/>
          </cell>
          <cell r="G1431" t="str">
            <v>  补助被征地农民支出</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row>
        <row r="1432">
          <cell r="A1432">
            <v>2120806</v>
          </cell>
          <cell r="B1432" t="str">
            <v/>
          </cell>
          <cell r="C1432" t="str">
            <v/>
          </cell>
          <cell r="D1432" t="str">
            <v>21208</v>
          </cell>
          <cell r="E1432" t="str">
            <v/>
          </cell>
          <cell r="F1432" t="str">
            <v/>
          </cell>
          <cell r="G1432" t="str">
            <v>  土地出让业务支出</v>
          </cell>
          <cell r="H1432">
            <v>1144.43</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row>
        <row r="1433">
          <cell r="A1433">
            <v>2120807</v>
          </cell>
          <cell r="B1433" t="str">
            <v/>
          </cell>
          <cell r="C1433" t="str">
            <v/>
          </cell>
          <cell r="D1433" t="str">
            <v>21208</v>
          </cell>
          <cell r="E1433" t="str">
            <v/>
          </cell>
          <cell r="F1433" t="str">
            <v/>
          </cell>
          <cell r="G1433" t="str">
            <v>  廉租住房支出</v>
          </cell>
          <cell r="H1433">
            <v>136.73</v>
          </cell>
          <cell r="I1433">
            <v>0</v>
          </cell>
          <cell r="J1433">
            <v>0</v>
          </cell>
          <cell r="K1433">
            <v>0</v>
          </cell>
          <cell r="L1433">
            <v>0</v>
          </cell>
          <cell r="M1433">
            <v>0</v>
          </cell>
          <cell r="N1433">
            <v>0</v>
          </cell>
          <cell r="O1433">
            <v>0</v>
          </cell>
          <cell r="P1433">
            <v>0</v>
          </cell>
          <cell r="Q1433">
            <v>0</v>
          </cell>
          <cell r="R1433">
            <v>0</v>
          </cell>
          <cell r="S1433">
            <v>208</v>
          </cell>
          <cell r="T1433">
            <v>0</v>
          </cell>
          <cell r="U1433">
            <v>0</v>
          </cell>
          <cell r="V1433">
            <v>0</v>
          </cell>
        </row>
        <row r="1434">
          <cell r="A1434">
            <v>2120809</v>
          </cell>
          <cell r="B1434" t="str">
            <v/>
          </cell>
          <cell r="C1434" t="str">
            <v/>
          </cell>
          <cell r="D1434" t="str">
            <v>21208</v>
          </cell>
          <cell r="E1434" t="str">
            <v/>
          </cell>
          <cell r="F1434" t="str">
            <v/>
          </cell>
          <cell r="G1434" t="str">
            <v>  支付破产或改制企业职工安置费</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row>
        <row r="1435">
          <cell r="A1435">
            <v>2120810</v>
          </cell>
          <cell r="B1435" t="str">
            <v/>
          </cell>
          <cell r="C1435" t="str">
            <v/>
          </cell>
          <cell r="D1435" t="str">
            <v>21208</v>
          </cell>
          <cell r="E1435" t="str">
            <v/>
          </cell>
          <cell r="F1435" t="str">
            <v/>
          </cell>
          <cell r="G1435" t="str">
            <v>  棚户区改造支出</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row>
        <row r="1436">
          <cell r="A1436">
            <v>2120811</v>
          </cell>
          <cell r="B1436" t="str">
            <v/>
          </cell>
          <cell r="C1436" t="str">
            <v/>
          </cell>
          <cell r="D1436" t="str">
            <v>21208</v>
          </cell>
          <cell r="E1436" t="str">
            <v/>
          </cell>
          <cell r="F1436" t="str">
            <v/>
          </cell>
          <cell r="G1436" t="str">
            <v>  公共租赁住房支出</v>
          </cell>
          <cell r="H1436">
            <v>189.85</v>
          </cell>
          <cell r="I1436">
            <v>0</v>
          </cell>
          <cell r="J1436">
            <v>0</v>
          </cell>
          <cell r="K1436">
            <v>0</v>
          </cell>
          <cell r="L1436">
            <v>0</v>
          </cell>
          <cell r="M1436">
            <v>0</v>
          </cell>
          <cell r="N1436">
            <v>0</v>
          </cell>
          <cell r="O1436">
            <v>0</v>
          </cell>
          <cell r="P1436">
            <v>0</v>
          </cell>
          <cell r="Q1436">
            <v>0</v>
          </cell>
          <cell r="R1436">
            <v>0</v>
          </cell>
          <cell r="S1436">
            <v>133.96</v>
          </cell>
          <cell r="T1436">
            <v>0</v>
          </cell>
          <cell r="U1436">
            <v>0</v>
          </cell>
          <cell r="V1436">
            <v>0</v>
          </cell>
        </row>
        <row r="1437">
          <cell r="A1437">
            <v>2120814</v>
          </cell>
          <cell r="B1437" t="str">
            <v/>
          </cell>
          <cell r="C1437" t="str">
            <v/>
          </cell>
          <cell r="D1437" t="str">
            <v>21208</v>
          </cell>
          <cell r="E1437" t="str">
            <v/>
          </cell>
          <cell r="F1437" t="str">
            <v/>
          </cell>
          <cell r="G1437" t="str">
            <v>  农业生产发展支出</v>
          </cell>
          <cell r="H1437">
            <v>572.1</v>
          </cell>
          <cell r="I1437">
            <v>0</v>
          </cell>
          <cell r="J1437">
            <v>0</v>
          </cell>
          <cell r="K1437">
            <v>0</v>
          </cell>
          <cell r="L1437">
            <v>0</v>
          </cell>
          <cell r="M1437">
            <v>0</v>
          </cell>
          <cell r="N1437">
            <v>0</v>
          </cell>
          <cell r="O1437">
            <v>0</v>
          </cell>
          <cell r="P1437">
            <v>0</v>
          </cell>
          <cell r="Q1437">
            <v>0</v>
          </cell>
          <cell r="R1437">
            <v>0</v>
          </cell>
          <cell r="S1437">
            <v>782.67</v>
          </cell>
          <cell r="T1437">
            <v>0</v>
          </cell>
          <cell r="U1437">
            <v>0</v>
          </cell>
          <cell r="V1437">
            <v>0</v>
          </cell>
        </row>
        <row r="1438">
          <cell r="A1438">
            <v>2120816</v>
          </cell>
          <cell r="B1438" t="str">
            <v/>
          </cell>
          <cell r="C1438" t="str">
            <v/>
          </cell>
          <cell r="D1438" t="str">
            <v>21208</v>
          </cell>
          <cell r="E1438" t="str">
            <v/>
          </cell>
          <cell r="F1438" t="str">
            <v/>
          </cell>
          <cell r="G1438" t="str">
            <v>  农业农村生态环境支出</v>
          </cell>
          <cell r="H1438">
            <v>233</v>
          </cell>
          <cell r="I1438">
            <v>0</v>
          </cell>
          <cell r="J1438">
            <v>0</v>
          </cell>
          <cell r="K1438">
            <v>0</v>
          </cell>
          <cell r="L1438">
            <v>0</v>
          </cell>
          <cell r="M1438">
            <v>0</v>
          </cell>
          <cell r="N1438">
            <v>0</v>
          </cell>
          <cell r="O1438">
            <v>0</v>
          </cell>
          <cell r="P1438">
            <v>0</v>
          </cell>
          <cell r="Q1438">
            <v>0</v>
          </cell>
          <cell r="R1438">
            <v>0</v>
          </cell>
          <cell r="S1438">
            <v>60</v>
          </cell>
          <cell r="T1438">
            <v>0</v>
          </cell>
          <cell r="U1438">
            <v>0</v>
          </cell>
          <cell r="V1438">
            <v>0</v>
          </cell>
        </row>
        <row r="1439">
          <cell r="A1439">
            <v>2120899</v>
          </cell>
          <cell r="B1439" t="str">
            <v/>
          </cell>
          <cell r="C1439" t="str">
            <v/>
          </cell>
          <cell r="D1439" t="str">
            <v>21208</v>
          </cell>
          <cell r="E1439" t="str">
            <v/>
          </cell>
          <cell r="F1439" t="str">
            <v/>
          </cell>
          <cell r="G1439" t="str">
            <v>  其他国有土地使用权出让收入安排的支出</v>
          </cell>
          <cell r="H1439">
            <v>2050.44</v>
          </cell>
          <cell r="I1439">
            <v>0</v>
          </cell>
          <cell r="J1439">
            <v>0</v>
          </cell>
          <cell r="K1439">
            <v>0</v>
          </cell>
          <cell r="L1439">
            <v>0</v>
          </cell>
          <cell r="M1439">
            <v>0</v>
          </cell>
          <cell r="N1439">
            <v>0</v>
          </cell>
          <cell r="O1439">
            <v>0</v>
          </cell>
          <cell r="P1439">
            <v>0</v>
          </cell>
          <cell r="Q1439">
            <v>0</v>
          </cell>
          <cell r="R1439">
            <v>0</v>
          </cell>
          <cell r="S1439">
            <v>1420.108704</v>
          </cell>
          <cell r="T1439">
            <v>0</v>
          </cell>
          <cell r="U1439">
            <v>0</v>
          </cell>
          <cell r="V1439">
            <v>0</v>
          </cell>
        </row>
        <row r="1440">
          <cell r="A1440">
            <v>21209</v>
          </cell>
          <cell r="B1440" t="str">
            <v/>
          </cell>
          <cell r="C1440" t="str">
            <v>212</v>
          </cell>
          <cell r="D1440" t="str">
            <v/>
          </cell>
          <cell r="E1440" t="str">
            <v/>
          </cell>
          <cell r="F1440" t="str">
            <v>21209</v>
          </cell>
          <cell r="G1440" t="str">
            <v>城市公用事业附加安排的支出</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row>
        <row r="1441">
          <cell r="A1441">
            <v>2120901</v>
          </cell>
          <cell r="B1441" t="str">
            <v/>
          </cell>
          <cell r="C1441" t="str">
            <v/>
          </cell>
          <cell r="D1441" t="str">
            <v>21209</v>
          </cell>
          <cell r="E1441" t="str">
            <v/>
          </cell>
          <cell r="F1441" t="str">
            <v/>
          </cell>
          <cell r="G1441" t="str">
            <v>  城市公共设施</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cell r="V1441">
            <v>0</v>
          </cell>
        </row>
        <row r="1442">
          <cell r="A1442">
            <v>2120902</v>
          </cell>
          <cell r="B1442" t="str">
            <v/>
          </cell>
          <cell r="C1442" t="str">
            <v/>
          </cell>
          <cell r="D1442" t="str">
            <v>21209</v>
          </cell>
          <cell r="E1442" t="str">
            <v/>
          </cell>
          <cell r="F1442" t="str">
            <v/>
          </cell>
          <cell r="G1442" t="str">
            <v>  城市环境卫生</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row>
        <row r="1443">
          <cell r="A1443">
            <v>2120903</v>
          </cell>
          <cell r="B1443" t="str">
            <v/>
          </cell>
          <cell r="C1443" t="str">
            <v/>
          </cell>
          <cell r="D1443" t="str">
            <v>21209</v>
          </cell>
          <cell r="E1443" t="str">
            <v/>
          </cell>
          <cell r="F1443" t="str">
            <v/>
          </cell>
          <cell r="G1443" t="str">
            <v>  公有房屋</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row>
        <row r="1444">
          <cell r="A1444">
            <v>2120904</v>
          </cell>
          <cell r="B1444" t="str">
            <v/>
          </cell>
          <cell r="C1444" t="str">
            <v/>
          </cell>
          <cell r="D1444" t="str">
            <v>21209</v>
          </cell>
          <cell r="E1444" t="str">
            <v/>
          </cell>
          <cell r="F1444" t="str">
            <v/>
          </cell>
          <cell r="G1444" t="str">
            <v>  城市防洪</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row>
        <row r="1445">
          <cell r="A1445">
            <v>2120999</v>
          </cell>
          <cell r="B1445" t="str">
            <v/>
          </cell>
          <cell r="C1445" t="str">
            <v/>
          </cell>
          <cell r="D1445" t="str">
            <v>21209</v>
          </cell>
          <cell r="E1445" t="str">
            <v/>
          </cell>
          <cell r="F1445" t="str">
            <v/>
          </cell>
          <cell r="G1445" t="str">
            <v>  其他城市公用事业附加安排的支出</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row>
        <row r="1446">
          <cell r="A1446">
            <v>21210</v>
          </cell>
          <cell r="B1446" t="str">
            <v/>
          </cell>
          <cell r="C1446" t="str">
            <v>212</v>
          </cell>
          <cell r="D1446" t="str">
            <v/>
          </cell>
          <cell r="E1446" t="str">
            <v/>
          </cell>
          <cell r="F1446" t="str">
            <v>21210</v>
          </cell>
          <cell r="G1446" t="str">
            <v>国有土地收益基金及对应专项债务收入安排的支出</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row>
        <row r="1447">
          <cell r="A1447">
            <v>2121001</v>
          </cell>
          <cell r="B1447" t="str">
            <v/>
          </cell>
          <cell r="C1447" t="str">
            <v/>
          </cell>
          <cell r="D1447" t="str">
            <v>21210</v>
          </cell>
          <cell r="E1447" t="str">
            <v/>
          </cell>
          <cell r="F1447" t="str">
            <v/>
          </cell>
          <cell r="G1447" t="str">
            <v>  征地和拆迁补偿支出</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row>
        <row r="1448">
          <cell r="A1448">
            <v>2121002</v>
          </cell>
          <cell r="B1448" t="str">
            <v/>
          </cell>
          <cell r="C1448" t="str">
            <v/>
          </cell>
          <cell r="D1448" t="str">
            <v>21210</v>
          </cell>
          <cell r="E1448" t="str">
            <v/>
          </cell>
          <cell r="F1448" t="str">
            <v/>
          </cell>
          <cell r="G1448" t="str">
            <v>  土地开发支出</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row>
        <row r="1449">
          <cell r="A1449">
            <v>2121099</v>
          </cell>
          <cell r="B1449" t="str">
            <v/>
          </cell>
          <cell r="C1449" t="str">
            <v/>
          </cell>
          <cell r="D1449" t="str">
            <v>21210</v>
          </cell>
          <cell r="E1449" t="str">
            <v/>
          </cell>
          <cell r="F1449" t="str">
            <v/>
          </cell>
          <cell r="G1449" t="str">
            <v>  其他国有土地收益基金支出</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v>0</v>
          </cell>
          <cell r="V1449">
            <v>0</v>
          </cell>
        </row>
        <row r="1450">
          <cell r="A1450">
            <v>21211</v>
          </cell>
          <cell r="B1450" t="str">
            <v/>
          </cell>
          <cell r="C1450" t="str">
            <v>212</v>
          </cell>
          <cell r="D1450" t="str">
            <v/>
          </cell>
          <cell r="E1450" t="str">
            <v/>
          </cell>
          <cell r="F1450" t="str">
            <v>21211</v>
          </cell>
          <cell r="G1450" t="str">
            <v>农业土地开发资金及对应专项债务收入安排的支出</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row>
        <row r="1451">
          <cell r="A1451">
            <v>21212</v>
          </cell>
          <cell r="B1451" t="str">
            <v/>
          </cell>
          <cell r="C1451" t="str">
            <v>212</v>
          </cell>
          <cell r="D1451" t="str">
            <v/>
          </cell>
          <cell r="E1451" t="str">
            <v/>
          </cell>
          <cell r="F1451" t="str">
            <v>21212</v>
          </cell>
          <cell r="G1451" t="str">
            <v>新增建设用地土地有偿使用费及对应专项债务收入安排的支出</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row>
        <row r="1452">
          <cell r="A1452">
            <v>2121201</v>
          </cell>
          <cell r="B1452" t="str">
            <v/>
          </cell>
          <cell r="C1452" t="str">
            <v/>
          </cell>
          <cell r="D1452" t="str">
            <v>21212</v>
          </cell>
          <cell r="E1452" t="str">
            <v/>
          </cell>
          <cell r="F1452" t="str">
            <v/>
          </cell>
          <cell r="G1452" t="str">
            <v>  耕地开发专项支出</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row>
        <row r="1453">
          <cell r="A1453">
            <v>2121202</v>
          </cell>
          <cell r="B1453" t="str">
            <v/>
          </cell>
          <cell r="C1453" t="str">
            <v/>
          </cell>
          <cell r="D1453" t="str">
            <v>21212</v>
          </cell>
          <cell r="E1453" t="str">
            <v/>
          </cell>
          <cell r="F1453" t="str">
            <v/>
          </cell>
          <cell r="G1453" t="str">
            <v>  基本农田建设和保护支出</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cell r="V1453">
            <v>0</v>
          </cell>
        </row>
        <row r="1454">
          <cell r="A1454">
            <v>2121203</v>
          </cell>
          <cell r="B1454" t="str">
            <v/>
          </cell>
          <cell r="C1454" t="str">
            <v/>
          </cell>
          <cell r="D1454" t="str">
            <v>21212</v>
          </cell>
          <cell r="E1454" t="str">
            <v/>
          </cell>
          <cell r="F1454" t="str">
            <v/>
          </cell>
          <cell r="G1454" t="str">
            <v>  土地整理支出</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row>
        <row r="1455">
          <cell r="A1455">
            <v>2121204</v>
          </cell>
          <cell r="B1455" t="str">
            <v/>
          </cell>
          <cell r="C1455" t="str">
            <v/>
          </cell>
          <cell r="D1455" t="str">
            <v>21212</v>
          </cell>
          <cell r="E1455" t="str">
            <v/>
          </cell>
          <cell r="F1455" t="str">
            <v/>
          </cell>
          <cell r="G1455" t="str">
            <v>  用于地震灾后恢复重建的支出</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row>
        <row r="1456">
          <cell r="A1456">
            <v>21213</v>
          </cell>
          <cell r="B1456" t="str">
            <v/>
          </cell>
          <cell r="C1456" t="str">
            <v>212</v>
          </cell>
          <cell r="D1456" t="str">
            <v/>
          </cell>
          <cell r="E1456" t="str">
            <v/>
          </cell>
          <cell r="F1456" t="str">
            <v>21213</v>
          </cell>
          <cell r="G1456" t="str">
            <v>城市基础设施配套费及对应专项债务收入安排的支出</v>
          </cell>
          <cell r="H1456">
            <v>50</v>
          </cell>
          <cell r="I1456">
            <v>0</v>
          </cell>
          <cell r="J1456">
            <v>0</v>
          </cell>
          <cell r="K1456">
            <v>0</v>
          </cell>
          <cell r="L1456">
            <v>0</v>
          </cell>
          <cell r="M1456">
            <v>0</v>
          </cell>
          <cell r="N1456">
            <v>0</v>
          </cell>
          <cell r="O1456">
            <v>0</v>
          </cell>
          <cell r="P1456">
            <v>0</v>
          </cell>
          <cell r="Q1456">
            <v>0</v>
          </cell>
          <cell r="R1456">
            <v>0</v>
          </cell>
          <cell r="S1456">
            <v>20</v>
          </cell>
          <cell r="T1456">
            <v>0</v>
          </cell>
          <cell r="U1456">
            <v>0</v>
          </cell>
          <cell r="V1456">
            <v>0</v>
          </cell>
        </row>
        <row r="1457">
          <cell r="A1457">
            <v>2121301</v>
          </cell>
          <cell r="B1457" t="str">
            <v/>
          </cell>
          <cell r="C1457" t="str">
            <v/>
          </cell>
          <cell r="D1457" t="str">
            <v>21213</v>
          </cell>
          <cell r="E1457" t="str">
            <v/>
          </cell>
          <cell r="F1457" t="str">
            <v/>
          </cell>
          <cell r="G1457" t="str">
            <v>  城市公共设施</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row>
        <row r="1458">
          <cell r="A1458">
            <v>2121302</v>
          </cell>
          <cell r="B1458" t="str">
            <v/>
          </cell>
          <cell r="C1458" t="str">
            <v/>
          </cell>
          <cell r="D1458" t="str">
            <v>21213</v>
          </cell>
          <cell r="E1458" t="str">
            <v/>
          </cell>
          <cell r="F1458" t="str">
            <v/>
          </cell>
          <cell r="G1458" t="str">
            <v>  城市环境卫生</v>
          </cell>
          <cell r="H1458">
            <v>20</v>
          </cell>
          <cell r="I1458">
            <v>0</v>
          </cell>
          <cell r="J1458">
            <v>0</v>
          </cell>
          <cell r="K1458">
            <v>0</v>
          </cell>
          <cell r="L1458">
            <v>0</v>
          </cell>
          <cell r="M1458">
            <v>0</v>
          </cell>
          <cell r="N1458">
            <v>0</v>
          </cell>
          <cell r="O1458">
            <v>0</v>
          </cell>
          <cell r="P1458">
            <v>0</v>
          </cell>
          <cell r="Q1458">
            <v>0</v>
          </cell>
          <cell r="R1458">
            <v>0</v>
          </cell>
          <cell r="S1458">
            <v>20</v>
          </cell>
          <cell r="T1458">
            <v>0</v>
          </cell>
          <cell r="U1458">
            <v>0</v>
          </cell>
          <cell r="V1458">
            <v>0</v>
          </cell>
        </row>
        <row r="1459">
          <cell r="A1459">
            <v>2121303</v>
          </cell>
          <cell r="B1459" t="str">
            <v/>
          </cell>
          <cell r="C1459" t="str">
            <v/>
          </cell>
          <cell r="D1459" t="str">
            <v>21213</v>
          </cell>
          <cell r="E1459" t="str">
            <v/>
          </cell>
          <cell r="F1459" t="str">
            <v/>
          </cell>
          <cell r="G1459" t="str">
            <v>  公有房屋</v>
          </cell>
          <cell r="H1459">
            <v>30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row>
        <row r="1460">
          <cell r="A1460">
            <v>2121304</v>
          </cell>
          <cell r="B1460" t="str">
            <v/>
          </cell>
          <cell r="C1460" t="str">
            <v/>
          </cell>
          <cell r="D1460" t="str">
            <v>21213</v>
          </cell>
          <cell r="E1460" t="str">
            <v/>
          </cell>
          <cell r="F1460" t="str">
            <v/>
          </cell>
          <cell r="G1460" t="str">
            <v>  城市防洪</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row>
        <row r="1461">
          <cell r="A1461">
            <v>2121399</v>
          </cell>
          <cell r="B1461" t="str">
            <v/>
          </cell>
          <cell r="C1461" t="str">
            <v/>
          </cell>
          <cell r="D1461" t="str">
            <v>21213</v>
          </cell>
          <cell r="E1461" t="str">
            <v/>
          </cell>
          <cell r="F1461" t="str">
            <v/>
          </cell>
          <cell r="G1461" t="str">
            <v>  其他城市基础设施配套费安排的支出</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row>
        <row r="1462">
          <cell r="A1462">
            <v>21214</v>
          </cell>
          <cell r="B1462" t="str">
            <v/>
          </cell>
          <cell r="C1462" t="str">
            <v>212</v>
          </cell>
          <cell r="D1462" t="str">
            <v/>
          </cell>
          <cell r="E1462" t="str">
            <v/>
          </cell>
          <cell r="F1462" t="str">
            <v>21214</v>
          </cell>
          <cell r="G1462" t="str">
            <v>污水处理费安排的支出</v>
          </cell>
          <cell r="H1462">
            <v>560</v>
          </cell>
          <cell r="I1462">
            <v>0</v>
          </cell>
          <cell r="J1462">
            <v>0</v>
          </cell>
          <cell r="K1462">
            <v>0</v>
          </cell>
          <cell r="L1462">
            <v>0</v>
          </cell>
          <cell r="M1462">
            <v>0</v>
          </cell>
          <cell r="N1462">
            <v>0</v>
          </cell>
          <cell r="O1462">
            <v>0</v>
          </cell>
          <cell r="P1462">
            <v>0</v>
          </cell>
          <cell r="Q1462">
            <v>0</v>
          </cell>
          <cell r="R1462">
            <v>0</v>
          </cell>
          <cell r="S1462">
            <v>106.580509</v>
          </cell>
          <cell r="T1462">
            <v>0</v>
          </cell>
          <cell r="U1462">
            <v>0</v>
          </cell>
          <cell r="V1462">
            <v>0</v>
          </cell>
        </row>
        <row r="1463">
          <cell r="A1463">
            <v>2121401</v>
          </cell>
          <cell r="B1463" t="str">
            <v/>
          </cell>
          <cell r="C1463" t="str">
            <v/>
          </cell>
          <cell r="D1463" t="str">
            <v>21214</v>
          </cell>
          <cell r="E1463" t="str">
            <v/>
          </cell>
          <cell r="F1463" t="str">
            <v/>
          </cell>
          <cell r="G1463" t="str">
            <v>  污水处理设施建设和运营</v>
          </cell>
          <cell r="H1463">
            <v>515.2</v>
          </cell>
          <cell r="I1463">
            <v>0</v>
          </cell>
          <cell r="J1463">
            <v>0</v>
          </cell>
          <cell r="K1463">
            <v>0</v>
          </cell>
          <cell r="L1463">
            <v>0</v>
          </cell>
          <cell r="M1463">
            <v>0</v>
          </cell>
          <cell r="N1463">
            <v>0</v>
          </cell>
          <cell r="O1463">
            <v>0</v>
          </cell>
          <cell r="P1463">
            <v>0</v>
          </cell>
          <cell r="Q1463">
            <v>0</v>
          </cell>
          <cell r="R1463">
            <v>0</v>
          </cell>
          <cell r="S1463">
            <v>83.5556</v>
          </cell>
          <cell r="T1463">
            <v>0</v>
          </cell>
          <cell r="U1463">
            <v>0</v>
          </cell>
          <cell r="V1463">
            <v>0</v>
          </cell>
        </row>
        <row r="1464">
          <cell r="A1464">
            <v>2121402</v>
          </cell>
          <cell r="B1464" t="str">
            <v/>
          </cell>
          <cell r="C1464" t="str">
            <v/>
          </cell>
          <cell r="D1464" t="str">
            <v>21214</v>
          </cell>
          <cell r="E1464" t="str">
            <v/>
          </cell>
          <cell r="F1464" t="str">
            <v/>
          </cell>
          <cell r="G1464" t="str">
            <v>  代征手续费</v>
          </cell>
          <cell r="H1464">
            <v>44.8</v>
          </cell>
          <cell r="I1464">
            <v>0</v>
          </cell>
          <cell r="J1464">
            <v>0</v>
          </cell>
          <cell r="K1464">
            <v>0</v>
          </cell>
          <cell r="L1464">
            <v>0</v>
          </cell>
          <cell r="M1464">
            <v>0</v>
          </cell>
          <cell r="N1464">
            <v>0</v>
          </cell>
          <cell r="O1464">
            <v>0</v>
          </cell>
          <cell r="P1464">
            <v>0</v>
          </cell>
          <cell r="Q1464">
            <v>0</v>
          </cell>
          <cell r="R1464">
            <v>0</v>
          </cell>
          <cell r="S1464">
            <v>23.024909</v>
          </cell>
          <cell r="T1464">
            <v>0</v>
          </cell>
          <cell r="U1464">
            <v>0</v>
          </cell>
          <cell r="V1464">
            <v>0</v>
          </cell>
        </row>
        <row r="1465">
          <cell r="A1465">
            <v>21215</v>
          </cell>
          <cell r="B1465" t="str">
            <v/>
          </cell>
          <cell r="C1465" t="str">
            <v>212</v>
          </cell>
          <cell r="D1465" t="str">
            <v/>
          </cell>
          <cell r="E1465" t="str">
            <v/>
          </cell>
          <cell r="F1465" t="str">
            <v>21215</v>
          </cell>
          <cell r="G1465" t="str">
            <v>土地开发</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row>
        <row r="1466">
          <cell r="A1466">
            <v>2121501</v>
          </cell>
          <cell r="B1466" t="str">
            <v/>
          </cell>
          <cell r="C1466" t="str">
            <v/>
          </cell>
          <cell r="D1466" t="str">
            <v>21215</v>
          </cell>
          <cell r="E1466" t="str">
            <v/>
          </cell>
          <cell r="F1466" t="str">
            <v/>
          </cell>
          <cell r="G1466" t="str">
            <v>  征地和拆迁补偿支出</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V1466">
            <v>0</v>
          </cell>
        </row>
        <row r="1467">
          <cell r="A1467">
            <v>2121502</v>
          </cell>
          <cell r="B1467" t="str">
            <v/>
          </cell>
          <cell r="C1467" t="str">
            <v/>
          </cell>
          <cell r="D1467" t="str">
            <v>21215</v>
          </cell>
          <cell r="E1467" t="str">
            <v/>
          </cell>
          <cell r="F1467" t="str">
            <v/>
          </cell>
          <cell r="G1467" t="str">
            <v>  土地开发支出</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row>
        <row r="1468">
          <cell r="A1468">
            <v>213</v>
          </cell>
          <cell r="B1468" t="str">
            <v>类</v>
          </cell>
          <cell r="C1468" t="str">
            <v/>
          </cell>
          <cell r="D1468" t="str">
            <v/>
          </cell>
          <cell r="E1468" t="str">
            <v/>
          </cell>
          <cell r="F1468" t="str">
            <v/>
          </cell>
          <cell r="G1468" t="str">
            <v>农林水支出</v>
          </cell>
          <cell r="H1468">
            <v>0</v>
          </cell>
          <cell r="I1468">
            <v>0</v>
          </cell>
          <cell r="J1468">
            <v>0</v>
          </cell>
          <cell r="K1468">
            <v>0</v>
          </cell>
          <cell r="L1468">
            <v>0</v>
          </cell>
          <cell r="M1468">
            <v>0</v>
          </cell>
          <cell r="N1468">
            <v>0</v>
          </cell>
          <cell r="O1468">
            <v>0</v>
          </cell>
          <cell r="P1468">
            <v>0</v>
          </cell>
          <cell r="Q1468">
            <v>0</v>
          </cell>
          <cell r="R1468">
            <v>0</v>
          </cell>
          <cell r="S1468">
            <v>313.015555</v>
          </cell>
          <cell r="T1468">
            <v>444.55</v>
          </cell>
          <cell r="U1468">
            <v>0</v>
          </cell>
          <cell r="V1468">
            <v>0</v>
          </cell>
        </row>
        <row r="1469">
          <cell r="A1469">
            <v>21360</v>
          </cell>
          <cell r="B1469" t="str">
            <v/>
          </cell>
          <cell r="C1469" t="str">
            <v>213</v>
          </cell>
          <cell r="D1469" t="str">
            <v/>
          </cell>
          <cell r="E1469" t="str">
            <v/>
          </cell>
          <cell r="F1469" t="str">
            <v>21360</v>
          </cell>
          <cell r="G1469" t="str">
            <v>新菜地开发建设基金支出</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row>
        <row r="1470">
          <cell r="A1470">
            <v>2136001</v>
          </cell>
          <cell r="B1470" t="str">
            <v/>
          </cell>
          <cell r="C1470" t="str">
            <v/>
          </cell>
          <cell r="D1470" t="str">
            <v>21360</v>
          </cell>
          <cell r="E1470" t="str">
            <v/>
          </cell>
          <cell r="F1470" t="str">
            <v/>
          </cell>
          <cell r="G1470" t="str">
            <v>  开发新菜地工程</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row>
        <row r="1471">
          <cell r="A1471">
            <v>2136002</v>
          </cell>
          <cell r="B1471" t="str">
            <v/>
          </cell>
          <cell r="C1471" t="str">
            <v/>
          </cell>
          <cell r="D1471" t="str">
            <v>21360</v>
          </cell>
          <cell r="E1471" t="str">
            <v/>
          </cell>
          <cell r="F1471" t="str">
            <v/>
          </cell>
          <cell r="G1471" t="str">
            <v>  改造老菜地工程</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row>
        <row r="1472">
          <cell r="A1472">
            <v>2136003</v>
          </cell>
          <cell r="B1472" t="str">
            <v/>
          </cell>
          <cell r="C1472" t="str">
            <v/>
          </cell>
          <cell r="D1472" t="str">
            <v>21360</v>
          </cell>
          <cell r="E1472" t="str">
            <v/>
          </cell>
          <cell r="F1472" t="str">
            <v/>
          </cell>
          <cell r="G1472" t="str">
            <v>  设备购置</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row>
        <row r="1473">
          <cell r="A1473">
            <v>2136004</v>
          </cell>
          <cell r="B1473" t="str">
            <v/>
          </cell>
          <cell r="C1473" t="str">
            <v/>
          </cell>
          <cell r="D1473" t="str">
            <v>21360</v>
          </cell>
          <cell r="E1473" t="str">
            <v/>
          </cell>
          <cell r="F1473" t="str">
            <v/>
          </cell>
          <cell r="G1473" t="str">
            <v>  技术培训与推广</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row>
        <row r="1474">
          <cell r="A1474">
            <v>2136099</v>
          </cell>
          <cell r="B1474" t="str">
            <v/>
          </cell>
          <cell r="C1474" t="str">
            <v/>
          </cell>
          <cell r="D1474" t="str">
            <v>21360</v>
          </cell>
          <cell r="E1474" t="str">
            <v/>
          </cell>
          <cell r="F1474" t="str">
            <v/>
          </cell>
          <cell r="G1474" t="str">
            <v>  其他新菜地开发建设基金支出</v>
          </cell>
          <cell r="H1474">
            <v>0</v>
          </cell>
          <cell r="I1474">
            <v>0</v>
          </cell>
          <cell r="J1474">
            <v>0</v>
          </cell>
          <cell r="K1474">
            <v>0</v>
          </cell>
          <cell r="L1474">
            <v>0</v>
          </cell>
          <cell r="M1474">
            <v>0</v>
          </cell>
          <cell r="N1474">
            <v>0</v>
          </cell>
          <cell r="O1474">
            <v>0</v>
          </cell>
          <cell r="P1474">
            <v>0</v>
          </cell>
          <cell r="Q1474">
            <v>0</v>
          </cell>
          <cell r="R1474">
            <v>0</v>
          </cell>
          <cell r="S1474">
            <v>0</v>
          </cell>
          <cell r="T1474">
            <v>0</v>
          </cell>
          <cell r="U1474">
            <v>0</v>
          </cell>
          <cell r="V1474">
            <v>0</v>
          </cell>
        </row>
        <row r="1475">
          <cell r="A1475">
            <v>21366</v>
          </cell>
          <cell r="B1475" t="str">
            <v/>
          </cell>
          <cell r="C1475" t="str">
            <v>213</v>
          </cell>
          <cell r="D1475" t="str">
            <v/>
          </cell>
          <cell r="E1475" t="str">
            <v/>
          </cell>
          <cell r="F1475" t="str">
            <v>21366</v>
          </cell>
          <cell r="G1475" t="str">
            <v>大中型水库库区基金支出</v>
          </cell>
          <cell r="H1475">
            <v>0</v>
          </cell>
          <cell r="I1475">
            <v>0</v>
          </cell>
          <cell r="J1475">
            <v>0</v>
          </cell>
          <cell r="K1475">
            <v>0</v>
          </cell>
          <cell r="L1475">
            <v>0</v>
          </cell>
          <cell r="M1475">
            <v>0</v>
          </cell>
          <cell r="N1475">
            <v>0</v>
          </cell>
          <cell r="O1475">
            <v>0</v>
          </cell>
          <cell r="P1475">
            <v>0</v>
          </cell>
          <cell r="Q1475">
            <v>0</v>
          </cell>
          <cell r="R1475">
            <v>0</v>
          </cell>
          <cell r="S1475">
            <v>313.015555</v>
          </cell>
          <cell r="T1475">
            <v>444.55</v>
          </cell>
          <cell r="U1475">
            <v>0</v>
          </cell>
          <cell r="V1475">
            <v>0</v>
          </cell>
        </row>
        <row r="1476">
          <cell r="A1476">
            <v>2136601</v>
          </cell>
          <cell r="B1476" t="str">
            <v/>
          </cell>
          <cell r="C1476" t="str">
            <v/>
          </cell>
          <cell r="D1476" t="str">
            <v>21366</v>
          </cell>
          <cell r="E1476" t="str">
            <v/>
          </cell>
          <cell r="F1476" t="str">
            <v/>
          </cell>
          <cell r="G1476" t="str">
            <v>  基础设施建设和经济发展</v>
          </cell>
          <cell r="H1476">
            <v>0</v>
          </cell>
          <cell r="I1476">
            <v>0</v>
          </cell>
          <cell r="J1476">
            <v>0</v>
          </cell>
          <cell r="K1476">
            <v>0</v>
          </cell>
          <cell r="L1476">
            <v>0</v>
          </cell>
          <cell r="M1476">
            <v>0</v>
          </cell>
          <cell r="N1476">
            <v>0</v>
          </cell>
          <cell r="O1476">
            <v>0</v>
          </cell>
          <cell r="P1476">
            <v>0</v>
          </cell>
          <cell r="Q1476">
            <v>0</v>
          </cell>
          <cell r="R1476">
            <v>0</v>
          </cell>
          <cell r="S1476">
            <v>174.709005</v>
          </cell>
          <cell r="T1476">
            <v>0</v>
          </cell>
          <cell r="U1476">
            <v>0</v>
          </cell>
          <cell r="V1476">
            <v>0</v>
          </cell>
        </row>
        <row r="1477">
          <cell r="A1477">
            <v>2136602</v>
          </cell>
          <cell r="B1477" t="str">
            <v/>
          </cell>
          <cell r="C1477" t="str">
            <v/>
          </cell>
          <cell r="D1477" t="str">
            <v>21366</v>
          </cell>
          <cell r="E1477" t="str">
            <v/>
          </cell>
          <cell r="F1477" t="str">
            <v/>
          </cell>
          <cell r="G1477" t="str">
            <v>  解决移民遗留问题</v>
          </cell>
          <cell r="H1477">
            <v>0</v>
          </cell>
          <cell r="I1477">
            <v>0</v>
          </cell>
          <cell r="J1477">
            <v>0</v>
          </cell>
          <cell r="K1477">
            <v>0</v>
          </cell>
          <cell r="L1477">
            <v>0</v>
          </cell>
          <cell r="M1477">
            <v>0</v>
          </cell>
          <cell r="N1477">
            <v>0</v>
          </cell>
          <cell r="O1477">
            <v>0</v>
          </cell>
          <cell r="P1477">
            <v>0</v>
          </cell>
          <cell r="Q1477">
            <v>0</v>
          </cell>
          <cell r="R1477">
            <v>0</v>
          </cell>
          <cell r="S1477">
            <v>50.24375</v>
          </cell>
          <cell r="T1477">
            <v>0</v>
          </cell>
          <cell r="U1477">
            <v>0</v>
          </cell>
          <cell r="V1477">
            <v>0</v>
          </cell>
        </row>
        <row r="1478">
          <cell r="A1478">
            <v>2136603</v>
          </cell>
          <cell r="B1478" t="str">
            <v/>
          </cell>
          <cell r="C1478" t="str">
            <v/>
          </cell>
          <cell r="D1478" t="str">
            <v>21366</v>
          </cell>
          <cell r="E1478" t="str">
            <v/>
          </cell>
          <cell r="F1478" t="str">
            <v/>
          </cell>
          <cell r="G1478" t="str">
            <v>  库区防护工程维护</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row>
        <row r="1479">
          <cell r="A1479">
            <v>2136699</v>
          </cell>
          <cell r="B1479" t="str">
            <v/>
          </cell>
          <cell r="C1479" t="str">
            <v/>
          </cell>
          <cell r="D1479" t="str">
            <v>21366</v>
          </cell>
          <cell r="E1479" t="str">
            <v/>
          </cell>
          <cell r="F1479" t="str">
            <v/>
          </cell>
          <cell r="G1479" t="str">
            <v>  其他大中型水库库区基金支出</v>
          </cell>
          <cell r="H1479">
            <v>0</v>
          </cell>
          <cell r="I1479">
            <v>0</v>
          </cell>
          <cell r="J1479">
            <v>0</v>
          </cell>
          <cell r="K1479">
            <v>0</v>
          </cell>
          <cell r="L1479">
            <v>0</v>
          </cell>
          <cell r="M1479">
            <v>0</v>
          </cell>
          <cell r="N1479">
            <v>0</v>
          </cell>
          <cell r="O1479">
            <v>0</v>
          </cell>
          <cell r="P1479">
            <v>0</v>
          </cell>
          <cell r="Q1479">
            <v>0</v>
          </cell>
          <cell r="R1479">
            <v>0</v>
          </cell>
          <cell r="S1479">
            <v>88.0628</v>
          </cell>
          <cell r="T1479">
            <v>444.55</v>
          </cell>
          <cell r="U1479">
            <v>0</v>
          </cell>
          <cell r="V1479">
            <v>0</v>
          </cell>
        </row>
        <row r="1480">
          <cell r="A1480">
            <v>21369</v>
          </cell>
          <cell r="B1480" t="str">
            <v/>
          </cell>
          <cell r="C1480" t="str">
            <v>213</v>
          </cell>
          <cell r="D1480" t="str">
            <v/>
          </cell>
          <cell r="E1480" t="str">
            <v/>
          </cell>
          <cell r="F1480" t="str">
            <v>21369</v>
          </cell>
          <cell r="G1480" t="str">
            <v>国家重大水利工程建设基金支出</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row>
        <row r="1481">
          <cell r="A1481">
            <v>2136901</v>
          </cell>
          <cell r="B1481" t="str">
            <v/>
          </cell>
          <cell r="C1481" t="str">
            <v/>
          </cell>
          <cell r="D1481" t="str">
            <v>21369</v>
          </cell>
          <cell r="E1481" t="str">
            <v/>
          </cell>
          <cell r="F1481" t="str">
            <v/>
          </cell>
          <cell r="G1481" t="str">
            <v>  南水北调工程建设</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row>
        <row r="1482">
          <cell r="A1482">
            <v>2136902</v>
          </cell>
          <cell r="B1482" t="str">
            <v/>
          </cell>
          <cell r="C1482" t="str">
            <v/>
          </cell>
          <cell r="D1482" t="str">
            <v>21369</v>
          </cell>
          <cell r="E1482" t="str">
            <v/>
          </cell>
          <cell r="F1482" t="str">
            <v/>
          </cell>
          <cell r="G1482" t="str">
            <v>  三峡工程后续工作</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row>
        <row r="1483">
          <cell r="A1483">
            <v>2136903</v>
          </cell>
          <cell r="B1483" t="str">
            <v/>
          </cell>
          <cell r="C1483" t="str">
            <v/>
          </cell>
          <cell r="D1483" t="str">
            <v>21369</v>
          </cell>
          <cell r="E1483" t="str">
            <v/>
          </cell>
          <cell r="F1483" t="str">
            <v/>
          </cell>
          <cell r="G1483" t="str">
            <v>  地方重大水利工程建设</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row>
        <row r="1484">
          <cell r="A1484">
            <v>2136999</v>
          </cell>
          <cell r="B1484" t="str">
            <v/>
          </cell>
          <cell r="C1484" t="str">
            <v/>
          </cell>
          <cell r="D1484" t="str">
            <v>21369</v>
          </cell>
          <cell r="E1484" t="str">
            <v/>
          </cell>
          <cell r="F1484" t="str">
            <v/>
          </cell>
          <cell r="G1484" t="str">
            <v>  其他重大水利工程建设基金支出</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V1484">
            <v>0</v>
          </cell>
        </row>
        <row r="1485">
          <cell r="A1485">
            <v>214</v>
          </cell>
          <cell r="B1485" t="str">
            <v>类</v>
          </cell>
          <cell r="C1485" t="str">
            <v/>
          </cell>
          <cell r="D1485" t="str">
            <v/>
          </cell>
          <cell r="E1485" t="str">
            <v/>
          </cell>
          <cell r="F1485" t="str">
            <v/>
          </cell>
          <cell r="G1485" t="str">
            <v>交通运输支出</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row>
        <row r="1486">
          <cell r="A1486">
            <v>21462</v>
          </cell>
          <cell r="B1486" t="str">
            <v/>
          </cell>
          <cell r="C1486" t="str">
            <v>214</v>
          </cell>
          <cell r="D1486" t="str">
            <v/>
          </cell>
          <cell r="E1486" t="str">
            <v/>
          </cell>
          <cell r="F1486" t="str">
            <v>21462</v>
          </cell>
          <cell r="G1486" t="str">
            <v>车辆通行费安排的支出</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V1486">
            <v>0</v>
          </cell>
        </row>
        <row r="1487">
          <cell r="A1487">
            <v>2146201</v>
          </cell>
          <cell r="B1487" t="str">
            <v/>
          </cell>
          <cell r="C1487" t="str">
            <v/>
          </cell>
          <cell r="D1487" t="str">
            <v>21462</v>
          </cell>
          <cell r="E1487" t="str">
            <v/>
          </cell>
          <cell r="F1487" t="str">
            <v/>
          </cell>
          <cell r="G1487" t="str">
            <v>  公路还贷</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row>
        <row r="1488">
          <cell r="A1488">
            <v>2146202</v>
          </cell>
          <cell r="B1488" t="str">
            <v/>
          </cell>
          <cell r="C1488" t="str">
            <v/>
          </cell>
          <cell r="D1488" t="str">
            <v>21462</v>
          </cell>
          <cell r="E1488" t="str">
            <v/>
          </cell>
          <cell r="F1488" t="str">
            <v/>
          </cell>
          <cell r="G1488" t="str">
            <v>  政府还贷公路养护</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row>
        <row r="1489">
          <cell r="A1489">
            <v>2146203</v>
          </cell>
          <cell r="B1489" t="str">
            <v/>
          </cell>
          <cell r="C1489" t="str">
            <v/>
          </cell>
          <cell r="D1489" t="str">
            <v>21462</v>
          </cell>
          <cell r="E1489" t="str">
            <v/>
          </cell>
          <cell r="F1489" t="str">
            <v/>
          </cell>
          <cell r="G1489" t="str">
            <v>  政府还贷公路管理</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V1489">
            <v>0</v>
          </cell>
        </row>
        <row r="1490">
          <cell r="A1490">
            <v>2146299</v>
          </cell>
          <cell r="B1490" t="str">
            <v/>
          </cell>
          <cell r="C1490" t="str">
            <v/>
          </cell>
          <cell r="D1490" t="str">
            <v>21462</v>
          </cell>
          <cell r="E1490" t="str">
            <v/>
          </cell>
          <cell r="F1490" t="str">
            <v/>
          </cell>
          <cell r="G1490" t="str">
            <v>  其他车辆通行费安排的支出</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V1490">
            <v>0</v>
          </cell>
        </row>
        <row r="1491">
          <cell r="A1491">
            <v>215</v>
          </cell>
          <cell r="B1491" t="str">
            <v>类</v>
          </cell>
          <cell r="C1491" t="str">
            <v/>
          </cell>
          <cell r="D1491" t="str">
            <v/>
          </cell>
          <cell r="E1491" t="str">
            <v/>
          </cell>
          <cell r="F1491" t="str">
            <v/>
          </cell>
          <cell r="G1491" t="str">
            <v>资源勘探信息等支出</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row>
        <row r="1492">
          <cell r="A1492">
            <v>21560</v>
          </cell>
          <cell r="B1492" t="str">
            <v/>
          </cell>
          <cell r="C1492" t="str">
            <v>215</v>
          </cell>
          <cell r="D1492" t="str">
            <v/>
          </cell>
          <cell r="E1492" t="str">
            <v/>
          </cell>
          <cell r="F1492" t="str">
            <v>21560</v>
          </cell>
          <cell r="G1492" t="str">
            <v>散装水泥专项资金支出</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row>
        <row r="1493">
          <cell r="A1493">
            <v>2156001</v>
          </cell>
          <cell r="B1493" t="str">
            <v/>
          </cell>
          <cell r="C1493" t="str">
            <v/>
          </cell>
          <cell r="D1493" t="str">
            <v>21560</v>
          </cell>
          <cell r="E1493" t="str">
            <v/>
          </cell>
          <cell r="F1493" t="str">
            <v/>
          </cell>
          <cell r="G1493" t="str">
            <v>  建设专用设施</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row>
        <row r="1494">
          <cell r="A1494">
            <v>2156002</v>
          </cell>
          <cell r="B1494" t="str">
            <v/>
          </cell>
          <cell r="C1494" t="str">
            <v/>
          </cell>
          <cell r="D1494" t="str">
            <v>21560</v>
          </cell>
          <cell r="E1494" t="str">
            <v/>
          </cell>
          <cell r="F1494" t="str">
            <v/>
          </cell>
          <cell r="G1494" t="str">
            <v>  专用设备购置和维修</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cell r="V1494">
            <v>0</v>
          </cell>
        </row>
        <row r="1495">
          <cell r="A1495">
            <v>2156003</v>
          </cell>
          <cell r="B1495" t="str">
            <v/>
          </cell>
          <cell r="C1495" t="str">
            <v/>
          </cell>
          <cell r="D1495" t="str">
            <v>21560</v>
          </cell>
          <cell r="E1495" t="str">
            <v/>
          </cell>
          <cell r="F1495" t="str">
            <v/>
          </cell>
          <cell r="G1495" t="str">
            <v>  贷款贴息</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row>
        <row r="1496">
          <cell r="A1496">
            <v>2156004</v>
          </cell>
          <cell r="B1496" t="str">
            <v/>
          </cell>
          <cell r="C1496" t="str">
            <v/>
          </cell>
          <cell r="D1496" t="str">
            <v>21560</v>
          </cell>
          <cell r="E1496" t="str">
            <v/>
          </cell>
          <cell r="F1496" t="str">
            <v/>
          </cell>
          <cell r="G1496" t="str">
            <v>  技术研发与推广</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cell r="V1496">
            <v>0</v>
          </cell>
        </row>
        <row r="1497">
          <cell r="A1497">
            <v>2156005</v>
          </cell>
          <cell r="B1497" t="str">
            <v/>
          </cell>
          <cell r="C1497" t="str">
            <v/>
          </cell>
          <cell r="D1497" t="str">
            <v>21560</v>
          </cell>
          <cell r="E1497" t="str">
            <v/>
          </cell>
          <cell r="F1497" t="str">
            <v/>
          </cell>
          <cell r="G1497" t="str">
            <v>  宣传</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row>
        <row r="1498">
          <cell r="A1498">
            <v>2156099</v>
          </cell>
          <cell r="B1498" t="str">
            <v/>
          </cell>
          <cell r="C1498" t="str">
            <v/>
          </cell>
          <cell r="D1498" t="str">
            <v>21560</v>
          </cell>
          <cell r="E1498" t="str">
            <v/>
          </cell>
          <cell r="F1498" t="str">
            <v/>
          </cell>
          <cell r="G1498" t="str">
            <v>  其他散装水泥专项资金支出</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V1498">
            <v>0</v>
          </cell>
        </row>
        <row r="1499">
          <cell r="A1499">
            <v>21561</v>
          </cell>
          <cell r="B1499" t="str">
            <v/>
          </cell>
          <cell r="C1499" t="str">
            <v>215</v>
          </cell>
          <cell r="D1499" t="str">
            <v/>
          </cell>
          <cell r="E1499" t="str">
            <v/>
          </cell>
          <cell r="F1499" t="str">
            <v>21561</v>
          </cell>
          <cell r="G1499" t="str">
            <v>新型墙体材料专项基金支出</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row>
        <row r="1500">
          <cell r="A1500">
            <v>2156101</v>
          </cell>
          <cell r="B1500" t="str">
            <v/>
          </cell>
          <cell r="C1500" t="str">
            <v/>
          </cell>
          <cell r="D1500" t="str">
            <v>21561</v>
          </cell>
          <cell r="E1500" t="str">
            <v/>
          </cell>
          <cell r="F1500" t="str">
            <v/>
          </cell>
          <cell r="G1500" t="str">
            <v>  技改贴息和补助</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row>
        <row r="1501">
          <cell r="A1501">
            <v>2156102</v>
          </cell>
          <cell r="B1501" t="str">
            <v/>
          </cell>
          <cell r="C1501" t="str">
            <v/>
          </cell>
          <cell r="D1501" t="str">
            <v>21561</v>
          </cell>
          <cell r="E1501" t="str">
            <v/>
          </cell>
          <cell r="F1501" t="str">
            <v/>
          </cell>
          <cell r="G1501" t="str">
            <v>  技术研发和推广</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V1501">
            <v>0</v>
          </cell>
        </row>
        <row r="1502">
          <cell r="A1502">
            <v>2156103</v>
          </cell>
          <cell r="B1502" t="str">
            <v/>
          </cell>
          <cell r="C1502" t="str">
            <v/>
          </cell>
          <cell r="D1502" t="str">
            <v>21561</v>
          </cell>
          <cell r="E1502" t="str">
            <v/>
          </cell>
          <cell r="F1502" t="str">
            <v/>
          </cell>
          <cell r="G1502" t="str">
            <v>  示范项目补贴</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row>
        <row r="1503">
          <cell r="A1503">
            <v>2156104</v>
          </cell>
          <cell r="B1503" t="str">
            <v/>
          </cell>
          <cell r="C1503" t="str">
            <v/>
          </cell>
          <cell r="D1503" t="str">
            <v>21561</v>
          </cell>
          <cell r="E1503" t="str">
            <v/>
          </cell>
          <cell r="F1503" t="str">
            <v/>
          </cell>
          <cell r="G1503" t="str">
            <v>  宣传和培训</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V1503">
            <v>0</v>
          </cell>
        </row>
        <row r="1504">
          <cell r="A1504">
            <v>2156199</v>
          </cell>
          <cell r="B1504" t="str">
            <v/>
          </cell>
          <cell r="C1504" t="str">
            <v/>
          </cell>
          <cell r="D1504" t="str">
            <v>21561</v>
          </cell>
          <cell r="E1504" t="str">
            <v/>
          </cell>
          <cell r="F1504" t="str">
            <v/>
          </cell>
          <cell r="G1504" t="str">
            <v>  其他新型墙体材料专项基金支出</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V1504">
            <v>0</v>
          </cell>
        </row>
        <row r="1505">
          <cell r="A1505">
            <v>21562</v>
          </cell>
          <cell r="B1505" t="str">
            <v/>
          </cell>
          <cell r="C1505" t="str">
            <v>215</v>
          </cell>
          <cell r="D1505" t="str">
            <v/>
          </cell>
          <cell r="E1505" t="str">
            <v/>
          </cell>
          <cell r="F1505" t="str">
            <v>21562</v>
          </cell>
          <cell r="G1505" t="str">
            <v>农网还贷资金支出</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V1505">
            <v>0</v>
          </cell>
        </row>
        <row r="1506">
          <cell r="A1506">
            <v>2156201</v>
          </cell>
          <cell r="B1506" t="str">
            <v/>
          </cell>
          <cell r="C1506" t="str">
            <v/>
          </cell>
          <cell r="D1506" t="str">
            <v>21562</v>
          </cell>
          <cell r="E1506" t="str">
            <v/>
          </cell>
          <cell r="F1506" t="str">
            <v/>
          </cell>
          <cell r="G1506" t="str">
            <v>  中央农网还贷资金支出</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row>
        <row r="1507">
          <cell r="A1507">
            <v>2156202</v>
          </cell>
          <cell r="B1507" t="str">
            <v/>
          </cell>
          <cell r="C1507" t="str">
            <v/>
          </cell>
          <cell r="D1507" t="str">
            <v>21562</v>
          </cell>
          <cell r="E1507" t="str">
            <v/>
          </cell>
          <cell r="F1507" t="str">
            <v/>
          </cell>
          <cell r="G1507" t="str">
            <v>  地方农网还贷资金支出</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row>
        <row r="1508">
          <cell r="A1508">
            <v>2156299</v>
          </cell>
          <cell r="B1508" t="str">
            <v/>
          </cell>
          <cell r="C1508" t="str">
            <v/>
          </cell>
          <cell r="D1508" t="str">
            <v>21562</v>
          </cell>
          <cell r="E1508" t="str">
            <v/>
          </cell>
          <cell r="F1508" t="str">
            <v/>
          </cell>
          <cell r="G1508" t="str">
            <v>  其他农网还贷资金支出</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row>
        <row r="1509">
          <cell r="A1509">
            <v>216</v>
          </cell>
          <cell r="B1509" t="str">
            <v>类</v>
          </cell>
          <cell r="C1509" t="str">
            <v/>
          </cell>
          <cell r="D1509" t="str">
            <v/>
          </cell>
          <cell r="E1509" t="str">
            <v/>
          </cell>
          <cell r="F1509" t="str">
            <v/>
          </cell>
          <cell r="G1509" t="str">
            <v>商业服务业等支出</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row>
        <row r="1510">
          <cell r="A1510">
            <v>21660</v>
          </cell>
          <cell r="B1510" t="str">
            <v/>
          </cell>
          <cell r="C1510" t="str">
            <v>216</v>
          </cell>
          <cell r="D1510" t="str">
            <v/>
          </cell>
          <cell r="E1510" t="str">
            <v/>
          </cell>
          <cell r="F1510" t="str">
            <v>21660</v>
          </cell>
          <cell r="G1510" t="str">
            <v>旅游发展基金支出</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row>
        <row r="1511">
          <cell r="A1511">
            <v>2166001</v>
          </cell>
          <cell r="B1511" t="str">
            <v/>
          </cell>
          <cell r="C1511" t="str">
            <v/>
          </cell>
          <cell r="D1511" t="str">
            <v>21660</v>
          </cell>
          <cell r="E1511" t="str">
            <v/>
          </cell>
          <cell r="F1511" t="str">
            <v/>
          </cell>
          <cell r="G1511" t="str">
            <v>  宣传促销</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row>
        <row r="1512">
          <cell r="A1512">
            <v>2166002</v>
          </cell>
          <cell r="B1512" t="str">
            <v/>
          </cell>
          <cell r="C1512" t="str">
            <v/>
          </cell>
          <cell r="D1512" t="str">
            <v>21660</v>
          </cell>
          <cell r="E1512" t="str">
            <v/>
          </cell>
          <cell r="F1512" t="str">
            <v/>
          </cell>
          <cell r="G1512" t="str">
            <v>  行业规划</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row>
        <row r="1513">
          <cell r="A1513">
            <v>2166003</v>
          </cell>
          <cell r="B1513" t="str">
            <v/>
          </cell>
          <cell r="C1513" t="str">
            <v/>
          </cell>
          <cell r="D1513" t="str">
            <v>21660</v>
          </cell>
          <cell r="E1513" t="str">
            <v/>
          </cell>
          <cell r="F1513" t="str">
            <v/>
          </cell>
          <cell r="G1513" t="str">
            <v>  旅游事业补助</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row>
        <row r="1514">
          <cell r="A1514">
            <v>2166004</v>
          </cell>
          <cell r="B1514" t="str">
            <v/>
          </cell>
          <cell r="C1514" t="str">
            <v/>
          </cell>
          <cell r="D1514" t="str">
            <v>21660</v>
          </cell>
          <cell r="E1514" t="str">
            <v/>
          </cell>
          <cell r="F1514" t="str">
            <v/>
          </cell>
          <cell r="G1514" t="str">
            <v>  地方旅游开发项目补助</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row>
        <row r="1515">
          <cell r="A1515">
            <v>2166099</v>
          </cell>
          <cell r="B1515" t="str">
            <v/>
          </cell>
          <cell r="C1515" t="str">
            <v/>
          </cell>
          <cell r="D1515" t="str">
            <v>21660</v>
          </cell>
          <cell r="E1515" t="str">
            <v/>
          </cell>
          <cell r="F1515" t="str">
            <v/>
          </cell>
          <cell r="G1515" t="str">
            <v>  其他旅游发展基金支出</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row>
        <row r="1516">
          <cell r="A1516">
            <v>229</v>
          </cell>
          <cell r="B1516" t="str">
            <v>类</v>
          </cell>
          <cell r="C1516" t="str">
            <v/>
          </cell>
          <cell r="D1516" t="str">
            <v/>
          </cell>
          <cell r="E1516" t="str">
            <v/>
          </cell>
          <cell r="F1516" t="str">
            <v/>
          </cell>
          <cell r="G1516" t="str">
            <v>其他支出</v>
          </cell>
          <cell r="H1516">
            <v>0</v>
          </cell>
          <cell r="I1516">
            <v>0</v>
          </cell>
          <cell r="J1516">
            <v>0</v>
          </cell>
          <cell r="K1516">
            <v>0</v>
          </cell>
          <cell r="L1516">
            <v>0</v>
          </cell>
          <cell r="M1516">
            <v>0</v>
          </cell>
          <cell r="N1516">
            <v>0</v>
          </cell>
          <cell r="O1516">
            <v>0</v>
          </cell>
          <cell r="P1516">
            <v>0</v>
          </cell>
          <cell r="Q1516">
            <v>0</v>
          </cell>
          <cell r="R1516">
            <v>0</v>
          </cell>
          <cell r="S1516">
            <v>1295.949278</v>
          </cell>
          <cell r="T1516">
            <v>845.85</v>
          </cell>
          <cell r="U1516">
            <v>0</v>
          </cell>
          <cell r="V1516">
            <v>0</v>
          </cell>
        </row>
        <row r="1517">
          <cell r="A1517">
            <v>22904</v>
          </cell>
          <cell r="B1517" t="str">
            <v/>
          </cell>
          <cell r="C1517" t="str">
            <v>229</v>
          </cell>
          <cell r="D1517" t="str">
            <v/>
          </cell>
          <cell r="E1517" t="str">
            <v/>
          </cell>
          <cell r="F1517" t="str">
            <v>22904</v>
          </cell>
          <cell r="G1517" t="str">
            <v>其他政府性基金及对应专项债务收入安排的支出</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row>
        <row r="1518">
          <cell r="A1518">
            <v>2290402</v>
          </cell>
          <cell r="B1518" t="str">
            <v/>
          </cell>
          <cell r="C1518" t="str">
            <v/>
          </cell>
          <cell r="D1518" t="str">
            <v>22904</v>
          </cell>
          <cell r="E1518" t="str">
            <v/>
          </cell>
          <cell r="F1518" t="str">
            <v/>
          </cell>
          <cell r="G1518" t="str">
            <v>  其他地方自行试点项目收益专项债券收入安排的支出</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row>
        <row r="1519">
          <cell r="A1519">
            <v>22960</v>
          </cell>
          <cell r="B1519" t="str">
            <v/>
          </cell>
          <cell r="C1519" t="str">
            <v>229</v>
          </cell>
          <cell r="D1519" t="str">
            <v/>
          </cell>
          <cell r="E1519" t="str">
            <v/>
          </cell>
          <cell r="F1519" t="str">
            <v>22960</v>
          </cell>
          <cell r="G1519" t="str">
            <v>彩票公益金安排的支出</v>
          </cell>
          <cell r="H1519">
            <v>0</v>
          </cell>
          <cell r="I1519">
            <v>0</v>
          </cell>
          <cell r="J1519">
            <v>0</v>
          </cell>
          <cell r="K1519">
            <v>0</v>
          </cell>
          <cell r="L1519">
            <v>0</v>
          </cell>
          <cell r="M1519">
            <v>0</v>
          </cell>
          <cell r="N1519">
            <v>0</v>
          </cell>
          <cell r="O1519">
            <v>0</v>
          </cell>
          <cell r="P1519">
            <v>0</v>
          </cell>
          <cell r="Q1519">
            <v>0</v>
          </cell>
          <cell r="R1519">
            <v>0</v>
          </cell>
          <cell r="S1519">
            <v>1295.949278</v>
          </cell>
          <cell r="T1519">
            <v>845.85</v>
          </cell>
          <cell r="U1519">
            <v>0</v>
          </cell>
          <cell r="V1519">
            <v>0</v>
          </cell>
        </row>
        <row r="1520">
          <cell r="A1520">
            <v>2296001</v>
          </cell>
          <cell r="B1520" t="str">
            <v/>
          </cell>
          <cell r="C1520" t="str">
            <v/>
          </cell>
          <cell r="D1520" t="str">
            <v>22960</v>
          </cell>
          <cell r="E1520" t="str">
            <v/>
          </cell>
          <cell r="F1520" t="str">
            <v/>
          </cell>
          <cell r="G1520" t="str">
            <v>  用于补充全国社会保障基金的彩票公益金支出</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row>
        <row r="1521">
          <cell r="A1521">
            <v>2296002</v>
          </cell>
          <cell r="B1521" t="str">
            <v/>
          </cell>
          <cell r="C1521" t="str">
            <v/>
          </cell>
          <cell r="D1521" t="str">
            <v>22960</v>
          </cell>
          <cell r="E1521" t="str">
            <v/>
          </cell>
          <cell r="F1521" t="str">
            <v/>
          </cell>
          <cell r="G1521" t="str">
            <v>  用于社会福利的彩票公益金支出</v>
          </cell>
          <cell r="H1521">
            <v>0</v>
          </cell>
          <cell r="I1521">
            <v>0</v>
          </cell>
          <cell r="J1521">
            <v>0</v>
          </cell>
          <cell r="K1521">
            <v>0</v>
          </cell>
          <cell r="L1521">
            <v>0</v>
          </cell>
          <cell r="M1521">
            <v>0</v>
          </cell>
          <cell r="N1521">
            <v>0</v>
          </cell>
          <cell r="O1521">
            <v>0</v>
          </cell>
          <cell r="P1521">
            <v>0</v>
          </cell>
          <cell r="Q1521">
            <v>0</v>
          </cell>
          <cell r="R1521">
            <v>0</v>
          </cell>
          <cell r="S1521">
            <v>905.1395</v>
          </cell>
          <cell r="T1521">
            <v>173</v>
          </cell>
          <cell r="U1521">
            <v>0</v>
          </cell>
          <cell r="V1521">
            <v>0</v>
          </cell>
        </row>
        <row r="1522">
          <cell r="A1522">
            <v>2296003</v>
          </cell>
          <cell r="B1522" t="str">
            <v/>
          </cell>
          <cell r="C1522" t="str">
            <v/>
          </cell>
          <cell r="D1522" t="str">
            <v>22960</v>
          </cell>
          <cell r="E1522" t="str">
            <v/>
          </cell>
          <cell r="F1522" t="str">
            <v/>
          </cell>
          <cell r="G1522" t="str">
            <v>  用于体育事业的彩票公益金支出</v>
          </cell>
          <cell r="H1522">
            <v>0</v>
          </cell>
          <cell r="I1522">
            <v>0</v>
          </cell>
          <cell r="J1522">
            <v>0</v>
          </cell>
          <cell r="K1522">
            <v>0</v>
          </cell>
          <cell r="L1522">
            <v>0</v>
          </cell>
          <cell r="M1522">
            <v>0</v>
          </cell>
          <cell r="N1522">
            <v>0</v>
          </cell>
          <cell r="O1522">
            <v>0</v>
          </cell>
          <cell r="P1522">
            <v>0</v>
          </cell>
          <cell r="Q1522">
            <v>0</v>
          </cell>
          <cell r="R1522">
            <v>0</v>
          </cell>
          <cell r="S1522">
            <v>120.4073</v>
          </cell>
          <cell r="T1522">
            <v>162.5</v>
          </cell>
          <cell r="U1522">
            <v>0</v>
          </cell>
          <cell r="V1522">
            <v>0</v>
          </cell>
        </row>
        <row r="1523">
          <cell r="A1523">
            <v>2296004</v>
          </cell>
          <cell r="B1523" t="str">
            <v/>
          </cell>
          <cell r="C1523" t="str">
            <v/>
          </cell>
          <cell r="D1523" t="str">
            <v>22960</v>
          </cell>
          <cell r="E1523" t="str">
            <v/>
          </cell>
          <cell r="F1523" t="str">
            <v/>
          </cell>
          <cell r="G1523" t="str">
            <v>  用于教育事业的彩票公益金支出</v>
          </cell>
          <cell r="H1523">
            <v>0</v>
          </cell>
          <cell r="I1523">
            <v>0</v>
          </cell>
          <cell r="J1523">
            <v>0</v>
          </cell>
          <cell r="K1523">
            <v>0</v>
          </cell>
          <cell r="L1523">
            <v>0</v>
          </cell>
          <cell r="M1523">
            <v>0</v>
          </cell>
          <cell r="N1523">
            <v>0</v>
          </cell>
          <cell r="O1523">
            <v>0</v>
          </cell>
          <cell r="P1523">
            <v>0</v>
          </cell>
          <cell r="Q1523">
            <v>0</v>
          </cell>
          <cell r="R1523">
            <v>0</v>
          </cell>
          <cell r="S1523">
            <v>0</v>
          </cell>
          <cell r="T1523">
            <v>3</v>
          </cell>
          <cell r="U1523">
            <v>0</v>
          </cell>
          <cell r="V1523">
            <v>0</v>
          </cell>
        </row>
        <row r="1524">
          <cell r="A1524">
            <v>2296005</v>
          </cell>
          <cell r="B1524" t="str">
            <v/>
          </cell>
          <cell r="C1524" t="str">
            <v/>
          </cell>
          <cell r="D1524" t="str">
            <v>22960</v>
          </cell>
          <cell r="E1524" t="str">
            <v/>
          </cell>
          <cell r="F1524" t="str">
            <v/>
          </cell>
          <cell r="G1524" t="str">
            <v>  用于红十字事业的彩票公益金支出</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row>
        <row r="1525">
          <cell r="A1525">
            <v>2296006</v>
          </cell>
          <cell r="B1525" t="str">
            <v/>
          </cell>
          <cell r="C1525" t="str">
            <v/>
          </cell>
          <cell r="D1525" t="str">
            <v>22960</v>
          </cell>
          <cell r="E1525" t="str">
            <v/>
          </cell>
          <cell r="F1525" t="str">
            <v/>
          </cell>
          <cell r="G1525" t="str">
            <v>  用于残疾人事业的彩票公益金支出</v>
          </cell>
          <cell r="H1525">
            <v>0</v>
          </cell>
          <cell r="I1525">
            <v>0</v>
          </cell>
          <cell r="J1525">
            <v>0</v>
          </cell>
          <cell r="K1525">
            <v>0</v>
          </cell>
          <cell r="L1525">
            <v>0</v>
          </cell>
          <cell r="M1525">
            <v>0</v>
          </cell>
          <cell r="N1525">
            <v>0</v>
          </cell>
          <cell r="O1525">
            <v>0</v>
          </cell>
          <cell r="P1525">
            <v>0</v>
          </cell>
          <cell r="Q1525">
            <v>0</v>
          </cell>
          <cell r="R1525">
            <v>0</v>
          </cell>
          <cell r="S1525">
            <v>89.995173</v>
          </cell>
          <cell r="T1525">
            <v>127.35</v>
          </cell>
          <cell r="U1525">
            <v>0</v>
          </cell>
          <cell r="V1525">
            <v>0</v>
          </cell>
        </row>
        <row r="1526">
          <cell r="A1526">
            <v>2296007</v>
          </cell>
          <cell r="B1526" t="str">
            <v/>
          </cell>
          <cell r="C1526" t="str">
            <v/>
          </cell>
          <cell r="D1526" t="str">
            <v>22960</v>
          </cell>
          <cell r="E1526" t="str">
            <v/>
          </cell>
          <cell r="F1526" t="str">
            <v/>
          </cell>
          <cell r="G1526" t="str">
            <v>  用于城市医疗救助的彩票公益金支出</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row>
        <row r="1527">
          <cell r="A1527">
            <v>2296008</v>
          </cell>
          <cell r="B1527" t="str">
            <v/>
          </cell>
          <cell r="C1527" t="str">
            <v/>
          </cell>
          <cell r="D1527" t="str">
            <v>22960</v>
          </cell>
          <cell r="E1527" t="str">
            <v/>
          </cell>
          <cell r="F1527" t="str">
            <v/>
          </cell>
          <cell r="G1527" t="str">
            <v>  用于农村医疗救助的彩票公益金支出</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row>
        <row r="1528">
          <cell r="A1528">
            <v>2296009</v>
          </cell>
          <cell r="B1528" t="str">
            <v/>
          </cell>
          <cell r="C1528" t="str">
            <v/>
          </cell>
          <cell r="D1528" t="str">
            <v>22960</v>
          </cell>
          <cell r="E1528" t="str">
            <v/>
          </cell>
          <cell r="F1528" t="str">
            <v/>
          </cell>
          <cell r="G1528" t="str">
            <v>  用于地震灾后恢复重建的彩票公益金支出</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row>
        <row r="1529">
          <cell r="A1529">
            <v>2296010</v>
          </cell>
          <cell r="B1529" t="str">
            <v/>
          </cell>
          <cell r="C1529" t="str">
            <v/>
          </cell>
          <cell r="D1529" t="str">
            <v>22960</v>
          </cell>
          <cell r="E1529" t="str">
            <v/>
          </cell>
          <cell r="F1529" t="str">
            <v/>
          </cell>
          <cell r="G1529" t="str">
            <v>  用于文化事业的彩票公益金支出</v>
          </cell>
          <cell r="H1529">
            <v>0</v>
          </cell>
          <cell r="I1529">
            <v>0</v>
          </cell>
          <cell r="J1529">
            <v>0</v>
          </cell>
          <cell r="K1529">
            <v>0</v>
          </cell>
          <cell r="L1529">
            <v>0</v>
          </cell>
          <cell r="M1529">
            <v>0</v>
          </cell>
          <cell r="N1529">
            <v>0</v>
          </cell>
          <cell r="O1529">
            <v>0</v>
          </cell>
          <cell r="P1529">
            <v>0</v>
          </cell>
          <cell r="Q1529">
            <v>0</v>
          </cell>
          <cell r="R1529">
            <v>0</v>
          </cell>
          <cell r="S1529">
            <v>7.032</v>
          </cell>
          <cell r="T1529">
            <v>0</v>
          </cell>
          <cell r="U1529">
            <v>0</v>
          </cell>
          <cell r="V1529">
            <v>0</v>
          </cell>
        </row>
        <row r="1530">
          <cell r="A1530">
            <v>2296011</v>
          </cell>
          <cell r="B1530" t="str">
            <v/>
          </cell>
          <cell r="C1530" t="str">
            <v/>
          </cell>
          <cell r="D1530" t="str">
            <v>22960</v>
          </cell>
          <cell r="E1530" t="str">
            <v/>
          </cell>
          <cell r="F1530" t="str">
            <v/>
          </cell>
          <cell r="G1530" t="str">
            <v>  用于扶贫的彩票公益金支出</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row>
        <row r="1531">
          <cell r="A1531">
            <v>2296012</v>
          </cell>
          <cell r="B1531" t="str">
            <v/>
          </cell>
          <cell r="C1531" t="str">
            <v/>
          </cell>
          <cell r="D1531" t="str">
            <v>22960</v>
          </cell>
          <cell r="E1531" t="str">
            <v/>
          </cell>
          <cell r="F1531" t="str">
            <v/>
          </cell>
          <cell r="G1531" t="str">
            <v>  用于法律援助的彩票公益金支出</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row>
        <row r="1532">
          <cell r="A1532">
            <v>2296013</v>
          </cell>
          <cell r="B1532" t="str">
            <v/>
          </cell>
          <cell r="C1532" t="str">
            <v/>
          </cell>
          <cell r="D1532" t="str">
            <v>22960</v>
          </cell>
          <cell r="E1532" t="str">
            <v/>
          </cell>
          <cell r="F1532" t="str">
            <v/>
          </cell>
          <cell r="G1532" t="str">
            <v>  用于城乡医疗救助的彩票公益金支出</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row>
        <row r="1533">
          <cell r="A1533">
            <v>2296099</v>
          </cell>
          <cell r="B1533" t="str">
            <v/>
          </cell>
          <cell r="C1533" t="str">
            <v/>
          </cell>
          <cell r="D1533" t="str">
            <v>22960</v>
          </cell>
          <cell r="E1533" t="str">
            <v/>
          </cell>
          <cell r="F1533" t="str">
            <v/>
          </cell>
          <cell r="G1533" t="str">
            <v>  用于其他社会公益事业的彩票公益金支出</v>
          </cell>
          <cell r="H1533">
            <v>0</v>
          </cell>
          <cell r="I1533">
            <v>0</v>
          </cell>
          <cell r="J1533">
            <v>0</v>
          </cell>
          <cell r="K1533">
            <v>0</v>
          </cell>
          <cell r="L1533">
            <v>0</v>
          </cell>
          <cell r="M1533">
            <v>0</v>
          </cell>
          <cell r="N1533">
            <v>0</v>
          </cell>
          <cell r="O1533">
            <v>0</v>
          </cell>
          <cell r="P1533">
            <v>0</v>
          </cell>
          <cell r="Q1533">
            <v>0</v>
          </cell>
          <cell r="R1533">
            <v>0</v>
          </cell>
          <cell r="S1533">
            <v>173.375305</v>
          </cell>
          <cell r="T1533">
            <v>380</v>
          </cell>
          <cell r="U1533">
            <v>0</v>
          </cell>
          <cell r="V1533">
            <v>0</v>
          </cell>
        </row>
        <row r="1534">
          <cell r="A1534">
            <v>231</v>
          </cell>
          <cell r="B1534" t="str">
            <v>类</v>
          </cell>
          <cell r="C1534" t="str">
            <v/>
          </cell>
          <cell r="D1534" t="str">
            <v/>
          </cell>
          <cell r="E1534" t="str">
            <v/>
          </cell>
          <cell r="F1534" t="str">
            <v/>
          </cell>
          <cell r="G1534" t="str">
            <v>债务还本支出</v>
          </cell>
          <cell r="H1534">
            <v>12100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row>
        <row r="1535">
          <cell r="A1535">
            <v>23104</v>
          </cell>
          <cell r="B1535" t="str">
            <v/>
          </cell>
          <cell r="C1535" t="str">
            <v>231</v>
          </cell>
          <cell r="D1535" t="str">
            <v/>
          </cell>
          <cell r="E1535" t="str">
            <v/>
          </cell>
          <cell r="F1535" t="str">
            <v>23104</v>
          </cell>
          <cell r="G1535" t="str">
            <v>地方政府专项债务还本支出</v>
          </cell>
          <cell r="H1535">
            <v>12100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row>
        <row r="1536">
          <cell r="A1536">
            <v>2310411</v>
          </cell>
          <cell r="B1536" t="str">
            <v/>
          </cell>
          <cell r="C1536" t="str">
            <v/>
          </cell>
          <cell r="D1536" t="str">
            <v>23104</v>
          </cell>
          <cell r="E1536" t="str">
            <v/>
          </cell>
          <cell r="F1536" t="str">
            <v/>
          </cell>
          <cell r="G1536" t="str">
            <v>  国有土地使用权出让金债务还本支出</v>
          </cell>
          <cell r="H1536">
            <v>2100</v>
          </cell>
          <cell r="I1536">
            <v>0</v>
          </cell>
          <cell r="J1536">
            <v>0</v>
          </cell>
          <cell r="K1536">
            <v>0</v>
          </cell>
          <cell r="L1536">
            <v>0</v>
          </cell>
          <cell r="M1536">
            <v>0</v>
          </cell>
          <cell r="N1536">
            <v>0</v>
          </cell>
          <cell r="O1536">
            <v>0</v>
          </cell>
          <cell r="P1536">
            <v>0</v>
          </cell>
          <cell r="Q1536">
            <v>0</v>
          </cell>
        </row>
        <row r="1536">
          <cell r="S1536">
            <v>0</v>
          </cell>
          <cell r="T1536">
            <v>0</v>
          </cell>
          <cell r="U1536">
            <v>0</v>
          </cell>
          <cell r="V1536">
            <v>0</v>
          </cell>
        </row>
        <row r="1537">
          <cell r="A1537">
            <v>2310431</v>
          </cell>
          <cell r="B1537" t="str">
            <v/>
          </cell>
          <cell r="C1537" t="str">
            <v/>
          </cell>
          <cell r="D1537" t="str">
            <v>23104</v>
          </cell>
          <cell r="E1537" t="str">
            <v/>
          </cell>
          <cell r="F1537" t="str">
            <v/>
          </cell>
          <cell r="G1537" t="str">
            <v>  土地储备专项债券还本支出</v>
          </cell>
          <cell r="H1537">
            <v>10000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row>
        <row r="1538">
          <cell r="A1538">
            <v>2310499</v>
          </cell>
          <cell r="B1538" t="str">
            <v/>
          </cell>
          <cell r="C1538" t="str">
            <v/>
          </cell>
          <cell r="D1538" t="str">
            <v>23104</v>
          </cell>
          <cell r="E1538" t="str">
            <v/>
          </cell>
          <cell r="F1538" t="str">
            <v/>
          </cell>
          <cell r="G1538" t="str">
            <v>  其他政府性基金债务还本支出</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V1538">
            <v>0</v>
          </cell>
        </row>
        <row r="1539">
          <cell r="A1539">
            <v>232</v>
          </cell>
          <cell r="B1539" t="str">
            <v>类</v>
          </cell>
          <cell r="C1539" t="str">
            <v/>
          </cell>
          <cell r="D1539" t="str">
            <v/>
          </cell>
          <cell r="E1539" t="str">
            <v/>
          </cell>
          <cell r="F1539" t="str">
            <v/>
          </cell>
          <cell r="G1539" t="str">
            <v>债务付息支出</v>
          </cell>
          <cell r="H1539">
            <v>13749.1</v>
          </cell>
          <cell r="I1539">
            <v>0</v>
          </cell>
          <cell r="J1539">
            <v>0</v>
          </cell>
          <cell r="K1539">
            <v>0</v>
          </cell>
          <cell r="L1539">
            <v>0</v>
          </cell>
          <cell r="M1539">
            <v>0</v>
          </cell>
          <cell r="N1539">
            <v>0</v>
          </cell>
          <cell r="O1539">
            <v>0</v>
          </cell>
          <cell r="P1539">
            <v>0</v>
          </cell>
          <cell r="Q1539">
            <v>0</v>
          </cell>
          <cell r="R1539">
            <v>0</v>
          </cell>
          <cell r="S1539">
            <v>44.171272</v>
          </cell>
          <cell r="T1539">
            <v>0</v>
          </cell>
          <cell r="U1539">
            <v>0</v>
          </cell>
          <cell r="V1539">
            <v>0</v>
          </cell>
        </row>
        <row r="1540">
          <cell r="A1540">
            <v>23204</v>
          </cell>
          <cell r="B1540" t="str">
            <v/>
          </cell>
          <cell r="C1540" t="str">
            <v>232</v>
          </cell>
          <cell r="D1540" t="str">
            <v/>
          </cell>
          <cell r="E1540" t="str">
            <v/>
          </cell>
          <cell r="F1540" t="str">
            <v>23204</v>
          </cell>
          <cell r="G1540" t="str">
            <v>地方政府专项债务付息支出</v>
          </cell>
          <cell r="H1540">
            <v>13749.1</v>
          </cell>
          <cell r="I1540">
            <v>0</v>
          </cell>
          <cell r="J1540">
            <v>0</v>
          </cell>
          <cell r="K1540">
            <v>0</v>
          </cell>
          <cell r="L1540">
            <v>0</v>
          </cell>
          <cell r="M1540">
            <v>0</v>
          </cell>
          <cell r="N1540">
            <v>0</v>
          </cell>
          <cell r="O1540">
            <v>0</v>
          </cell>
          <cell r="P1540">
            <v>0</v>
          </cell>
          <cell r="Q1540">
            <v>0</v>
          </cell>
          <cell r="R1540">
            <v>0</v>
          </cell>
          <cell r="S1540">
            <v>44.171272</v>
          </cell>
          <cell r="T1540">
            <v>0</v>
          </cell>
          <cell r="U1540">
            <v>0</v>
          </cell>
          <cell r="V1540">
            <v>0</v>
          </cell>
        </row>
        <row r="1541">
          <cell r="A1541">
            <v>2320411</v>
          </cell>
          <cell r="B1541" t="str">
            <v/>
          </cell>
          <cell r="C1541" t="str">
            <v/>
          </cell>
          <cell r="D1541" t="str">
            <v>23204</v>
          </cell>
          <cell r="E1541" t="str">
            <v/>
          </cell>
          <cell r="F1541" t="str">
            <v/>
          </cell>
          <cell r="G1541" t="str">
            <v>  国有土地使用权出让金债务付息支出</v>
          </cell>
          <cell r="H1541">
            <v>302.8</v>
          </cell>
          <cell r="I1541">
            <v>0</v>
          </cell>
          <cell r="J1541">
            <v>0</v>
          </cell>
          <cell r="K1541">
            <v>0</v>
          </cell>
          <cell r="L1541">
            <v>0</v>
          </cell>
          <cell r="M1541">
            <v>0</v>
          </cell>
          <cell r="N1541">
            <v>0</v>
          </cell>
          <cell r="O1541">
            <v>0</v>
          </cell>
          <cell r="P1541">
            <v>0</v>
          </cell>
          <cell r="Q1541">
            <v>0</v>
          </cell>
          <cell r="R1541">
            <v>0</v>
          </cell>
          <cell r="S1541">
            <v>44.171272</v>
          </cell>
          <cell r="T1541">
            <v>0</v>
          </cell>
          <cell r="U1541">
            <v>0</v>
          </cell>
          <cell r="V1541">
            <v>0</v>
          </cell>
        </row>
        <row r="1542">
          <cell r="A1542">
            <v>2320431</v>
          </cell>
          <cell r="B1542" t="str">
            <v/>
          </cell>
          <cell r="C1542" t="str">
            <v/>
          </cell>
          <cell r="D1542" t="str">
            <v>23204</v>
          </cell>
          <cell r="E1542" t="str">
            <v/>
          </cell>
          <cell r="F1542" t="str">
            <v/>
          </cell>
          <cell r="G1542" t="str">
            <v>  土地储备专项债券付息支出</v>
          </cell>
          <cell r="H1542">
            <v>668</v>
          </cell>
          <cell r="I1542">
            <v>0</v>
          </cell>
          <cell r="J1542">
            <v>0</v>
          </cell>
          <cell r="K1542">
            <v>0</v>
          </cell>
          <cell r="L1542">
            <v>0</v>
          </cell>
          <cell r="M1542">
            <v>0</v>
          </cell>
          <cell r="N1542">
            <v>0</v>
          </cell>
          <cell r="O1542">
            <v>0</v>
          </cell>
          <cell r="P1542">
            <v>0</v>
          </cell>
          <cell r="Q1542">
            <v>0</v>
          </cell>
          <cell r="R1542">
            <v>0</v>
          </cell>
          <cell r="S1542">
            <v>0</v>
          </cell>
          <cell r="T1542">
            <v>0</v>
          </cell>
          <cell r="U1542">
            <v>0</v>
          </cell>
          <cell r="V1542">
            <v>0</v>
          </cell>
        </row>
        <row r="1543">
          <cell r="A1543">
            <v>2320498</v>
          </cell>
          <cell r="B1543" t="str">
            <v/>
          </cell>
          <cell r="C1543" t="str">
            <v/>
          </cell>
          <cell r="D1543" t="str">
            <v>23204</v>
          </cell>
          <cell r="E1543" t="str">
            <v/>
          </cell>
          <cell r="F1543" t="str">
            <v/>
          </cell>
          <cell r="G1543" t="str">
            <v>  其他地方自行试点项目收益专项债券付息支出</v>
          </cell>
          <cell r="H1543">
            <v>12778.3</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row>
        <row r="1544">
          <cell r="A1544">
            <v>2320499</v>
          </cell>
          <cell r="B1544" t="str">
            <v/>
          </cell>
          <cell r="C1544" t="str">
            <v/>
          </cell>
          <cell r="D1544" t="str">
            <v>23204</v>
          </cell>
          <cell r="E1544" t="str">
            <v/>
          </cell>
          <cell r="F1544" t="str">
            <v/>
          </cell>
          <cell r="G1544" t="str">
            <v>  其他政府性基本债务付息支出</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V1544">
            <v>0</v>
          </cell>
        </row>
        <row r="1545">
          <cell r="A1545">
            <v>233</v>
          </cell>
          <cell r="B1545" t="str">
            <v>类</v>
          </cell>
          <cell r="C1545" t="str">
            <v/>
          </cell>
          <cell r="D1545" t="str">
            <v/>
          </cell>
          <cell r="E1545" t="str">
            <v/>
          </cell>
          <cell r="F1545" t="str">
            <v/>
          </cell>
          <cell r="G1545" t="str">
            <v>债务发行费用支出</v>
          </cell>
          <cell r="H1545">
            <v>223.60252</v>
          </cell>
          <cell r="I1545">
            <v>0</v>
          </cell>
          <cell r="J1545">
            <v>0</v>
          </cell>
          <cell r="K1545">
            <v>0</v>
          </cell>
          <cell r="L1545">
            <v>0</v>
          </cell>
          <cell r="M1545">
            <v>0</v>
          </cell>
          <cell r="N1545">
            <v>0</v>
          </cell>
          <cell r="O1545">
            <v>0</v>
          </cell>
          <cell r="P1545">
            <v>0</v>
          </cell>
          <cell r="Q1545">
            <v>0</v>
          </cell>
          <cell r="R1545">
            <v>0</v>
          </cell>
          <cell r="S1545">
            <v>0.471429</v>
          </cell>
          <cell r="T1545">
            <v>0</v>
          </cell>
          <cell r="U1545">
            <v>0</v>
          </cell>
          <cell r="V1545">
            <v>0</v>
          </cell>
        </row>
        <row r="1546">
          <cell r="A1546">
            <v>23304</v>
          </cell>
          <cell r="B1546" t="str">
            <v/>
          </cell>
          <cell r="C1546" t="str">
            <v>233</v>
          </cell>
          <cell r="D1546" t="str">
            <v/>
          </cell>
          <cell r="E1546" t="str">
            <v/>
          </cell>
          <cell r="F1546" t="str">
            <v>23304</v>
          </cell>
          <cell r="G1546" t="str">
            <v>地方政府专项债务发行费用支出</v>
          </cell>
          <cell r="H1546">
            <v>223.60252</v>
          </cell>
          <cell r="I1546">
            <v>0</v>
          </cell>
          <cell r="J1546">
            <v>0</v>
          </cell>
          <cell r="K1546">
            <v>0</v>
          </cell>
          <cell r="L1546">
            <v>0</v>
          </cell>
          <cell r="M1546">
            <v>0</v>
          </cell>
          <cell r="N1546">
            <v>0</v>
          </cell>
          <cell r="O1546">
            <v>0</v>
          </cell>
          <cell r="P1546">
            <v>0</v>
          </cell>
          <cell r="Q1546">
            <v>0</v>
          </cell>
          <cell r="R1546">
            <v>0</v>
          </cell>
          <cell r="S1546">
            <v>0.471429</v>
          </cell>
          <cell r="T1546">
            <v>0</v>
          </cell>
          <cell r="U1546">
            <v>0</v>
          </cell>
          <cell r="V1546">
            <v>0</v>
          </cell>
        </row>
        <row r="1547">
          <cell r="A1547">
            <v>2330411</v>
          </cell>
          <cell r="B1547" t="str">
            <v/>
          </cell>
          <cell r="C1547" t="str">
            <v/>
          </cell>
          <cell r="D1547" t="str">
            <v>23304</v>
          </cell>
          <cell r="E1547" t="str">
            <v/>
          </cell>
          <cell r="F1547" t="str">
            <v/>
          </cell>
          <cell r="G1547" t="str">
            <v>  国有土地使用权出让金债务发行费用支出</v>
          </cell>
          <cell r="H1547">
            <v>2.4302</v>
          </cell>
          <cell r="I1547">
            <v>0</v>
          </cell>
          <cell r="J1547">
            <v>0</v>
          </cell>
          <cell r="K1547">
            <v>0</v>
          </cell>
          <cell r="L1547">
            <v>0</v>
          </cell>
          <cell r="M1547">
            <v>0</v>
          </cell>
          <cell r="N1547">
            <v>0</v>
          </cell>
          <cell r="O1547">
            <v>0</v>
          </cell>
          <cell r="P1547">
            <v>0</v>
          </cell>
          <cell r="Q1547">
            <v>0</v>
          </cell>
          <cell r="R1547">
            <v>0</v>
          </cell>
          <cell r="S1547">
            <v>0.471429</v>
          </cell>
          <cell r="T1547">
            <v>0</v>
          </cell>
          <cell r="U1547">
            <v>0</v>
          </cell>
          <cell r="V1547">
            <v>0</v>
          </cell>
        </row>
        <row r="1548">
          <cell r="A1548">
            <v>2330431</v>
          </cell>
          <cell r="B1548" t="str">
            <v/>
          </cell>
          <cell r="C1548" t="str">
            <v/>
          </cell>
          <cell r="D1548" t="str">
            <v>23304</v>
          </cell>
          <cell r="E1548" t="str">
            <v/>
          </cell>
          <cell r="F1548" t="str">
            <v/>
          </cell>
          <cell r="G1548" t="str">
            <v>  土地储备专项债券发行费支出</v>
          </cell>
          <cell r="H1548">
            <v>0.5334</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0</v>
          </cell>
        </row>
        <row r="1549">
          <cell r="A1549">
            <v>2330498</v>
          </cell>
          <cell r="B1549" t="str">
            <v/>
          </cell>
          <cell r="C1549" t="str">
            <v/>
          </cell>
          <cell r="D1549" t="str">
            <v>23304</v>
          </cell>
          <cell r="E1549" t="str">
            <v/>
          </cell>
          <cell r="F1549" t="str">
            <v/>
          </cell>
          <cell r="G1549" t="str">
            <v>  其他地方自行试点项目收益专项债券发行费用支出</v>
          </cell>
          <cell r="H1549">
            <v>220.63892</v>
          </cell>
          <cell r="I1549">
            <v>0</v>
          </cell>
          <cell r="J1549">
            <v>0</v>
          </cell>
          <cell r="K1549">
            <v>0</v>
          </cell>
          <cell r="L1549">
            <v>0</v>
          </cell>
          <cell r="M1549">
            <v>0</v>
          </cell>
          <cell r="N1549">
            <v>0</v>
          </cell>
          <cell r="O1549">
            <v>0</v>
          </cell>
          <cell r="P1549">
            <v>0</v>
          </cell>
          <cell r="Q1549">
            <v>0</v>
          </cell>
          <cell r="R1549">
            <v>0</v>
          </cell>
          <cell r="S1549">
            <v>0</v>
          </cell>
          <cell r="T1549">
            <v>0</v>
          </cell>
          <cell r="U1549">
            <v>0</v>
          </cell>
          <cell r="V1549">
            <v>0</v>
          </cell>
        </row>
        <row r="1550">
          <cell r="A1550">
            <v>234</v>
          </cell>
          <cell r="B1550" t="str">
            <v>类</v>
          </cell>
          <cell r="C1550" t="str">
            <v/>
          </cell>
          <cell r="D1550" t="str">
            <v/>
          </cell>
          <cell r="E1550" t="str">
            <v/>
          </cell>
          <cell r="F1550" t="str">
            <v/>
          </cell>
          <cell r="G1550" t="str">
            <v>抗疫特别国债安排的支出</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row>
        <row r="1551">
          <cell r="A1551">
            <v>23401</v>
          </cell>
          <cell r="B1551" t="str">
            <v/>
          </cell>
          <cell r="C1551" t="str">
            <v>234</v>
          </cell>
          <cell r="D1551" t="str">
            <v/>
          </cell>
          <cell r="E1551" t="str">
            <v/>
          </cell>
          <cell r="F1551" t="str">
            <v>23401</v>
          </cell>
          <cell r="G1551" t="str">
            <v>基础设施建设</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row>
        <row r="1552">
          <cell r="A1552">
            <v>2340101</v>
          </cell>
          <cell r="B1552" t="str">
            <v/>
          </cell>
          <cell r="C1552" t="str">
            <v/>
          </cell>
          <cell r="D1552" t="str">
            <v>23401</v>
          </cell>
          <cell r="E1552" t="str">
            <v/>
          </cell>
          <cell r="F1552" t="str">
            <v/>
          </cell>
          <cell r="G1552" t="str">
            <v>  公共卫生体系建设</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row>
        <row r="1553">
          <cell r="A1553">
            <v>23402</v>
          </cell>
          <cell r="B1553" t="str">
            <v/>
          </cell>
          <cell r="C1553" t="str">
            <v>234</v>
          </cell>
          <cell r="D1553" t="str">
            <v/>
          </cell>
          <cell r="E1553" t="str">
            <v/>
          </cell>
          <cell r="F1553" t="str">
            <v>23402</v>
          </cell>
          <cell r="G1553" t="str">
            <v>抗疫相关支出</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row>
        <row r="1554">
          <cell r="A1554">
            <v>2340205</v>
          </cell>
          <cell r="B1554" t="str">
            <v/>
          </cell>
          <cell r="C1554" t="str">
            <v/>
          </cell>
          <cell r="D1554" t="str">
            <v>23402</v>
          </cell>
          <cell r="E1554" t="str">
            <v/>
          </cell>
          <cell r="F1554" t="str">
            <v/>
          </cell>
          <cell r="G1554" t="str">
            <v>  困难群众基本生活补助</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V1554">
            <v>0</v>
          </cell>
        </row>
        <row r="1555">
          <cell r="B1555" t="str">
            <v/>
          </cell>
          <cell r="C1555" t="str">
            <v/>
          </cell>
          <cell r="D1555" t="str">
            <v/>
          </cell>
          <cell r="E1555" t="str">
            <v/>
          </cell>
          <cell r="F1555" t="str">
            <v/>
          </cell>
        </row>
        <row r="1555">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row>
        <row r="1556">
          <cell r="B1556" t="str">
            <v/>
          </cell>
          <cell r="C1556" t="str">
            <v/>
          </cell>
          <cell r="D1556" t="str">
            <v/>
          </cell>
          <cell r="E1556" t="str">
            <v/>
          </cell>
          <cell r="F1556" t="str">
            <v/>
          </cell>
          <cell r="G1556" t="str">
            <v>国有资本经营预算支出★★★</v>
          </cell>
        </row>
        <row r="1557">
          <cell r="A1557">
            <v>212</v>
          </cell>
          <cell r="B1557" t="str">
            <v>类</v>
          </cell>
          <cell r="C1557" t="str">
            <v/>
          </cell>
          <cell r="D1557" t="str">
            <v/>
          </cell>
          <cell r="E1557" t="str">
            <v/>
          </cell>
          <cell r="F1557" t="str">
            <v/>
          </cell>
          <cell r="G1557" t="str">
            <v>城乡社区支出</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row>
        <row r="1558">
          <cell r="A1558">
            <v>21251</v>
          </cell>
          <cell r="B1558" t="str">
            <v/>
          </cell>
          <cell r="C1558" t="str">
            <v>212</v>
          </cell>
          <cell r="D1558" t="str">
            <v/>
          </cell>
          <cell r="E1558" t="str">
            <v/>
          </cell>
          <cell r="F1558" t="str">
            <v>21251</v>
          </cell>
          <cell r="G1558" t="str">
            <v>国有资本经营预算支出</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row>
        <row r="1559">
          <cell r="A1559">
            <v>2125102</v>
          </cell>
          <cell r="B1559" t="str">
            <v/>
          </cell>
          <cell r="C1559" t="str">
            <v/>
          </cell>
          <cell r="D1559" t="str">
            <v>21251</v>
          </cell>
          <cell r="E1559" t="str">
            <v/>
          </cell>
          <cell r="F1559" t="str">
            <v/>
          </cell>
          <cell r="G1559" t="str">
            <v>  公益性设施投资补助支出</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row>
        <row r="1560">
          <cell r="A1560">
            <v>2125199</v>
          </cell>
          <cell r="B1560" t="str">
            <v/>
          </cell>
          <cell r="C1560" t="str">
            <v/>
          </cell>
          <cell r="D1560" t="str">
            <v>21251</v>
          </cell>
          <cell r="E1560" t="str">
            <v/>
          </cell>
          <cell r="F1560" t="str">
            <v/>
          </cell>
          <cell r="G1560" t="str">
            <v>  其他国有资本经营预算支出</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row>
        <row r="1561">
          <cell r="A1561">
            <v>223</v>
          </cell>
          <cell r="B1561" t="str">
            <v>类</v>
          </cell>
          <cell r="C1561" t="str">
            <v/>
          </cell>
          <cell r="D1561" t="str">
            <v/>
          </cell>
          <cell r="E1561" t="str">
            <v/>
          </cell>
          <cell r="F1561" t="str">
            <v/>
          </cell>
          <cell r="G1561" t="str">
            <v>国有资本经营预算支出</v>
          </cell>
          <cell r="H1561">
            <v>30.73</v>
          </cell>
          <cell r="I1561">
            <v>0</v>
          </cell>
          <cell r="J1561">
            <v>0</v>
          </cell>
          <cell r="K1561">
            <v>0</v>
          </cell>
          <cell r="L1561">
            <v>0</v>
          </cell>
          <cell r="M1561">
            <v>0</v>
          </cell>
          <cell r="N1561">
            <v>0</v>
          </cell>
          <cell r="O1561">
            <v>20.73</v>
          </cell>
          <cell r="P1561">
            <v>20.73</v>
          </cell>
          <cell r="Q1561">
            <v>0</v>
          </cell>
          <cell r="R1561">
            <v>0</v>
          </cell>
          <cell r="S1561">
            <v>10.842</v>
          </cell>
          <cell r="T1561">
            <v>0</v>
          </cell>
          <cell r="U1561">
            <v>0</v>
          </cell>
          <cell r="V1561">
            <v>0</v>
          </cell>
        </row>
        <row r="1562">
          <cell r="A1562">
            <v>22301</v>
          </cell>
          <cell r="B1562" t="str">
            <v/>
          </cell>
          <cell r="C1562" t="str">
            <v>223</v>
          </cell>
          <cell r="D1562" t="str">
            <v/>
          </cell>
          <cell r="E1562" t="str">
            <v/>
          </cell>
          <cell r="F1562" t="str">
            <v>22301</v>
          </cell>
          <cell r="G1562" t="str">
            <v>解决历史遗留问题及改革成本支出</v>
          </cell>
          <cell r="H1562">
            <v>24.73</v>
          </cell>
          <cell r="I1562">
            <v>0</v>
          </cell>
          <cell r="J1562">
            <v>0</v>
          </cell>
          <cell r="K1562">
            <v>0</v>
          </cell>
          <cell r="L1562">
            <v>0</v>
          </cell>
          <cell r="M1562">
            <v>0</v>
          </cell>
          <cell r="N1562">
            <v>0</v>
          </cell>
          <cell r="O1562">
            <v>20.73</v>
          </cell>
          <cell r="P1562">
            <v>20.73</v>
          </cell>
          <cell r="Q1562">
            <v>0</v>
          </cell>
          <cell r="R1562">
            <v>0</v>
          </cell>
          <cell r="S1562">
            <v>10.842</v>
          </cell>
          <cell r="T1562">
            <v>0</v>
          </cell>
          <cell r="U1562">
            <v>0</v>
          </cell>
          <cell r="V1562">
            <v>0</v>
          </cell>
        </row>
        <row r="1563">
          <cell r="A1563">
            <v>2230101</v>
          </cell>
          <cell r="B1563" t="str">
            <v/>
          </cell>
          <cell r="C1563" t="str">
            <v/>
          </cell>
          <cell r="D1563" t="str">
            <v>22301</v>
          </cell>
          <cell r="E1563" t="str">
            <v/>
          </cell>
          <cell r="F1563" t="str">
            <v/>
          </cell>
          <cell r="G1563" t="str">
            <v>  厂办大集体改革支出</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V1563">
            <v>0</v>
          </cell>
        </row>
        <row r="1564">
          <cell r="A1564">
            <v>2230105</v>
          </cell>
          <cell r="B1564" t="str">
            <v/>
          </cell>
          <cell r="C1564" t="str">
            <v/>
          </cell>
          <cell r="D1564" t="str">
            <v>22301</v>
          </cell>
          <cell r="E1564" t="str">
            <v/>
          </cell>
          <cell r="F1564" t="str">
            <v/>
          </cell>
          <cell r="G1564" t="str">
            <v>  国有企业退休人员社会化管理补助支出</v>
          </cell>
          <cell r="H1564">
            <v>20.73</v>
          </cell>
          <cell r="I1564">
            <v>0</v>
          </cell>
          <cell r="J1564">
            <v>0</v>
          </cell>
          <cell r="K1564">
            <v>0</v>
          </cell>
          <cell r="L1564">
            <v>0</v>
          </cell>
          <cell r="M1564">
            <v>0</v>
          </cell>
          <cell r="N1564">
            <v>0</v>
          </cell>
          <cell r="O1564">
            <v>20.73</v>
          </cell>
          <cell r="P1564">
            <v>20.73</v>
          </cell>
          <cell r="Q1564">
            <v>0</v>
          </cell>
          <cell r="R1564">
            <v>0</v>
          </cell>
          <cell r="S1564">
            <v>10.842</v>
          </cell>
          <cell r="T1564">
            <v>0</v>
          </cell>
          <cell r="U1564">
            <v>0</v>
          </cell>
          <cell r="V1564">
            <v>0</v>
          </cell>
        </row>
        <row r="1565">
          <cell r="A1565">
            <v>2230199</v>
          </cell>
          <cell r="B1565" t="str">
            <v/>
          </cell>
          <cell r="C1565" t="str">
            <v/>
          </cell>
          <cell r="D1565" t="str">
            <v>22301</v>
          </cell>
          <cell r="E1565" t="str">
            <v/>
          </cell>
          <cell r="F1565" t="str">
            <v/>
          </cell>
          <cell r="G1565" t="str">
            <v>  其他解决历史遗留问题及改革成本支出</v>
          </cell>
          <cell r="H1565">
            <v>4</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V1565">
            <v>0</v>
          </cell>
        </row>
        <row r="1566">
          <cell r="A1566">
            <v>22399</v>
          </cell>
          <cell r="B1566" t="str">
            <v/>
          </cell>
          <cell r="C1566" t="str">
            <v>223</v>
          </cell>
          <cell r="D1566" t="str">
            <v/>
          </cell>
          <cell r="E1566" t="str">
            <v/>
          </cell>
          <cell r="F1566" t="str">
            <v>22399</v>
          </cell>
          <cell r="G1566" t="str">
            <v>其他国有资本经营预算支出</v>
          </cell>
          <cell r="H1566">
            <v>6</v>
          </cell>
          <cell r="I1566">
            <v>0</v>
          </cell>
          <cell r="J1566">
            <v>0</v>
          </cell>
          <cell r="K1566">
            <v>0</v>
          </cell>
          <cell r="L1566">
            <v>0</v>
          </cell>
          <cell r="M1566">
            <v>0</v>
          </cell>
          <cell r="N1566">
            <v>0</v>
          </cell>
          <cell r="O1566">
            <v>0</v>
          </cell>
          <cell r="P1566">
            <v>0</v>
          </cell>
          <cell r="Q1566">
            <v>0</v>
          </cell>
          <cell r="R1566">
            <v>0</v>
          </cell>
          <cell r="S1566">
            <v>0</v>
          </cell>
          <cell r="T1566">
            <v>0</v>
          </cell>
          <cell r="U1566">
            <v>0</v>
          </cell>
          <cell r="V1566">
            <v>0</v>
          </cell>
        </row>
        <row r="1567">
          <cell r="A1567">
            <v>2239999</v>
          </cell>
          <cell r="B1567" t="str">
            <v/>
          </cell>
          <cell r="C1567" t="str">
            <v/>
          </cell>
          <cell r="D1567" t="str">
            <v>22399</v>
          </cell>
          <cell r="E1567" t="str">
            <v/>
          </cell>
          <cell r="F1567" t="str">
            <v/>
          </cell>
          <cell r="G1567" t="str">
            <v>  其他国有资本经营预算支出</v>
          </cell>
          <cell r="H1567">
            <v>6</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V1567">
            <v>0</v>
          </cell>
        </row>
        <row r="1568">
          <cell r="A1568">
            <v>229</v>
          </cell>
          <cell r="B1568" t="str">
            <v>类</v>
          </cell>
          <cell r="C1568" t="str">
            <v/>
          </cell>
          <cell r="D1568" t="str">
            <v/>
          </cell>
          <cell r="E1568" t="str">
            <v/>
          </cell>
          <cell r="F1568" t="str">
            <v/>
          </cell>
          <cell r="G1568" t="str">
            <v>其他支出</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V1568">
            <v>0</v>
          </cell>
        </row>
        <row r="1569">
          <cell r="A1569">
            <v>22951</v>
          </cell>
          <cell r="B1569" t="str">
            <v/>
          </cell>
          <cell r="C1569" t="str">
            <v>229</v>
          </cell>
          <cell r="D1569" t="str">
            <v/>
          </cell>
          <cell r="E1569" t="str">
            <v/>
          </cell>
          <cell r="F1569" t="str">
            <v>22951</v>
          </cell>
          <cell r="G1569" t="str">
            <v>国有资本经营预算支出</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row>
        <row r="1570">
          <cell r="A1570">
            <v>2295108</v>
          </cell>
          <cell r="B1570" t="str">
            <v/>
          </cell>
          <cell r="C1570" t="str">
            <v/>
          </cell>
          <cell r="D1570" t="str">
            <v>22951</v>
          </cell>
          <cell r="E1570" t="str">
            <v/>
          </cell>
          <cell r="F1570" t="str">
            <v/>
          </cell>
          <cell r="G1570" t="str">
            <v>  改革成本支出</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row>
        <row r="1571">
          <cell r="A1571">
            <v>2295199</v>
          </cell>
          <cell r="B1571" t="str">
            <v/>
          </cell>
          <cell r="C1571" t="str">
            <v/>
          </cell>
          <cell r="D1571" t="str">
            <v>22951</v>
          </cell>
          <cell r="E1571" t="str">
            <v/>
          </cell>
          <cell r="F1571" t="str">
            <v/>
          </cell>
          <cell r="G1571" t="str">
            <v>  其他企业国有资本经营预算支出</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row>
        <row r="1572">
          <cell r="A1572">
            <v>230</v>
          </cell>
          <cell r="B1572" t="str">
            <v>类</v>
          </cell>
          <cell r="C1572" t="str">
            <v/>
          </cell>
          <cell r="D1572" t="str">
            <v/>
          </cell>
          <cell r="E1572" t="str">
            <v/>
          </cell>
          <cell r="F1572" t="str">
            <v/>
          </cell>
          <cell r="G1572" t="str">
            <v>转移性支出</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row>
        <row r="1573">
          <cell r="A1573">
            <v>23008</v>
          </cell>
          <cell r="B1573" t="str">
            <v/>
          </cell>
          <cell r="C1573" t="str">
            <v>230</v>
          </cell>
          <cell r="D1573" t="str">
            <v/>
          </cell>
          <cell r="E1573" t="str">
            <v/>
          </cell>
          <cell r="F1573" t="str">
            <v>23008</v>
          </cell>
          <cell r="G1573" t="str">
            <v>调出资金</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row>
        <row r="1574">
          <cell r="A1574">
            <v>2300803</v>
          </cell>
          <cell r="B1574" t="str">
            <v/>
          </cell>
          <cell r="C1574" t="str">
            <v/>
          </cell>
          <cell r="D1574" t="str">
            <v>23008</v>
          </cell>
          <cell r="E1574" t="str">
            <v/>
          </cell>
          <cell r="F1574" t="str">
            <v/>
          </cell>
          <cell r="G1574" t="str">
            <v>  国有资本经营预算调出资金</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总表"/>
      <sheetName val="全区"/>
      <sheetName val="区级"/>
      <sheetName val="乡镇"/>
      <sheetName val="乡镇街道"/>
      <sheetName val="乌龙"/>
      <sheetName val="因民"/>
      <sheetName val="阿旺"/>
      <sheetName val="拖布卡"/>
      <sheetName val="汤丹"/>
      <sheetName val="红土地"/>
      <sheetName val="舍块"/>
      <sheetName val="碧谷"/>
      <sheetName val="空表"/>
      <sheetName val="12.31"/>
    </sheetNames>
    <sheetDataSet>
      <sheetData sheetId="0"/>
      <sheetData sheetId="1"/>
      <sheetData sheetId="2">
        <row r="1">
          <cell r="A1" t="str">
            <v>2023年东川区预算对账（区级）</v>
          </cell>
        </row>
        <row r="2">
          <cell r="H2" t="str">
            <v>政府预算</v>
          </cell>
        </row>
        <row r="2">
          <cell r="P2" t="str">
            <v>上级转移支付</v>
          </cell>
        </row>
        <row r="3">
          <cell r="A3" t="str">
            <v>科目编码</v>
          </cell>
          <cell r="B3" t="str">
            <v>类识别</v>
          </cell>
          <cell r="C3" t="str">
            <v>类的款</v>
          </cell>
          <cell r="D3" t="str">
            <v>款的类</v>
          </cell>
          <cell r="E3" t="str">
            <v>款的项</v>
          </cell>
          <cell r="F3" t="str">
            <v>款识别</v>
          </cell>
          <cell r="G3" t="str">
            <v>科目名称</v>
          </cell>
          <cell r="H3" t="str">
            <v>年初预算
（预算下达）</v>
          </cell>
        </row>
        <row r="3">
          <cell r="P3" t="str">
            <v>年初预算上级转移支付实际到位</v>
          </cell>
          <cell r="Q3" t="str">
            <v>上级转移支付预估</v>
          </cell>
          <cell r="R3" t="str">
            <v>年初预算上级补助调整</v>
          </cell>
          <cell r="S3" t="str">
            <v>上年结转</v>
          </cell>
          <cell r="T3" t="str">
            <v>上级专项转移支付</v>
          </cell>
        </row>
        <row r="4">
          <cell r="I4" t="str">
            <v>工资统发</v>
          </cell>
          <cell r="J4" t="str">
            <v>事业单位奖励性绩效</v>
          </cell>
          <cell r="K4" t="str">
            <v>年终一次性奖</v>
          </cell>
        </row>
        <row r="4">
          <cell r="M4" t="str">
            <v>完善和规范事业单位奖励性绩效</v>
          </cell>
          <cell r="N4" t="str">
            <v>乡镇岗位补贴</v>
          </cell>
          <cell r="O4" t="str">
            <v>提前下达上级转移支付</v>
          </cell>
        </row>
        <row r="5">
          <cell r="G5" t="str">
            <v>总     计</v>
          </cell>
          <cell r="H5">
            <v>394206.43488</v>
          </cell>
          <cell r="I5">
            <v>71150.7576</v>
          </cell>
          <cell r="J5">
            <v>5382.81282</v>
          </cell>
          <cell r="K5">
            <v>2860.916932</v>
          </cell>
          <cell r="L5">
            <v>0</v>
          </cell>
          <cell r="M5">
            <v>4268.51748</v>
          </cell>
          <cell r="N5">
            <v>1755.6</v>
          </cell>
          <cell r="O5">
            <v>65463.54</v>
          </cell>
          <cell r="P5">
            <v>105453.371872</v>
          </cell>
          <cell r="Q5">
            <v>106179.601876</v>
          </cell>
          <cell r="R5">
            <v>-66189.770004</v>
          </cell>
          <cell r="S5">
            <v>26884.146004</v>
          </cell>
          <cell r="T5">
            <v>38200.432456</v>
          </cell>
        </row>
        <row r="6">
          <cell r="G6" t="str">
            <v>一般公共预算支出小计</v>
          </cell>
          <cell r="H6">
            <v>296192.76236</v>
          </cell>
          <cell r="I6">
            <v>71150.7576</v>
          </cell>
          <cell r="J6">
            <v>5382.81282</v>
          </cell>
          <cell r="K6">
            <v>2860.916932</v>
          </cell>
          <cell r="L6">
            <v>0</v>
          </cell>
          <cell r="M6">
            <v>4268.51748</v>
          </cell>
          <cell r="N6">
            <v>1755.6</v>
          </cell>
          <cell r="O6">
            <v>65442.81</v>
          </cell>
          <cell r="P6">
            <v>105432.641872</v>
          </cell>
          <cell r="Q6">
            <v>75185.521876</v>
          </cell>
          <cell r="R6">
            <v>-35195.690004</v>
          </cell>
          <cell r="S6">
            <v>18301</v>
          </cell>
          <cell r="T6">
            <v>34845.962456</v>
          </cell>
        </row>
        <row r="7">
          <cell r="G7" t="str">
            <v>政府性基金预算支出小计</v>
          </cell>
          <cell r="H7">
            <v>61925.64252</v>
          </cell>
          <cell r="I7">
            <v>0</v>
          </cell>
          <cell r="J7">
            <v>0</v>
          </cell>
          <cell r="K7">
            <v>0</v>
          </cell>
          <cell r="L7">
            <v>0</v>
          </cell>
          <cell r="M7">
            <v>0</v>
          </cell>
          <cell r="N7">
            <v>0</v>
          </cell>
          <cell r="O7">
            <v>0</v>
          </cell>
          <cell r="P7">
            <v>0</v>
          </cell>
          <cell r="Q7">
            <v>0</v>
          </cell>
          <cell r="R7">
            <v>0</v>
          </cell>
          <cell r="S7">
            <v>8572.304004</v>
          </cell>
          <cell r="T7">
            <v>2454.47</v>
          </cell>
        </row>
        <row r="8">
          <cell r="G8" t="str">
            <v>国有资本经营预算支出</v>
          </cell>
          <cell r="H8">
            <v>30.73</v>
          </cell>
          <cell r="I8">
            <v>0</v>
          </cell>
          <cell r="J8">
            <v>0</v>
          </cell>
          <cell r="K8">
            <v>0</v>
          </cell>
          <cell r="L8">
            <v>0</v>
          </cell>
          <cell r="M8">
            <v>0</v>
          </cell>
          <cell r="N8">
            <v>0</v>
          </cell>
          <cell r="O8">
            <v>20.73</v>
          </cell>
          <cell r="P8">
            <v>20.73</v>
          </cell>
          <cell r="Q8">
            <v>0</v>
          </cell>
          <cell r="R8">
            <v>0</v>
          </cell>
          <cell r="S8">
            <v>10.842</v>
          </cell>
          <cell r="T8">
            <v>0</v>
          </cell>
        </row>
        <row r="9">
          <cell r="G9" t="str">
            <v>公共财政预算支出★★★★</v>
          </cell>
        </row>
        <row r="10">
          <cell r="A10">
            <v>201</v>
          </cell>
          <cell r="B10" t="str">
            <v>类</v>
          </cell>
          <cell r="C10" t="str">
            <v/>
          </cell>
          <cell r="D10" t="str">
            <v/>
          </cell>
          <cell r="E10" t="str">
            <v/>
          </cell>
          <cell r="F10" t="str">
            <v/>
          </cell>
          <cell r="G10" t="str">
            <v>一般公共服务</v>
          </cell>
          <cell r="H10">
            <v>30771.622004</v>
          </cell>
          <cell r="I10">
            <v>17571.4224</v>
          </cell>
          <cell r="J10">
            <v>605.358377</v>
          </cell>
          <cell r="K10">
            <v>568.788191</v>
          </cell>
          <cell r="L10">
            <v>0</v>
          </cell>
          <cell r="M10">
            <v>532.56</v>
          </cell>
          <cell r="N10">
            <v>438</v>
          </cell>
          <cell r="O10">
            <v>0</v>
          </cell>
          <cell r="P10">
            <v>2142.7175</v>
          </cell>
          <cell r="Q10">
            <v>2878.57</v>
          </cell>
          <cell r="R10">
            <v>-735.8525</v>
          </cell>
          <cell r="S10">
            <v>24.127489</v>
          </cell>
          <cell r="T10">
            <v>88.4024</v>
          </cell>
        </row>
        <row r="11">
          <cell r="A11">
            <v>20101</v>
          </cell>
          <cell r="B11" t="str">
            <v/>
          </cell>
          <cell r="C11" t="str">
            <v>201</v>
          </cell>
          <cell r="D11" t="str">
            <v/>
          </cell>
          <cell r="E11" t="str">
            <v/>
          </cell>
          <cell r="F11" t="str">
            <v>20101</v>
          </cell>
          <cell r="G11" t="str">
            <v>人大事务</v>
          </cell>
          <cell r="H11">
            <v>1071.5985</v>
          </cell>
          <cell r="I11">
            <v>741.9888</v>
          </cell>
          <cell r="J11">
            <v>0</v>
          </cell>
          <cell r="K11">
            <v>21.6397</v>
          </cell>
          <cell r="L11">
            <v>0</v>
          </cell>
          <cell r="M11">
            <v>0</v>
          </cell>
          <cell r="N11">
            <v>4.2</v>
          </cell>
          <cell r="O11">
            <v>0</v>
          </cell>
          <cell r="P11">
            <v>0</v>
          </cell>
          <cell r="Q11">
            <v>0</v>
          </cell>
          <cell r="R11">
            <v>0</v>
          </cell>
          <cell r="S11">
            <v>0</v>
          </cell>
          <cell r="T11">
            <v>11.1</v>
          </cell>
        </row>
        <row r="12">
          <cell r="A12">
            <v>2010101</v>
          </cell>
          <cell r="B12" t="str">
            <v/>
          </cell>
          <cell r="C12" t="str">
            <v/>
          </cell>
          <cell r="D12" t="str">
            <v>20101</v>
          </cell>
          <cell r="E12" t="str">
            <v/>
          </cell>
          <cell r="F12" t="str">
            <v/>
          </cell>
          <cell r="G12" t="str">
            <v>  行政运行</v>
          </cell>
          <cell r="H12">
            <v>817.71656</v>
          </cell>
          <cell r="I12">
            <v>741.9888</v>
          </cell>
          <cell r="J12">
            <v>0</v>
          </cell>
          <cell r="K12">
            <v>21.6397</v>
          </cell>
          <cell r="L12">
            <v>0</v>
          </cell>
          <cell r="M12">
            <v>0</v>
          </cell>
          <cell r="N12">
            <v>4.2</v>
          </cell>
          <cell r="O12">
            <v>0</v>
          </cell>
          <cell r="P12">
            <v>0</v>
          </cell>
          <cell r="Q12">
            <v>0</v>
          </cell>
          <cell r="R12">
            <v>0</v>
          </cell>
          <cell r="S12">
            <v>0</v>
          </cell>
          <cell r="T12">
            <v>0</v>
          </cell>
        </row>
        <row r="13">
          <cell r="A13">
            <v>2010102</v>
          </cell>
          <cell r="B13" t="str">
            <v/>
          </cell>
          <cell r="C13" t="str">
            <v/>
          </cell>
          <cell r="D13" t="str">
            <v>20101</v>
          </cell>
          <cell r="E13" t="str">
            <v/>
          </cell>
          <cell r="F13" t="str">
            <v/>
          </cell>
          <cell r="G13" t="str">
            <v>  一般行政管理事务</v>
          </cell>
          <cell r="H13">
            <v>0</v>
          </cell>
          <cell r="I13">
            <v>0</v>
          </cell>
          <cell r="J13">
            <v>0</v>
          </cell>
          <cell r="K13">
            <v>0</v>
          </cell>
          <cell r="L13">
            <v>0</v>
          </cell>
          <cell r="M13">
            <v>0</v>
          </cell>
          <cell r="N13">
            <v>0</v>
          </cell>
          <cell r="O13">
            <v>0</v>
          </cell>
          <cell r="P13">
            <v>0</v>
          </cell>
          <cell r="Q13">
            <v>0</v>
          </cell>
          <cell r="R13">
            <v>0</v>
          </cell>
          <cell r="S13">
            <v>0</v>
          </cell>
          <cell r="T13">
            <v>0</v>
          </cell>
        </row>
        <row r="14">
          <cell r="A14">
            <v>2010103</v>
          </cell>
          <cell r="B14" t="str">
            <v/>
          </cell>
          <cell r="C14" t="str">
            <v/>
          </cell>
          <cell r="D14" t="str">
            <v>20101</v>
          </cell>
          <cell r="E14" t="str">
            <v/>
          </cell>
          <cell r="F14" t="str">
            <v/>
          </cell>
          <cell r="G14" t="str">
            <v>  机关服务</v>
          </cell>
          <cell r="H14">
            <v>0</v>
          </cell>
          <cell r="I14">
            <v>0</v>
          </cell>
          <cell r="J14">
            <v>0</v>
          </cell>
          <cell r="K14">
            <v>0</v>
          </cell>
          <cell r="L14">
            <v>0</v>
          </cell>
          <cell r="M14">
            <v>0</v>
          </cell>
          <cell r="N14">
            <v>0</v>
          </cell>
          <cell r="O14">
            <v>0</v>
          </cell>
          <cell r="P14">
            <v>0</v>
          </cell>
          <cell r="Q14">
            <v>0</v>
          </cell>
          <cell r="R14">
            <v>0</v>
          </cell>
          <cell r="S14">
            <v>0</v>
          </cell>
          <cell r="T14">
            <v>0</v>
          </cell>
        </row>
        <row r="15">
          <cell r="A15">
            <v>2010104</v>
          </cell>
          <cell r="B15" t="str">
            <v/>
          </cell>
          <cell r="C15" t="str">
            <v/>
          </cell>
          <cell r="D15" t="str">
            <v>20101</v>
          </cell>
          <cell r="E15" t="str">
            <v/>
          </cell>
          <cell r="F15" t="str">
            <v/>
          </cell>
          <cell r="G15" t="str">
            <v>  人大会议</v>
          </cell>
          <cell r="H15">
            <v>131.4</v>
          </cell>
          <cell r="I15">
            <v>0</v>
          </cell>
          <cell r="J15">
            <v>0</v>
          </cell>
          <cell r="K15">
            <v>0</v>
          </cell>
          <cell r="L15">
            <v>0</v>
          </cell>
          <cell r="M15">
            <v>0</v>
          </cell>
          <cell r="N15">
            <v>0</v>
          </cell>
          <cell r="O15">
            <v>0</v>
          </cell>
          <cell r="P15">
            <v>0</v>
          </cell>
          <cell r="Q15">
            <v>0</v>
          </cell>
          <cell r="R15">
            <v>0</v>
          </cell>
          <cell r="S15">
            <v>0</v>
          </cell>
          <cell r="T15">
            <v>0</v>
          </cell>
        </row>
        <row r="16">
          <cell r="A16">
            <v>2010105</v>
          </cell>
          <cell r="B16" t="str">
            <v/>
          </cell>
          <cell r="C16" t="str">
            <v/>
          </cell>
          <cell r="D16" t="str">
            <v>20101</v>
          </cell>
          <cell r="E16" t="str">
            <v/>
          </cell>
          <cell r="F16" t="str">
            <v/>
          </cell>
          <cell r="G16" t="str">
            <v>  人大立法</v>
          </cell>
          <cell r="H16">
            <v>2</v>
          </cell>
          <cell r="I16">
            <v>0</v>
          </cell>
          <cell r="J16">
            <v>0</v>
          </cell>
          <cell r="K16">
            <v>0</v>
          </cell>
          <cell r="L16">
            <v>0</v>
          </cell>
          <cell r="M16">
            <v>0</v>
          </cell>
          <cell r="N16">
            <v>0</v>
          </cell>
          <cell r="O16">
            <v>0</v>
          </cell>
          <cell r="P16">
            <v>0</v>
          </cell>
          <cell r="Q16">
            <v>0</v>
          </cell>
          <cell r="R16">
            <v>0</v>
          </cell>
          <cell r="S16">
            <v>0</v>
          </cell>
          <cell r="T16">
            <v>2</v>
          </cell>
        </row>
        <row r="17">
          <cell r="A17">
            <v>2010106</v>
          </cell>
          <cell r="B17" t="str">
            <v/>
          </cell>
          <cell r="C17" t="str">
            <v/>
          </cell>
          <cell r="D17" t="str">
            <v>20101</v>
          </cell>
          <cell r="E17" t="str">
            <v/>
          </cell>
          <cell r="F17" t="str">
            <v/>
          </cell>
          <cell r="G17" t="str">
            <v>  人大监督</v>
          </cell>
          <cell r="H17">
            <v>0</v>
          </cell>
          <cell r="I17">
            <v>0</v>
          </cell>
          <cell r="J17">
            <v>0</v>
          </cell>
          <cell r="K17">
            <v>0</v>
          </cell>
          <cell r="L17">
            <v>0</v>
          </cell>
          <cell r="M17">
            <v>0</v>
          </cell>
          <cell r="N17">
            <v>0</v>
          </cell>
          <cell r="O17">
            <v>0</v>
          </cell>
          <cell r="P17">
            <v>0</v>
          </cell>
          <cell r="Q17">
            <v>0</v>
          </cell>
          <cell r="R17">
            <v>0</v>
          </cell>
          <cell r="S17">
            <v>0</v>
          </cell>
          <cell r="T17">
            <v>0</v>
          </cell>
        </row>
        <row r="18">
          <cell r="A18">
            <v>2010107</v>
          </cell>
          <cell r="B18" t="str">
            <v/>
          </cell>
          <cell r="C18" t="str">
            <v/>
          </cell>
          <cell r="D18" t="str">
            <v>20101</v>
          </cell>
          <cell r="E18" t="str">
            <v/>
          </cell>
          <cell r="F18" t="str">
            <v/>
          </cell>
          <cell r="G18" t="str">
            <v>  代表培训</v>
          </cell>
          <cell r="H18">
            <v>30.0108</v>
          </cell>
          <cell r="I18">
            <v>0</v>
          </cell>
          <cell r="J18">
            <v>0</v>
          </cell>
          <cell r="K18">
            <v>0</v>
          </cell>
          <cell r="L18">
            <v>0</v>
          </cell>
          <cell r="M18">
            <v>0</v>
          </cell>
          <cell r="N18">
            <v>0</v>
          </cell>
          <cell r="O18">
            <v>0</v>
          </cell>
          <cell r="P18">
            <v>0</v>
          </cell>
          <cell r="Q18">
            <v>0</v>
          </cell>
          <cell r="R18">
            <v>0</v>
          </cell>
          <cell r="S18">
            <v>0</v>
          </cell>
          <cell r="T18">
            <v>0</v>
          </cell>
        </row>
        <row r="19">
          <cell r="A19">
            <v>2010108</v>
          </cell>
          <cell r="B19" t="str">
            <v/>
          </cell>
          <cell r="C19" t="str">
            <v/>
          </cell>
          <cell r="D19" t="str">
            <v>20101</v>
          </cell>
          <cell r="E19" t="str">
            <v/>
          </cell>
          <cell r="F19" t="str">
            <v/>
          </cell>
          <cell r="G19" t="str">
            <v>  代表工作</v>
          </cell>
          <cell r="H19">
            <v>90.47114</v>
          </cell>
          <cell r="I19">
            <v>0</v>
          </cell>
          <cell r="J19">
            <v>0</v>
          </cell>
          <cell r="K19">
            <v>0</v>
          </cell>
          <cell r="L19">
            <v>0</v>
          </cell>
          <cell r="M19">
            <v>0</v>
          </cell>
          <cell r="N19">
            <v>0</v>
          </cell>
          <cell r="O19">
            <v>0</v>
          </cell>
          <cell r="P19">
            <v>0</v>
          </cell>
          <cell r="Q19">
            <v>0</v>
          </cell>
          <cell r="R19">
            <v>0</v>
          </cell>
          <cell r="S19">
            <v>0</v>
          </cell>
          <cell r="T19">
            <v>9.1</v>
          </cell>
        </row>
        <row r="20">
          <cell r="A20">
            <v>2010109</v>
          </cell>
          <cell r="B20" t="str">
            <v/>
          </cell>
          <cell r="C20" t="str">
            <v/>
          </cell>
          <cell r="D20" t="str">
            <v>20101</v>
          </cell>
          <cell r="E20" t="str">
            <v/>
          </cell>
          <cell r="F20" t="str">
            <v/>
          </cell>
          <cell r="G20" t="str">
            <v>  人大信访工作</v>
          </cell>
          <cell r="H20">
            <v>0</v>
          </cell>
          <cell r="I20">
            <v>0</v>
          </cell>
          <cell r="J20">
            <v>0</v>
          </cell>
          <cell r="K20">
            <v>0</v>
          </cell>
          <cell r="L20">
            <v>0</v>
          </cell>
          <cell r="M20">
            <v>0</v>
          </cell>
          <cell r="N20">
            <v>0</v>
          </cell>
          <cell r="O20">
            <v>0</v>
          </cell>
          <cell r="P20">
            <v>0</v>
          </cell>
          <cell r="Q20">
            <v>0</v>
          </cell>
          <cell r="R20">
            <v>0</v>
          </cell>
          <cell r="S20">
            <v>0</v>
          </cell>
          <cell r="T20">
            <v>0</v>
          </cell>
        </row>
        <row r="21">
          <cell r="A21">
            <v>2010150</v>
          </cell>
          <cell r="B21" t="str">
            <v/>
          </cell>
          <cell r="C21" t="str">
            <v/>
          </cell>
          <cell r="D21" t="str">
            <v>20101</v>
          </cell>
          <cell r="E21" t="str">
            <v/>
          </cell>
          <cell r="F21" t="str">
            <v/>
          </cell>
          <cell r="G21" t="str">
            <v>  事业运行</v>
          </cell>
          <cell r="H21">
            <v>0</v>
          </cell>
          <cell r="I21">
            <v>0</v>
          </cell>
          <cell r="J21">
            <v>0</v>
          </cell>
          <cell r="K21">
            <v>0</v>
          </cell>
          <cell r="L21">
            <v>0</v>
          </cell>
          <cell r="M21">
            <v>0</v>
          </cell>
          <cell r="N21">
            <v>0</v>
          </cell>
          <cell r="O21">
            <v>0</v>
          </cell>
          <cell r="P21">
            <v>0</v>
          </cell>
          <cell r="Q21">
            <v>0</v>
          </cell>
          <cell r="R21">
            <v>0</v>
          </cell>
          <cell r="S21">
            <v>0</v>
          </cell>
          <cell r="T21">
            <v>0</v>
          </cell>
        </row>
        <row r="22">
          <cell r="A22">
            <v>2010199</v>
          </cell>
          <cell r="B22" t="str">
            <v/>
          </cell>
          <cell r="C22" t="str">
            <v/>
          </cell>
          <cell r="D22" t="str">
            <v>20101</v>
          </cell>
          <cell r="E22" t="str">
            <v/>
          </cell>
          <cell r="F22" t="str">
            <v/>
          </cell>
          <cell r="G22" t="str">
            <v>  其他人大事务支出</v>
          </cell>
          <cell r="H22">
            <v>0</v>
          </cell>
          <cell r="I22">
            <v>0</v>
          </cell>
          <cell r="J22">
            <v>0</v>
          </cell>
          <cell r="K22">
            <v>0</v>
          </cell>
          <cell r="L22">
            <v>0</v>
          </cell>
          <cell r="M22">
            <v>0</v>
          </cell>
          <cell r="N22">
            <v>0</v>
          </cell>
          <cell r="O22">
            <v>0</v>
          </cell>
          <cell r="P22">
            <v>0</v>
          </cell>
          <cell r="Q22">
            <v>0</v>
          </cell>
          <cell r="R22">
            <v>0</v>
          </cell>
          <cell r="S22">
            <v>0</v>
          </cell>
          <cell r="T22">
            <v>0</v>
          </cell>
        </row>
        <row r="23">
          <cell r="A23">
            <v>20102</v>
          </cell>
          <cell r="B23" t="str">
            <v/>
          </cell>
          <cell r="C23" t="str">
            <v>201</v>
          </cell>
          <cell r="D23" t="str">
            <v/>
          </cell>
          <cell r="E23" t="str">
            <v/>
          </cell>
          <cell r="F23" t="str">
            <v>20102</v>
          </cell>
          <cell r="G23" t="str">
            <v>政协事务</v>
          </cell>
          <cell r="H23">
            <v>927.790848</v>
          </cell>
          <cell r="I23">
            <v>677.3424</v>
          </cell>
          <cell r="J23">
            <v>0</v>
          </cell>
          <cell r="K23">
            <v>20.8025</v>
          </cell>
          <cell r="L23">
            <v>0</v>
          </cell>
          <cell r="M23">
            <v>0</v>
          </cell>
          <cell r="N23">
            <v>0</v>
          </cell>
          <cell r="O23">
            <v>0</v>
          </cell>
          <cell r="P23">
            <v>0</v>
          </cell>
          <cell r="Q23">
            <v>0</v>
          </cell>
          <cell r="R23">
            <v>0</v>
          </cell>
          <cell r="S23">
            <v>0</v>
          </cell>
          <cell r="T23">
            <v>9</v>
          </cell>
        </row>
        <row r="24">
          <cell r="A24">
            <v>2010201</v>
          </cell>
          <cell r="B24" t="str">
            <v/>
          </cell>
          <cell r="C24" t="str">
            <v/>
          </cell>
          <cell r="D24" t="str">
            <v>20102</v>
          </cell>
          <cell r="E24" t="str">
            <v/>
          </cell>
          <cell r="F24" t="str">
            <v/>
          </cell>
          <cell r="G24" t="str">
            <v>  行政运行</v>
          </cell>
          <cell r="H24">
            <v>726.295148</v>
          </cell>
          <cell r="I24">
            <v>677.3424</v>
          </cell>
          <cell r="J24">
            <v>0</v>
          </cell>
          <cell r="K24">
            <v>20.8025</v>
          </cell>
          <cell r="L24">
            <v>0</v>
          </cell>
          <cell r="M24">
            <v>0</v>
          </cell>
          <cell r="N24">
            <v>0</v>
          </cell>
          <cell r="O24">
            <v>0</v>
          </cell>
          <cell r="P24">
            <v>0</v>
          </cell>
          <cell r="Q24">
            <v>0</v>
          </cell>
          <cell r="R24">
            <v>0</v>
          </cell>
          <cell r="S24">
            <v>0</v>
          </cell>
          <cell r="T24">
            <v>0</v>
          </cell>
        </row>
        <row r="25">
          <cell r="A25">
            <v>2010202</v>
          </cell>
          <cell r="B25" t="str">
            <v/>
          </cell>
          <cell r="C25" t="str">
            <v/>
          </cell>
          <cell r="D25" t="str">
            <v>20102</v>
          </cell>
          <cell r="E25" t="str">
            <v/>
          </cell>
          <cell r="F25" t="str">
            <v/>
          </cell>
          <cell r="G25" t="str">
            <v>  一般行政管理事务</v>
          </cell>
          <cell r="H25">
            <v>0</v>
          </cell>
          <cell r="I25">
            <v>0</v>
          </cell>
          <cell r="J25">
            <v>0</v>
          </cell>
          <cell r="K25">
            <v>0</v>
          </cell>
          <cell r="L25">
            <v>0</v>
          </cell>
          <cell r="M25">
            <v>0</v>
          </cell>
          <cell r="N25">
            <v>0</v>
          </cell>
          <cell r="O25">
            <v>0</v>
          </cell>
          <cell r="P25">
            <v>0</v>
          </cell>
          <cell r="Q25">
            <v>0</v>
          </cell>
          <cell r="R25">
            <v>0</v>
          </cell>
          <cell r="S25">
            <v>0</v>
          </cell>
          <cell r="T25">
            <v>0</v>
          </cell>
        </row>
        <row r="26">
          <cell r="A26">
            <v>2010203</v>
          </cell>
          <cell r="B26" t="str">
            <v/>
          </cell>
          <cell r="C26" t="str">
            <v/>
          </cell>
          <cell r="D26" t="str">
            <v>20102</v>
          </cell>
          <cell r="E26" t="str">
            <v/>
          </cell>
          <cell r="F26" t="str">
            <v/>
          </cell>
          <cell r="G26" t="str">
            <v>  机关服务</v>
          </cell>
          <cell r="H26">
            <v>0</v>
          </cell>
          <cell r="I26">
            <v>0</v>
          </cell>
          <cell r="J26">
            <v>0</v>
          </cell>
          <cell r="K26">
            <v>0</v>
          </cell>
          <cell r="L26">
            <v>0</v>
          </cell>
          <cell r="M26">
            <v>0</v>
          </cell>
          <cell r="N26">
            <v>0</v>
          </cell>
          <cell r="O26">
            <v>0</v>
          </cell>
          <cell r="P26">
            <v>0</v>
          </cell>
          <cell r="Q26">
            <v>0</v>
          </cell>
          <cell r="R26">
            <v>0</v>
          </cell>
          <cell r="S26">
            <v>0</v>
          </cell>
          <cell r="T26">
            <v>0</v>
          </cell>
        </row>
        <row r="27">
          <cell r="A27">
            <v>2010204</v>
          </cell>
          <cell r="B27" t="str">
            <v/>
          </cell>
          <cell r="C27" t="str">
            <v/>
          </cell>
          <cell r="D27" t="str">
            <v>20102</v>
          </cell>
          <cell r="E27" t="str">
            <v/>
          </cell>
          <cell r="F27" t="str">
            <v/>
          </cell>
          <cell r="G27" t="str">
            <v>  政协会议</v>
          </cell>
          <cell r="H27">
            <v>57.071</v>
          </cell>
          <cell r="I27">
            <v>0</v>
          </cell>
          <cell r="J27">
            <v>0</v>
          </cell>
          <cell r="K27">
            <v>0</v>
          </cell>
          <cell r="L27">
            <v>0</v>
          </cell>
          <cell r="M27">
            <v>0</v>
          </cell>
          <cell r="N27">
            <v>0</v>
          </cell>
          <cell r="O27">
            <v>0</v>
          </cell>
          <cell r="P27">
            <v>0</v>
          </cell>
          <cell r="Q27">
            <v>0</v>
          </cell>
          <cell r="R27">
            <v>0</v>
          </cell>
          <cell r="S27">
            <v>0</v>
          </cell>
          <cell r="T27">
            <v>0</v>
          </cell>
        </row>
        <row r="28">
          <cell r="A28">
            <v>2010205</v>
          </cell>
          <cell r="B28" t="str">
            <v/>
          </cell>
          <cell r="C28" t="str">
            <v/>
          </cell>
          <cell r="D28" t="str">
            <v>20102</v>
          </cell>
          <cell r="E28" t="str">
            <v/>
          </cell>
          <cell r="F28" t="str">
            <v/>
          </cell>
          <cell r="G28" t="str">
            <v>  委员视察</v>
          </cell>
          <cell r="H28">
            <v>79.4</v>
          </cell>
          <cell r="I28">
            <v>0</v>
          </cell>
          <cell r="J28">
            <v>0</v>
          </cell>
          <cell r="K28">
            <v>0</v>
          </cell>
          <cell r="L28">
            <v>0</v>
          </cell>
          <cell r="M28">
            <v>0</v>
          </cell>
          <cell r="N28">
            <v>0</v>
          </cell>
          <cell r="O28">
            <v>0</v>
          </cell>
          <cell r="P28">
            <v>0</v>
          </cell>
          <cell r="Q28">
            <v>0</v>
          </cell>
          <cell r="R28">
            <v>0</v>
          </cell>
          <cell r="S28">
            <v>0</v>
          </cell>
          <cell r="T28">
            <v>0</v>
          </cell>
        </row>
        <row r="29">
          <cell r="A29">
            <v>2010206</v>
          </cell>
          <cell r="B29" t="str">
            <v/>
          </cell>
          <cell r="C29" t="str">
            <v/>
          </cell>
          <cell r="D29" t="str">
            <v>20102</v>
          </cell>
          <cell r="E29" t="str">
            <v/>
          </cell>
          <cell r="F29" t="str">
            <v/>
          </cell>
          <cell r="G29" t="str">
            <v>  参政议政</v>
          </cell>
          <cell r="H29">
            <v>0</v>
          </cell>
          <cell r="I29">
            <v>0</v>
          </cell>
          <cell r="J29">
            <v>0</v>
          </cell>
          <cell r="K29">
            <v>0</v>
          </cell>
          <cell r="L29">
            <v>0</v>
          </cell>
          <cell r="M29">
            <v>0</v>
          </cell>
          <cell r="N29">
            <v>0</v>
          </cell>
          <cell r="O29">
            <v>0</v>
          </cell>
          <cell r="P29">
            <v>0</v>
          </cell>
          <cell r="Q29">
            <v>0</v>
          </cell>
          <cell r="R29">
            <v>0</v>
          </cell>
          <cell r="S29">
            <v>0</v>
          </cell>
          <cell r="T29">
            <v>0</v>
          </cell>
        </row>
        <row r="30">
          <cell r="A30">
            <v>2010250</v>
          </cell>
          <cell r="B30" t="str">
            <v/>
          </cell>
          <cell r="C30" t="str">
            <v/>
          </cell>
          <cell r="D30" t="str">
            <v>20102</v>
          </cell>
          <cell r="E30" t="str">
            <v/>
          </cell>
          <cell r="F30" t="str">
            <v/>
          </cell>
          <cell r="G30" t="str">
            <v>  事业运行</v>
          </cell>
          <cell r="H30">
            <v>0</v>
          </cell>
          <cell r="I30">
            <v>0</v>
          </cell>
          <cell r="J30">
            <v>0</v>
          </cell>
          <cell r="K30">
            <v>0</v>
          </cell>
          <cell r="L30">
            <v>0</v>
          </cell>
          <cell r="M30">
            <v>0</v>
          </cell>
          <cell r="N30">
            <v>0</v>
          </cell>
          <cell r="O30">
            <v>0</v>
          </cell>
          <cell r="P30">
            <v>0</v>
          </cell>
          <cell r="Q30">
            <v>0</v>
          </cell>
          <cell r="R30">
            <v>0</v>
          </cell>
          <cell r="S30">
            <v>0</v>
          </cell>
          <cell r="T30">
            <v>0</v>
          </cell>
        </row>
        <row r="31">
          <cell r="A31">
            <v>2010299</v>
          </cell>
          <cell r="B31" t="str">
            <v/>
          </cell>
          <cell r="C31" t="str">
            <v/>
          </cell>
          <cell r="D31" t="str">
            <v>20102</v>
          </cell>
          <cell r="E31" t="str">
            <v/>
          </cell>
          <cell r="F31" t="str">
            <v/>
          </cell>
          <cell r="G31" t="str">
            <v>  其他政协事务支出</v>
          </cell>
          <cell r="H31">
            <v>65.0247</v>
          </cell>
          <cell r="I31">
            <v>0</v>
          </cell>
          <cell r="J31">
            <v>0</v>
          </cell>
          <cell r="K31">
            <v>0</v>
          </cell>
          <cell r="L31">
            <v>0</v>
          </cell>
          <cell r="M31">
            <v>0</v>
          </cell>
          <cell r="N31">
            <v>0</v>
          </cell>
          <cell r="O31">
            <v>0</v>
          </cell>
          <cell r="P31">
            <v>0</v>
          </cell>
          <cell r="Q31">
            <v>0</v>
          </cell>
          <cell r="R31">
            <v>0</v>
          </cell>
          <cell r="S31">
            <v>0</v>
          </cell>
          <cell r="T31">
            <v>9</v>
          </cell>
        </row>
        <row r="32">
          <cell r="A32">
            <v>20103</v>
          </cell>
          <cell r="B32" t="str">
            <v/>
          </cell>
          <cell r="C32" t="str">
            <v>201</v>
          </cell>
          <cell r="D32" t="str">
            <v/>
          </cell>
          <cell r="E32" t="str">
            <v/>
          </cell>
          <cell r="F32" t="str">
            <v>20103</v>
          </cell>
          <cell r="G32" t="str">
            <v>政府办公厅（室）及相关机构事务</v>
          </cell>
          <cell r="H32">
            <v>12481.606951</v>
          </cell>
          <cell r="I32">
            <v>7593.732</v>
          </cell>
          <cell r="J32">
            <v>427.813032</v>
          </cell>
          <cell r="K32">
            <v>259.9838</v>
          </cell>
          <cell r="L32">
            <v>0</v>
          </cell>
          <cell r="M32">
            <v>379.68</v>
          </cell>
          <cell r="N32">
            <v>363</v>
          </cell>
          <cell r="O32">
            <v>0</v>
          </cell>
          <cell r="P32">
            <v>2000</v>
          </cell>
          <cell r="Q32">
            <v>2000</v>
          </cell>
          <cell r="R32">
            <v>0</v>
          </cell>
          <cell r="S32">
            <v>0</v>
          </cell>
          <cell r="T32">
            <v>19</v>
          </cell>
        </row>
        <row r="33">
          <cell r="A33">
            <v>2010301</v>
          </cell>
          <cell r="B33" t="str">
            <v/>
          </cell>
          <cell r="C33" t="str">
            <v/>
          </cell>
          <cell r="D33" t="str">
            <v>20103</v>
          </cell>
          <cell r="E33" t="str">
            <v/>
          </cell>
          <cell r="F33" t="str">
            <v/>
          </cell>
          <cell r="G33" t="str">
            <v>  行政运行</v>
          </cell>
          <cell r="H33">
            <v>4384.043164</v>
          </cell>
          <cell r="I33">
            <v>3211.992</v>
          </cell>
          <cell r="J33">
            <v>17.624232</v>
          </cell>
          <cell r="K33">
            <v>88.5706</v>
          </cell>
          <cell r="L33">
            <v>0</v>
          </cell>
          <cell r="M33">
            <v>15.96</v>
          </cell>
          <cell r="N33">
            <v>124.8</v>
          </cell>
          <cell r="O33">
            <v>0</v>
          </cell>
          <cell r="P33">
            <v>0</v>
          </cell>
          <cell r="Q33">
            <v>0</v>
          </cell>
          <cell r="R33">
            <v>0</v>
          </cell>
          <cell r="S33">
            <v>0</v>
          </cell>
          <cell r="T33">
            <v>0</v>
          </cell>
        </row>
        <row r="34">
          <cell r="A34">
            <v>201030101</v>
          </cell>
          <cell r="B34" t="str">
            <v/>
          </cell>
          <cell r="C34" t="str">
            <v/>
          </cell>
          <cell r="D34" t="str">
            <v/>
          </cell>
          <cell r="E34" t="str">
            <v>2010301</v>
          </cell>
          <cell r="F34" t="str">
            <v/>
          </cell>
          <cell r="G34" t="str">
            <v>    其中：政府办</v>
          </cell>
          <cell r="H34">
            <v>1004.599428</v>
          </cell>
          <cell r="I34">
            <v>647.7264</v>
          </cell>
          <cell r="J34">
            <v>17.624232</v>
          </cell>
          <cell r="K34">
            <v>21.5432</v>
          </cell>
          <cell r="L34">
            <v>0</v>
          </cell>
          <cell r="M34">
            <v>15.96</v>
          </cell>
          <cell r="N34">
            <v>0</v>
          </cell>
          <cell r="O34">
            <v>0</v>
          </cell>
          <cell r="P34">
            <v>0</v>
          </cell>
          <cell r="Q34">
            <v>0</v>
          </cell>
          <cell r="R34">
            <v>0</v>
          </cell>
          <cell r="S34">
            <v>0</v>
          </cell>
          <cell r="T34">
            <v>0</v>
          </cell>
        </row>
        <row r="35">
          <cell r="A35">
            <v>201030102</v>
          </cell>
          <cell r="B35" t="str">
            <v/>
          </cell>
          <cell r="C35" t="str">
            <v/>
          </cell>
          <cell r="D35" t="str">
            <v/>
          </cell>
          <cell r="E35" t="str">
            <v>2010301</v>
          </cell>
          <cell r="F35" t="str">
            <v/>
          </cell>
          <cell r="G35" t="str">
            <v>          统计局</v>
          </cell>
          <cell r="H35">
            <v>13.0433</v>
          </cell>
          <cell r="I35">
            <v>12.2304</v>
          </cell>
          <cell r="J35">
            <v>0</v>
          </cell>
          <cell r="K35">
            <v>0.3119</v>
          </cell>
          <cell r="L35">
            <v>0</v>
          </cell>
          <cell r="M35">
            <v>0</v>
          </cell>
          <cell r="N35">
            <v>0</v>
          </cell>
          <cell r="O35">
            <v>0</v>
          </cell>
          <cell r="P35">
            <v>0</v>
          </cell>
          <cell r="Q35">
            <v>0</v>
          </cell>
          <cell r="R35">
            <v>0</v>
          </cell>
          <cell r="S35">
            <v>0</v>
          </cell>
          <cell r="T35">
            <v>0</v>
          </cell>
        </row>
        <row r="36">
          <cell r="A36">
            <v>201030103</v>
          </cell>
          <cell r="B36" t="str">
            <v/>
          </cell>
          <cell r="C36" t="str">
            <v/>
          </cell>
          <cell r="D36" t="str">
            <v/>
          </cell>
          <cell r="E36" t="str">
            <v>2010301</v>
          </cell>
          <cell r="F36" t="str">
            <v/>
          </cell>
          <cell r="G36" t="str">
            <v>          乡镇街道</v>
          </cell>
          <cell r="H36">
            <v>3366.400436</v>
          </cell>
          <cell r="I36">
            <v>2552.0352</v>
          </cell>
          <cell r="J36">
            <v>0</v>
          </cell>
          <cell r="K36">
            <v>66.7155</v>
          </cell>
          <cell r="L36">
            <v>0</v>
          </cell>
          <cell r="M36">
            <v>0</v>
          </cell>
          <cell r="N36">
            <v>124.8</v>
          </cell>
          <cell r="O36">
            <v>0</v>
          </cell>
          <cell r="P36">
            <v>0</v>
          </cell>
          <cell r="Q36">
            <v>0</v>
          </cell>
          <cell r="R36">
            <v>0</v>
          </cell>
          <cell r="S36">
            <v>0</v>
          </cell>
          <cell r="T36">
            <v>0</v>
          </cell>
        </row>
        <row r="37">
          <cell r="A37">
            <v>2010302</v>
          </cell>
          <cell r="B37" t="str">
            <v/>
          </cell>
          <cell r="C37" t="str">
            <v/>
          </cell>
          <cell r="D37" t="str">
            <v>20103</v>
          </cell>
          <cell r="E37" t="str">
            <v/>
          </cell>
          <cell r="F37" t="str">
            <v/>
          </cell>
          <cell r="G37" t="str">
            <v>  一般行政管理事务</v>
          </cell>
          <cell r="H37">
            <v>0</v>
          </cell>
          <cell r="I37">
            <v>0</v>
          </cell>
          <cell r="J37">
            <v>0</v>
          </cell>
          <cell r="K37">
            <v>0</v>
          </cell>
          <cell r="L37">
            <v>0</v>
          </cell>
          <cell r="M37">
            <v>0</v>
          </cell>
          <cell r="N37">
            <v>0</v>
          </cell>
          <cell r="O37">
            <v>0</v>
          </cell>
          <cell r="P37">
            <v>0</v>
          </cell>
          <cell r="Q37">
            <v>0</v>
          </cell>
          <cell r="R37">
            <v>0</v>
          </cell>
          <cell r="S37">
            <v>0</v>
          </cell>
          <cell r="T37">
            <v>7</v>
          </cell>
        </row>
        <row r="38">
          <cell r="A38">
            <v>2010303</v>
          </cell>
          <cell r="B38" t="str">
            <v/>
          </cell>
          <cell r="C38" t="str">
            <v/>
          </cell>
          <cell r="D38" t="str">
            <v>20103</v>
          </cell>
          <cell r="E38" t="str">
            <v/>
          </cell>
          <cell r="F38" t="str">
            <v/>
          </cell>
          <cell r="G38" t="str">
            <v>  机关服务</v>
          </cell>
          <cell r="H38">
            <v>0</v>
          </cell>
          <cell r="I38">
            <v>0</v>
          </cell>
          <cell r="J38">
            <v>0</v>
          </cell>
          <cell r="K38">
            <v>0</v>
          </cell>
          <cell r="L38">
            <v>0</v>
          </cell>
          <cell r="M38">
            <v>0</v>
          </cell>
          <cell r="N38">
            <v>0</v>
          </cell>
          <cell r="O38">
            <v>0</v>
          </cell>
          <cell r="P38">
            <v>0</v>
          </cell>
          <cell r="Q38">
            <v>0</v>
          </cell>
          <cell r="R38">
            <v>0</v>
          </cell>
          <cell r="S38">
            <v>0</v>
          </cell>
          <cell r="T38">
            <v>0</v>
          </cell>
        </row>
        <row r="39">
          <cell r="A39">
            <v>2010304</v>
          </cell>
          <cell r="B39" t="str">
            <v/>
          </cell>
          <cell r="C39" t="str">
            <v/>
          </cell>
          <cell r="D39" t="str">
            <v>20103</v>
          </cell>
          <cell r="E39" t="str">
            <v/>
          </cell>
          <cell r="F39" t="str">
            <v/>
          </cell>
          <cell r="G39" t="str">
            <v>  专项服务</v>
          </cell>
          <cell r="H39">
            <v>0</v>
          </cell>
          <cell r="I39">
            <v>0</v>
          </cell>
          <cell r="J39">
            <v>0</v>
          </cell>
          <cell r="K39">
            <v>0</v>
          </cell>
          <cell r="L39">
            <v>0</v>
          </cell>
          <cell r="M39">
            <v>0</v>
          </cell>
          <cell r="N39">
            <v>0</v>
          </cell>
          <cell r="O39">
            <v>0</v>
          </cell>
          <cell r="P39">
            <v>0</v>
          </cell>
          <cell r="Q39">
            <v>0</v>
          </cell>
          <cell r="R39">
            <v>0</v>
          </cell>
          <cell r="S39">
            <v>0</v>
          </cell>
          <cell r="T39">
            <v>0</v>
          </cell>
        </row>
        <row r="40">
          <cell r="A40">
            <v>2010305</v>
          </cell>
          <cell r="B40" t="str">
            <v/>
          </cell>
          <cell r="C40" t="str">
            <v/>
          </cell>
          <cell r="D40" t="str">
            <v>20103</v>
          </cell>
          <cell r="E40" t="str">
            <v/>
          </cell>
          <cell r="F40" t="str">
            <v/>
          </cell>
          <cell r="G40" t="str">
            <v>  专项业务活动</v>
          </cell>
          <cell r="H40">
            <v>0</v>
          </cell>
          <cell r="I40">
            <v>0</v>
          </cell>
          <cell r="J40">
            <v>0</v>
          </cell>
          <cell r="K40">
            <v>0</v>
          </cell>
          <cell r="L40">
            <v>0</v>
          </cell>
          <cell r="M40">
            <v>0</v>
          </cell>
          <cell r="N40">
            <v>0</v>
          </cell>
          <cell r="O40">
            <v>0</v>
          </cell>
          <cell r="P40">
            <v>0</v>
          </cell>
          <cell r="Q40">
            <v>0</v>
          </cell>
          <cell r="R40">
            <v>0</v>
          </cell>
          <cell r="S40">
            <v>0</v>
          </cell>
          <cell r="T40">
            <v>0</v>
          </cell>
        </row>
        <row r="41">
          <cell r="A41">
            <v>2010306</v>
          </cell>
          <cell r="B41" t="str">
            <v/>
          </cell>
          <cell r="C41" t="str">
            <v/>
          </cell>
          <cell r="D41" t="str">
            <v>20103</v>
          </cell>
          <cell r="E41" t="str">
            <v/>
          </cell>
          <cell r="F41" t="str">
            <v/>
          </cell>
          <cell r="G41" t="str">
            <v>  政务公开审批</v>
          </cell>
          <cell r="H41">
            <v>514.201758</v>
          </cell>
          <cell r="I41">
            <v>275.898</v>
          </cell>
          <cell r="J41">
            <v>15.3528</v>
          </cell>
          <cell r="K41">
            <v>9.5793</v>
          </cell>
          <cell r="L41">
            <v>0</v>
          </cell>
          <cell r="M41">
            <v>13.44</v>
          </cell>
          <cell r="N41">
            <v>0</v>
          </cell>
          <cell r="O41">
            <v>0</v>
          </cell>
          <cell r="P41">
            <v>0</v>
          </cell>
          <cell r="Q41">
            <v>0</v>
          </cell>
          <cell r="R41">
            <v>0</v>
          </cell>
          <cell r="S41">
            <v>0</v>
          </cell>
          <cell r="T41">
            <v>0</v>
          </cell>
        </row>
        <row r="42">
          <cell r="A42">
            <v>201030602</v>
          </cell>
          <cell r="B42" t="str">
            <v/>
          </cell>
          <cell r="C42" t="str">
            <v/>
          </cell>
          <cell r="D42" t="str">
            <v/>
          </cell>
          <cell r="E42" t="str">
            <v>2010306</v>
          </cell>
          <cell r="F42" t="str">
            <v/>
          </cell>
          <cell r="G42" t="str">
            <v>  政府办</v>
          </cell>
          <cell r="H42">
            <v>0</v>
          </cell>
          <cell r="I42">
            <v>0</v>
          </cell>
          <cell r="J42">
            <v>0</v>
          </cell>
          <cell r="K42">
            <v>0</v>
          </cell>
          <cell r="L42">
            <v>0</v>
          </cell>
          <cell r="M42">
            <v>0</v>
          </cell>
          <cell r="N42">
            <v>0</v>
          </cell>
          <cell r="O42">
            <v>0</v>
          </cell>
          <cell r="P42">
            <v>0</v>
          </cell>
          <cell r="Q42">
            <v>0</v>
          </cell>
          <cell r="R42">
            <v>0</v>
          </cell>
          <cell r="S42">
            <v>0</v>
          </cell>
          <cell r="T42">
            <v>0</v>
          </cell>
        </row>
        <row r="43">
          <cell r="A43">
            <v>201030601</v>
          </cell>
          <cell r="B43" t="str">
            <v/>
          </cell>
          <cell r="C43" t="str">
            <v/>
          </cell>
          <cell r="D43" t="str">
            <v/>
          </cell>
          <cell r="E43" t="str">
            <v>2010306</v>
          </cell>
          <cell r="F43" t="str">
            <v/>
          </cell>
          <cell r="G43" t="str">
            <v>  政务服务管理局</v>
          </cell>
          <cell r="H43">
            <v>514.201758</v>
          </cell>
          <cell r="I43">
            <v>275.898</v>
          </cell>
          <cell r="J43">
            <v>15.3528</v>
          </cell>
          <cell r="K43">
            <v>9.5793</v>
          </cell>
          <cell r="L43">
            <v>0</v>
          </cell>
          <cell r="M43">
            <v>13.44</v>
          </cell>
          <cell r="N43">
            <v>0</v>
          </cell>
          <cell r="O43">
            <v>0</v>
          </cell>
          <cell r="P43">
            <v>0</v>
          </cell>
          <cell r="Q43">
            <v>0</v>
          </cell>
          <cell r="R43">
            <v>0</v>
          </cell>
          <cell r="S43">
            <v>0</v>
          </cell>
          <cell r="T43">
            <v>0</v>
          </cell>
        </row>
        <row r="44">
          <cell r="A44">
            <v>2010307</v>
          </cell>
          <cell r="B44" t="str">
            <v/>
          </cell>
          <cell r="C44" t="str">
            <v/>
          </cell>
          <cell r="D44" t="str">
            <v>20103</v>
          </cell>
          <cell r="E44" t="str">
            <v/>
          </cell>
          <cell r="F44" t="str">
            <v/>
          </cell>
          <cell r="G44" t="str">
            <v>  法制建设</v>
          </cell>
          <cell r="H44">
            <v>0</v>
          </cell>
          <cell r="I44">
            <v>0</v>
          </cell>
          <cell r="J44">
            <v>0</v>
          </cell>
          <cell r="K44">
            <v>0</v>
          </cell>
          <cell r="L44">
            <v>0</v>
          </cell>
          <cell r="M44">
            <v>0</v>
          </cell>
          <cell r="N44">
            <v>0</v>
          </cell>
          <cell r="O44">
            <v>0</v>
          </cell>
          <cell r="P44">
            <v>0</v>
          </cell>
          <cell r="Q44">
            <v>0</v>
          </cell>
          <cell r="R44">
            <v>0</v>
          </cell>
          <cell r="S44">
            <v>0</v>
          </cell>
          <cell r="T44">
            <v>0</v>
          </cell>
        </row>
        <row r="45">
          <cell r="A45">
            <v>2010308</v>
          </cell>
          <cell r="B45" t="str">
            <v/>
          </cell>
          <cell r="C45" t="str">
            <v/>
          </cell>
          <cell r="D45" t="str">
            <v>20103</v>
          </cell>
          <cell r="E45" t="str">
            <v/>
          </cell>
          <cell r="F45" t="str">
            <v/>
          </cell>
          <cell r="G45" t="str">
            <v>  信访事务</v>
          </cell>
          <cell r="H45">
            <v>219.9523</v>
          </cell>
          <cell r="I45">
            <v>188.9028</v>
          </cell>
          <cell r="J45">
            <v>3.6936</v>
          </cell>
          <cell r="K45">
            <v>5.4064</v>
          </cell>
          <cell r="L45">
            <v>0</v>
          </cell>
          <cell r="M45">
            <v>3.36</v>
          </cell>
          <cell r="N45">
            <v>0</v>
          </cell>
          <cell r="O45">
            <v>0</v>
          </cell>
          <cell r="P45">
            <v>0</v>
          </cell>
          <cell r="Q45">
            <v>0</v>
          </cell>
          <cell r="R45">
            <v>0</v>
          </cell>
          <cell r="S45">
            <v>0</v>
          </cell>
          <cell r="T45">
            <v>12</v>
          </cell>
        </row>
        <row r="46">
          <cell r="A46">
            <v>2010309</v>
          </cell>
          <cell r="B46" t="str">
            <v/>
          </cell>
          <cell r="C46" t="str">
            <v/>
          </cell>
          <cell r="D46" t="str">
            <v>20103</v>
          </cell>
          <cell r="E46" t="str">
            <v/>
          </cell>
          <cell r="F46" t="str">
            <v/>
          </cell>
          <cell r="G46" t="str">
            <v>  参事事务</v>
          </cell>
          <cell r="H46">
            <v>0</v>
          </cell>
          <cell r="I46">
            <v>0</v>
          </cell>
          <cell r="J46">
            <v>0</v>
          </cell>
          <cell r="K46">
            <v>0</v>
          </cell>
          <cell r="L46">
            <v>0</v>
          </cell>
          <cell r="M46">
            <v>0</v>
          </cell>
          <cell r="N46">
            <v>0</v>
          </cell>
          <cell r="O46">
            <v>0</v>
          </cell>
          <cell r="P46">
            <v>0</v>
          </cell>
          <cell r="Q46">
            <v>0</v>
          </cell>
          <cell r="R46">
            <v>0</v>
          </cell>
          <cell r="S46">
            <v>0</v>
          </cell>
          <cell r="T46">
            <v>0</v>
          </cell>
        </row>
        <row r="47">
          <cell r="A47">
            <v>2010350</v>
          </cell>
          <cell r="B47" t="str">
            <v/>
          </cell>
          <cell r="C47" t="str">
            <v/>
          </cell>
          <cell r="D47" t="str">
            <v>20103</v>
          </cell>
          <cell r="E47" t="str">
            <v/>
          </cell>
          <cell r="F47" t="str">
            <v/>
          </cell>
          <cell r="G47" t="str">
            <v>  事业运行</v>
          </cell>
          <cell r="H47">
            <v>5059.142566</v>
          </cell>
          <cell r="I47">
            <v>3572.4948</v>
          </cell>
          <cell r="J47">
            <v>374.5056</v>
          </cell>
          <cell r="K47">
            <v>144.4302</v>
          </cell>
          <cell r="L47">
            <v>0</v>
          </cell>
          <cell r="M47">
            <v>332.64</v>
          </cell>
          <cell r="N47">
            <v>238.2</v>
          </cell>
          <cell r="O47">
            <v>0</v>
          </cell>
          <cell r="P47">
            <v>0</v>
          </cell>
          <cell r="Q47">
            <v>0</v>
          </cell>
          <cell r="R47">
            <v>0</v>
          </cell>
          <cell r="S47">
            <v>0</v>
          </cell>
          <cell r="T47">
            <v>0</v>
          </cell>
        </row>
        <row r="48">
          <cell r="A48">
            <v>201035001</v>
          </cell>
          <cell r="B48" t="str">
            <v/>
          </cell>
          <cell r="C48" t="str">
            <v/>
          </cell>
          <cell r="D48" t="str">
            <v/>
          </cell>
          <cell r="E48" t="str">
            <v>2010350</v>
          </cell>
          <cell r="F48" t="str">
            <v/>
          </cell>
          <cell r="G48" t="str">
            <v>    其中：区志办</v>
          </cell>
          <cell r="H48">
            <v>0</v>
          </cell>
          <cell r="I48">
            <v>0</v>
          </cell>
          <cell r="J48">
            <v>0</v>
          </cell>
          <cell r="K48">
            <v>0</v>
          </cell>
          <cell r="L48">
            <v>0</v>
          </cell>
          <cell r="M48">
            <v>0</v>
          </cell>
          <cell r="N48">
            <v>0</v>
          </cell>
          <cell r="O48">
            <v>0</v>
          </cell>
          <cell r="P48">
            <v>0</v>
          </cell>
          <cell r="Q48">
            <v>0</v>
          </cell>
          <cell r="R48">
            <v>0</v>
          </cell>
          <cell r="S48">
            <v>0</v>
          </cell>
          <cell r="T48">
            <v>0</v>
          </cell>
        </row>
        <row r="49">
          <cell r="A49">
            <v>201035002</v>
          </cell>
          <cell r="B49" t="str">
            <v/>
          </cell>
          <cell r="C49" t="str">
            <v/>
          </cell>
          <cell r="D49" t="str">
            <v/>
          </cell>
          <cell r="E49" t="str">
            <v>2010350</v>
          </cell>
          <cell r="F49" t="str">
            <v/>
          </cell>
          <cell r="G49" t="str">
            <v>          干休所</v>
          </cell>
          <cell r="H49">
            <v>0</v>
          </cell>
          <cell r="I49">
            <v>0</v>
          </cell>
          <cell r="J49">
            <v>0</v>
          </cell>
          <cell r="K49">
            <v>0</v>
          </cell>
          <cell r="L49">
            <v>0</v>
          </cell>
          <cell r="M49">
            <v>0</v>
          </cell>
          <cell r="N49">
            <v>0</v>
          </cell>
          <cell r="O49">
            <v>0</v>
          </cell>
          <cell r="P49">
            <v>0</v>
          </cell>
          <cell r="Q49">
            <v>0</v>
          </cell>
          <cell r="R49">
            <v>0</v>
          </cell>
          <cell r="S49">
            <v>0</v>
          </cell>
          <cell r="T49">
            <v>0</v>
          </cell>
        </row>
        <row r="50">
          <cell r="A50">
            <v>201035003</v>
          </cell>
          <cell r="B50" t="str">
            <v/>
          </cell>
          <cell r="C50" t="str">
            <v/>
          </cell>
          <cell r="D50" t="str">
            <v/>
          </cell>
          <cell r="E50" t="str">
            <v>2010350</v>
          </cell>
          <cell r="F50" t="str">
            <v/>
          </cell>
          <cell r="G50" t="str">
            <v>          武装部</v>
          </cell>
          <cell r="H50">
            <v>350.43823</v>
          </cell>
          <cell r="I50">
            <v>125.3364</v>
          </cell>
          <cell r="J50">
            <v>0</v>
          </cell>
          <cell r="K50">
            <v>3.6813</v>
          </cell>
          <cell r="L50">
            <v>0</v>
          </cell>
          <cell r="M50">
            <v>0</v>
          </cell>
          <cell r="N50">
            <v>0</v>
          </cell>
          <cell r="O50">
            <v>0</v>
          </cell>
          <cell r="P50">
            <v>0</v>
          </cell>
          <cell r="Q50">
            <v>0</v>
          </cell>
          <cell r="R50">
            <v>0</v>
          </cell>
          <cell r="S50">
            <v>0</v>
          </cell>
          <cell r="T50">
            <v>0</v>
          </cell>
        </row>
        <row r="51">
          <cell r="A51">
            <v>201035004</v>
          </cell>
          <cell r="B51" t="str">
            <v/>
          </cell>
          <cell r="C51" t="str">
            <v/>
          </cell>
          <cell r="D51" t="str">
            <v/>
          </cell>
          <cell r="E51" t="str">
            <v>2010350</v>
          </cell>
          <cell r="F51" t="str">
            <v/>
          </cell>
          <cell r="G51" t="str">
            <v>          区委组织部</v>
          </cell>
          <cell r="H51">
            <v>0</v>
          </cell>
          <cell r="I51">
            <v>0</v>
          </cell>
          <cell r="J51">
            <v>0</v>
          </cell>
          <cell r="K51">
            <v>0</v>
          </cell>
          <cell r="L51">
            <v>0</v>
          </cell>
          <cell r="M51">
            <v>0</v>
          </cell>
          <cell r="N51">
            <v>0</v>
          </cell>
          <cell r="O51">
            <v>0</v>
          </cell>
          <cell r="P51">
            <v>0</v>
          </cell>
          <cell r="Q51">
            <v>0</v>
          </cell>
          <cell r="R51">
            <v>0</v>
          </cell>
          <cell r="S51">
            <v>0</v>
          </cell>
          <cell r="T51">
            <v>0</v>
          </cell>
        </row>
        <row r="52">
          <cell r="A52">
            <v>201035005</v>
          </cell>
          <cell r="B52" t="str">
            <v/>
          </cell>
          <cell r="C52" t="str">
            <v/>
          </cell>
          <cell r="D52" t="str">
            <v/>
          </cell>
          <cell r="E52" t="str">
            <v>2010350</v>
          </cell>
          <cell r="F52" t="str">
            <v/>
          </cell>
          <cell r="G52" t="str">
            <v>          乡镇街道</v>
          </cell>
          <cell r="H52">
            <v>4708.704336</v>
          </cell>
          <cell r="I52">
            <v>3447.1584</v>
          </cell>
          <cell r="J52">
            <v>374.5056</v>
          </cell>
          <cell r="K52">
            <v>140.7489</v>
          </cell>
          <cell r="L52">
            <v>0</v>
          </cell>
          <cell r="M52">
            <v>332.64</v>
          </cell>
          <cell r="N52">
            <v>238.2</v>
          </cell>
          <cell r="O52">
            <v>0</v>
          </cell>
          <cell r="P52">
            <v>0</v>
          </cell>
          <cell r="Q52">
            <v>0</v>
          </cell>
          <cell r="R52">
            <v>0</v>
          </cell>
          <cell r="S52">
            <v>0</v>
          </cell>
          <cell r="T52">
            <v>0</v>
          </cell>
        </row>
        <row r="53">
          <cell r="A53">
            <v>2010399</v>
          </cell>
          <cell r="B53" t="str">
            <v/>
          </cell>
          <cell r="C53" t="str">
            <v/>
          </cell>
          <cell r="D53" t="str">
            <v>20103</v>
          </cell>
          <cell r="E53" t="str">
            <v/>
          </cell>
          <cell r="F53" t="str">
            <v/>
          </cell>
          <cell r="G53" t="str">
            <v>  其他政府办公厅及相关机构事务支出</v>
          </cell>
          <cell r="H53">
            <v>2304.267163</v>
          </cell>
          <cell r="I53">
            <v>344.4444</v>
          </cell>
          <cell r="J53">
            <v>16.6368</v>
          </cell>
          <cell r="K53">
            <v>11.9973</v>
          </cell>
          <cell r="L53">
            <v>0</v>
          </cell>
          <cell r="M53">
            <v>14.28</v>
          </cell>
          <cell r="N53">
            <v>0</v>
          </cell>
          <cell r="O53">
            <v>0</v>
          </cell>
          <cell r="P53">
            <v>2000</v>
          </cell>
          <cell r="Q53">
            <v>2000</v>
          </cell>
          <cell r="R53">
            <v>0</v>
          </cell>
          <cell r="S53">
            <v>0</v>
          </cell>
          <cell r="T53">
            <v>0</v>
          </cell>
        </row>
        <row r="54">
          <cell r="A54">
            <v>201039901</v>
          </cell>
          <cell r="B54" t="str">
            <v/>
          </cell>
          <cell r="C54" t="str">
            <v/>
          </cell>
          <cell r="D54" t="str">
            <v/>
          </cell>
          <cell r="E54" t="str">
            <v>2010399</v>
          </cell>
          <cell r="F54" t="str">
            <v/>
          </cell>
          <cell r="G54" t="str">
            <v>    其中：区政府</v>
          </cell>
          <cell r="H54">
            <v>200</v>
          </cell>
          <cell r="I54">
            <v>0</v>
          </cell>
          <cell r="J54">
            <v>0</v>
          </cell>
          <cell r="K54">
            <v>0</v>
          </cell>
          <cell r="L54">
            <v>0</v>
          </cell>
          <cell r="M54">
            <v>0</v>
          </cell>
          <cell r="N54">
            <v>0</v>
          </cell>
          <cell r="O54">
            <v>0</v>
          </cell>
          <cell r="P54">
            <v>0</v>
          </cell>
          <cell r="Q54">
            <v>0</v>
          </cell>
          <cell r="R54">
            <v>0</v>
          </cell>
          <cell r="S54">
            <v>0</v>
          </cell>
          <cell r="T54">
            <v>0</v>
          </cell>
        </row>
        <row r="55">
          <cell r="A55">
            <v>201039902</v>
          </cell>
          <cell r="B55" t="str">
            <v/>
          </cell>
          <cell r="C55" t="str">
            <v/>
          </cell>
          <cell r="D55" t="str">
            <v/>
          </cell>
          <cell r="E55" t="str">
            <v>2010399</v>
          </cell>
          <cell r="F55" t="str">
            <v/>
          </cell>
          <cell r="G55" t="str">
            <v>          气象局</v>
          </cell>
          <cell r="H55">
            <v>0</v>
          </cell>
          <cell r="I55">
            <v>0</v>
          </cell>
          <cell r="J55">
            <v>0</v>
          </cell>
          <cell r="K55">
            <v>0</v>
          </cell>
          <cell r="L55">
            <v>0</v>
          </cell>
          <cell r="M55">
            <v>0</v>
          </cell>
          <cell r="N55">
            <v>0</v>
          </cell>
          <cell r="O55">
            <v>0</v>
          </cell>
          <cell r="P55">
            <v>0</v>
          </cell>
          <cell r="Q55">
            <v>0</v>
          </cell>
          <cell r="R55">
            <v>0</v>
          </cell>
          <cell r="S55">
            <v>0</v>
          </cell>
          <cell r="T55">
            <v>0</v>
          </cell>
        </row>
        <row r="56">
          <cell r="A56">
            <v>201039903</v>
          </cell>
          <cell r="B56" t="str">
            <v/>
          </cell>
          <cell r="C56" t="str">
            <v/>
          </cell>
          <cell r="D56" t="str">
            <v/>
          </cell>
          <cell r="E56" t="str">
            <v>2010399</v>
          </cell>
          <cell r="F56" t="str">
            <v/>
          </cell>
          <cell r="G56" t="str">
            <v>          管委会</v>
          </cell>
          <cell r="H56">
            <v>310.422376</v>
          </cell>
          <cell r="I56">
            <v>266.274</v>
          </cell>
          <cell r="J56">
            <v>7.596</v>
          </cell>
          <cell r="K56">
            <v>8.5125</v>
          </cell>
          <cell r="L56">
            <v>0</v>
          </cell>
          <cell r="M56">
            <v>6.72</v>
          </cell>
          <cell r="N56">
            <v>0</v>
          </cell>
          <cell r="O56">
            <v>0</v>
          </cell>
          <cell r="P56">
            <v>0</v>
          </cell>
          <cell r="Q56">
            <v>0</v>
          </cell>
          <cell r="R56">
            <v>0</v>
          </cell>
          <cell r="S56">
            <v>0</v>
          </cell>
          <cell r="T56">
            <v>0</v>
          </cell>
        </row>
        <row r="57">
          <cell r="A57">
            <v>201039904</v>
          </cell>
          <cell r="B57" t="str">
            <v/>
          </cell>
          <cell r="C57" t="str">
            <v/>
          </cell>
          <cell r="D57" t="str">
            <v/>
          </cell>
          <cell r="E57" t="str">
            <v>2010399</v>
          </cell>
          <cell r="F57" t="str">
            <v/>
          </cell>
          <cell r="G57" t="str">
            <v>          土储中心</v>
          </cell>
          <cell r="H57">
            <v>101.204787</v>
          </cell>
          <cell r="I57">
            <v>78.1704</v>
          </cell>
          <cell r="J57">
            <v>9.0408</v>
          </cell>
          <cell r="K57">
            <v>3.4848</v>
          </cell>
          <cell r="L57">
            <v>0</v>
          </cell>
          <cell r="M57">
            <v>7.56</v>
          </cell>
          <cell r="N57">
            <v>0</v>
          </cell>
          <cell r="O57">
            <v>0</v>
          </cell>
          <cell r="P57">
            <v>0</v>
          </cell>
          <cell r="Q57">
            <v>0</v>
          </cell>
          <cell r="R57">
            <v>0</v>
          </cell>
          <cell r="S57">
            <v>0</v>
          </cell>
          <cell r="T57">
            <v>0</v>
          </cell>
        </row>
        <row r="58">
          <cell r="A58">
            <v>201039905</v>
          </cell>
          <cell r="B58" t="str">
            <v/>
          </cell>
          <cell r="C58" t="str">
            <v/>
          </cell>
          <cell r="D58" t="str">
            <v/>
          </cell>
          <cell r="E58" t="str">
            <v>2010399</v>
          </cell>
          <cell r="F58" t="str">
            <v/>
          </cell>
          <cell r="G58" t="str">
            <v>          公共资源交易中心</v>
          </cell>
          <cell r="H58">
            <v>0</v>
          </cell>
          <cell r="I58">
            <v>0</v>
          </cell>
          <cell r="J58">
            <v>0</v>
          </cell>
          <cell r="K58">
            <v>0</v>
          </cell>
          <cell r="L58">
            <v>0</v>
          </cell>
          <cell r="M58">
            <v>0</v>
          </cell>
          <cell r="N58">
            <v>0</v>
          </cell>
          <cell r="O58">
            <v>0</v>
          </cell>
          <cell r="P58">
            <v>0</v>
          </cell>
          <cell r="Q58">
            <v>0</v>
          </cell>
          <cell r="R58">
            <v>0</v>
          </cell>
          <cell r="S58">
            <v>0</v>
          </cell>
          <cell r="T58">
            <v>0</v>
          </cell>
        </row>
        <row r="59">
          <cell r="A59">
            <v>201039906</v>
          </cell>
          <cell r="B59" t="str">
            <v/>
          </cell>
          <cell r="C59" t="str">
            <v/>
          </cell>
          <cell r="D59" t="str">
            <v/>
          </cell>
          <cell r="E59" t="str">
            <v>2010399</v>
          </cell>
          <cell r="F59" t="str">
            <v/>
          </cell>
          <cell r="G59" t="str">
            <v>          自然资源局</v>
          </cell>
          <cell r="H59">
            <v>0</v>
          </cell>
          <cell r="I59">
            <v>0</v>
          </cell>
          <cell r="J59">
            <v>0</v>
          </cell>
          <cell r="K59">
            <v>0</v>
          </cell>
          <cell r="L59">
            <v>0</v>
          </cell>
          <cell r="M59">
            <v>0</v>
          </cell>
          <cell r="N59">
            <v>0</v>
          </cell>
          <cell r="O59">
            <v>0</v>
          </cell>
          <cell r="P59">
            <v>0</v>
          </cell>
          <cell r="Q59">
            <v>0</v>
          </cell>
          <cell r="R59">
            <v>0</v>
          </cell>
          <cell r="S59">
            <v>0</v>
          </cell>
          <cell r="T59">
            <v>0</v>
          </cell>
        </row>
        <row r="60">
          <cell r="A60">
            <v>201039907</v>
          </cell>
          <cell r="B60" t="str">
            <v/>
          </cell>
          <cell r="C60" t="str">
            <v/>
          </cell>
          <cell r="D60" t="str">
            <v/>
          </cell>
          <cell r="E60" t="str">
            <v>2010399</v>
          </cell>
          <cell r="F60" t="str">
            <v/>
          </cell>
          <cell r="G60" t="str">
            <v>          防震减灾局</v>
          </cell>
          <cell r="H60">
            <v>0</v>
          </cell>
          <cell r="I60">
            <v>0</v>
          </cell>
          <cell r="J60">
            <v>0</v>
          </cell>
          <cell r="K60">
            <v>0</v>
          </cell>
          <cell r="L60">
            <v>0</v>
          </cell>
          <cell r="M60">
            <v>0</v>
          </cell>
          <cell r="N60">
            <v>0</v>
          </cell>
          <cell r="O60">
            <v>0</v>
          </cell>
          <cell r="P60">
            <v>0</v>
          </cell>
          <cell r="Q60">
            <v>0</v>
          </cell>
          <cell r="R60">
            <v>0</v>
          </cell>
          <cell r="S60">
            <v>0</v>
          </cell>
          <cell r="T60">
            <v>0</v>
          </cell>
        </row>
        <row r="61">
          <cell r="A61">
            <v>201039908</v>
          </cell>
          <cell r="B61" t="str">
            <v/>
          </cell>
          <cell r="C61" t="str">
            <v/>
          </cell>
          <cell r="D61" t="str">
            <v/>
          </cell>
          <cell r="E61" t="str">
            <v>2010399</v>
          </cell>
          <cell r="F61" t="str">
            <v/>
          </cell>
          <cell r="G61" t="str">
            <v>          财政局</v>
          </cell>
          <cell r="H61">
            <v>221.64</v>
          </cell>
          <cell r="I61">
            <v>0</v>
          </cell>
          <cell r="J61">
            <v>0</v>
          </cell>
          <cell r="K61">
            <v>0</v>
          </cell>
          <cell r="L61">
            <v>0</v>
          </cell>
          <cell r="M61">
            <v>0</v>
          </cell>
          <cell r="N61">
            <v>0</v>
          </cell>
          <cell r="O61">
            <v>0</v>
          </cell>
          <cell r="P61">
            <v>2000</v>
          </cell>
          <cell r="Q61">
            <v>2000</v>
          </cell>
          <cell r="R61">
            <v>0</v>
          </cell>
          <cell r="S61">
            <v>0</v>
          </cell>
          <cell r="T61">
            <v>0</v>
          </cell>
        </row>
        <row r="62">
          <cell r="A62">
            <v>201039909</v>
          </cell>
          <cell r="B62" t="str">
            <v/>
          </cell>
          <cell r="C62" t="str">
            <v/>
          </cell>
          <cell r="D62" t="str">
            <v/>
          </cell>
          <cell r="E62" t="str">
            <v>2010399</v>
          </cell>
          <cell r="F62" t="str">
            <v/>
          </cell>
          <cell r="G62" t="str">
            <v>          史志办</v>
          </cell>
          <cell r="H62">
            <v>0</v>
          </cell>
          <cell r="I62">
            <v>0</v>
          </cell>
          <cell r="J62">
            <v>0</v>
          </cell>
          <cell r="K62">
            <v>0</v>
          </cell>
          <cell r="L62">
            <v>0</v>
          </cell>
          <cell r="M62">
            <v>0</v>
          </cell>
          <cell r="N62">
            <v>0</v>
          </cell>
          <cell r="O62">
            <v>0</v>
          </cell>
          <cell r="P62">
            <v>0</v>
          </cell>
          <cell r="Q62">
            <v>0</v>
          </cell>
          <cell r="R62">
            <v>0</v>
          </cell>
          <cell r="S62">
            <v>0</v>
          </cell>
          <cell r="T62">
            <v>0</v>
          </cell>
        </row>
        <row r="63">
          <cell r="A63">
            <v>201039910</v>
          </cell>
          <cell r="B63" t="str">
            <v/>
          </cell>
          <cell r="C63" t="str">
            <v/>
          </cell>
          <cell r="D63" t="str">
            <v/>
          </cell>
          <cell r="E63" t="str">
            <v>2010399</v>
          </cell>
          <cell r="F63" t="str">
            <v/>
          </cell>
          <cell r="G63" t="str">
            <v>          移民新区</v>
          </cell>
          <cell r="H63">
            <v>0</v>
          </cell>
          <cell r="I63">
            <v>0</v>
          </cell>
          <cell r="J63">
            <v>0</v>
          </cell>
          <cell r="K63">
            <v>0</v>
          </cell>
          <cell r="L63">
            <v>0</v>
          </cell>
          <cell r="M63">
            <v>0</v>
          </cell>
          <cell r="N63">
            <v>0</v>
          </cell>
          <cell r="O63">
            <v>0</v>
          </cell>
          <cell r="P63">
            <v>0</v>
          </cell>
          <cell r="Q63">
            <v>0</v>
          </cell>
          <cell r="R63">
            <v>0</v>
          </cell>
          <cell r="S63">
            <v>0</v>
          </cell>
          <cell r="T63">
            <v>0</v>
          </cell>
        </row>
        <row r="64">
          <cell r="A64">
            <v>201039911</v>
          </cell>
          <cell r="B64" t="str">
            <v/>
          </cell>
          <cell r="C64" t="str">
            <v/>
          </cell>
          <cell r="D64" t="str">
            <v/>
          </cell>
          <cell r="E64" t="str">
            <v>2010399</v>
          </cell>
          <cell r="F64" t="str">
            <v/>
          </cell>
          <cell r="G64" t="str">
            <v>          政务服务管理局</v>
          </cell>
          <cell r="H64">
            <v>0</v>
          </cell>
          <cell r="I64">
            <v>0</v>
          </cell>
          <cell r="J64">
            <v>0</v>
          </cell>
          <cell r="K64">
            <v>0</v>
          </cell>
          <cell r="L64">
            <v>0</v>
          </cell>
          <cell r="M64">
            <v>0</v>
          </cell>
          <cell r="N64">
            <v>0</v>
          </cell>
          <cell r="O64">
            <v>0</v>
          </cell>
          <cell r="P64">
            <v>0</v>
          </cell>
          <cell r="Q64">
            <v>0</v>
          </cell>
          <cell r="R64">
            <v>0</v>
          </cell>
          <cell r="S64">
            <v>0</v>
          </cell>
          <cell r="T64">
            <v>0</v>
          </cell>
        </row>
        <row r="65">
          <cell r="A65">
            <v>201039913</v>
          </cell>
          <cell r="B65" t="str">
            <v/>
          </cell>
          <cell r="C65" t="str">
            <v/>
          </cell>
          <cell r="D65" t="str">
            <v/>
          </cell>
          <cell r="E65" t="str">
            <v>2010399</v>
          </cell>
          <cell r="F65" t="str">
            <v/>
          </cell>
          <cell r="G65" t="str">
            <v>          总工会</v>
          </cell>
          <cell r="H65">
            <v>0</v>
          </cell>
          <cell r="I65">
            <v>0</v>
          </cell>
          <cell r="J65">
            <v>0</v>
          </cell>
          <cell r="K65">
            <v>0</v>
          </cell>
          <cell r="L65">
            <v>0</v>
          </cell>
          <cell r="M65">
            <v>0</v>
          </cell>
          <cell r="N65">
            <v>0</v>
          </cell>
          <cell r="O65">
            <v>0</v>
          </cell>
          <cell r="P65">
            <v>0</v>
          </cell>
          <cell r="Q65">
            <v>0</v>
          </cell>
          <cell r="R65">
            <v>0</v>
          </cell>
          <cell r="S65">
            <v>0</v>
          </cell>
          <cell r="T65">
            <v>0</v>
          </cell>
        </row>
        <row r="66">
          <cell r="A66">
            <v>201039914</v>
          </cell>
          <cell r="B66" t="str">
            <v/>
          </cell>
          <cell r="C66" t="str">
            <v/>
          </cell>
          <cell r="D66" t="str">
            <v/>
          </cell>
          <cell r="E66" t="str">
            <v>2010399</v>
          </cell>
          <cell r="F66" t="str">
            <v/>
          </cell>
          <cell r="G66" t="str">
            <v>          国资委</v>
          </cell>
          <cell r="H66">
            <v>0</v>
          </cell>
          <cell r="I66">
            <v>0</v>
          </cell>
          <cell r="J66">
            <v>0</v>
          </cell>
          <cell r="K66">
            <v>0</v>
          </cell>
          <cell r="L66">
            <v>0</v>
          </cell>
          <cell r="M66">
            <v>0</v>
          </cell>
          <cell r="N66">
            <v>0</v>
          </cell>
          <cell r="O66">
            <v>0</v>
          </cell>
          <cell r="P66">
            <v>0</v>
          </cell>
          <cell r="Q66">
            <v>0</v>
          </cell>
          <cell r="R66">
            <v>0</v>
          </cell>
          <cell r="S66">
            <v>0</v>
          </cell>
          <cell r="T66">
            <v>0</v>
          </cell>
        </row>
        <row r="67">
          <cell r="A67">
            <v>201039915</v>
          </cell>
          <cell r="B67" t="str">
            <v/>
          </cell>
          <cell r="C67" t="str">
            <v/>
          </cell>
          <cell r="D67" t="str">
            <v/>
          </cell>
          <cell r="E67" t="str">
            <v>2010399</v>
          </cell>
          <cell r="F67" t="str">
            <v/>
          </cell>
          <cell r="G67" t="str">
            <v>          城市管理局</v>
          </cell>
          <cell r="H67">
            <v>0</v>
          </cell>
          <cell r="I67">
            <v>0</v>
          </cell>
          <cell r="J67">
            <v>0</v>
          </cell>
          <cell r="K67">
            <v>0</v>
          </cell>
          <cell r="L67">
            <v>0</v>
          </cell>
          <cell r="M67">
            <v>0</v>
          </cell>
          <cell r="N67">
            <v>0</v>
          </cell>
          <cell r="O67">
            <v>0</v>
          </cell>
          <cell r="P67">
            <v>0</v>
          </cell>
          <cell r="Q67">
            <v>0</v>
          </cell>
          <cell r="R67">
            <v>0</v>
          </cell>
          <cell r="S67">
            <v>0</v>
          </cell>
          <cell r="T67">
            <v>0</v>
          </cell>
        </row>
        <row r="68">
          <cell r="A68">
            <v>201039912</v>
          </cell>
          <cell r="B68" t="str">
            <v/>
          </cell>
          <cell r="C68" t="str">
            <v/>
          </cell>
          <cell r="D68" t="str">
            <v/>
          </cell>
          <cell r="E68" t="str">
            <v>2010399</v>
          </cell>
          <cell r="F68" t="str">
            <v/>
          </cell>
          <cell r="G68" t="str">
            <v>          乡镇街道</v>
          </cell>
          <cell r="H68">
            <v>1471</v>
          </cell>
          <cell r="I68">
            <v>0</v>
          </cell>
          <cell r="J68">
            <v>0</v>
          </cell>
          <cell r="K68">
            <v>0</v>
          </cell>
          <cell r="L68">
            <v>0</v>
          </cell>
          <cell r="M68">
            <v>0</v>
          </cell>
          <cell r="N68">
            <v>0</v>
          </cell>
          <cell r="O68">
            <v>0</v>
          </cell>
          <cell r="P68">
            <v>0</v>
          </cell>
          <cell r="Q68">
            <v>0</v>
          </cell>
          <cell r="R68">
            <v>0</v>
          </cell>
          <cell r="S68">
            <v>0</v>
          </cell>
          <cell r="T68">
            <v>0</v>
          </cell>
        </row>
        <row r="69">
          <cell r="A69">
            <v>20104</v>
          </cell>
          <cell r="B69" t="str">
            <v/>
          </cell>
          <cell r="C69" t="str">
            <v>201</v>
          </cell>
          <cell r="D69" t="str">
            <v/>
          </cell>
          <cell r="E69" t="str">
            <v/>
          </cell>
          <cell r="F69" t="str">
            <v>20104</v>
          </cell>
          <cell r="G69" t="str">
            <v>发展与改革事务</v>
          </cell>
          <cell r="H69">
            <v>1917.278386</v>
          </cell>
          <cell r="I69">
            <v>567.93</v>
          </cell>
          <cell r="J69">
            <v>27.8892</v>
          </cell>
          <cell r="K69">
            <v>20.5976</v>
          </cell>
          <cell r="L69">
            <v>0</v>
          </cell>
          <cell r="M69">
            <v>25.2</v>
          </cell>
          <cell r="N69">
            <v>0</v>
          </cell>
          <cell r="O69">
            <v>0</v>
          </cell>
          <cell r="P69">
            <v>0</v>
          </cell>
          <cell r="Q69">
            <v>0</v>
          </cell>
          <cell r="R69">
            <v>0</v>
          </cell>
          <cell r="S69">
            <v>2.952</v>
          </cell>
          <cell r="T69">
            <v>1.8</v>
          </cell>
        </row>
        <row r="70">
          <cell r="A70">
            <v>2010401</v>
          </cell>
          <cell r="B70" t="str">
            <v/>
          </cell>
          <cell r="C70" t="str">
            <v/>
          </cell>
          <cell r="D70" t="str">
            <v>20104</v>
          </cell>
          <cell r="E70" t="str">
            <v/>
          </cell>
          <cell r="F70" t="str">
            <v/>
          </cell>
          <cell r="G70" t="str">
            <v>  行政运行</v>
          </cell>
          <cell r="H70">
            <v>350.045056</v>
          </cell>
          <cell r="I70">
            <v>326.328</v>
          </cell>
          <cell r="J70">
            <v>0</v>
          </cell>
          <cell r="K70">
            <v>10.3157</v>
          </cell>
          <cell r="L70">
            <v>0</v>
          </cell>
          <cell r="M70">
            <v>0</v>
          </cell>
          <cell r="N70">
            <v>0</v>
          </cell>
          <cell r="O70">
            <v>0</v>
          </cell>
          <cell r="P70">
            <v>0</v>
          </cell>
          <cell r="Q70">
            <v>0</v>
          </cell>
          <cell r="R70">
            <v>0</v>
          </cell>
          <cell r="S70">
            <v>0</v>
          </cell>
          <cell r="T70">
            <v>0</v>
          </cell>
        </row>
        <row r="71">
          <cell r="A71">
            <v>2010402</v>
          </cell>
          <cell r="B71" t="str">
            <v/>
          </cell>
          <cell r="C71" t="str">
            <v/>
          </cell>
          <cell r="D71" t="str">
            <v>20104</v>
          </cell>
          <cell r="E71" t="str">
            <v/>
          </cell>
          <cell r="F71" t="str">
            <v/>
          </cell>
          <cell r="G71" t="str">
            <v>  一般行政管理事务</v>
          </cell>
          <cell r="H71">
            <v>0</v>
          </cell>
          <cell r="I71">
            <v>0</v>
          </cell>
          <cell r="J71">
            <v>0</v>
          </cell>
          <cell r="K71">
            <v>0</v>
          </cell>
          <cell r="L71">
            <v>0</v>
          </cell>
          <cell r="M71">
            <v>0</v>
          </cell>
          <cell r="N71">
            <v>0</v>
          </cell>
          <cell r="O71">
            <v>0</v>
          </cell>
          <cell r="P71">
            <v>0</v>
          </cell>
          <cell r="Q71">
            <v>0</v>
          </cell>
          <cell r="R71">
            <v>0</v>
          </cell>
          <cell r="S71">
            <v>0</v>
          </cell>
          <cell r="T71">
            <v>0</v>
          </cell>
        </row>
        <row r="72">
          <cell r="A72">
            <v>2010403</v>
          </cell>
          <cell r="B72" t="str">
            <v/>
          </cell>
          <cell r="C72" t="str">
            <v/>
          </cell>
          <cell r="D72" t="str">
            <v>20104</v>
          </cell>
          <cell r="E72" t="str">
            <v/>
          </cell>
          <cell r="F72" t="str">
            <v/>
          </cell>
          <cell r="G72" t="str">
            <v>  机关服务</v>
          </cell>
          <cell r="H72">
            <v>0</v>
          </cell>
          <cell r="I72">
            <v>0</v>
          </cell>
          <cell r="J72">
            <v>0</v>
          </cell>
          <cell r="K72">
            <v>0</v>
          </cell>
          <cell r="L72">
            <v>0</v>
          </cell>
          <cell r="M72">
            <v>0</v>
          </cell>
          <cell r="N72">
            <v>0</v>
          </cell>
          <cell r="O72">
            <v>0</v>
          </cell>
          <cell r="P72">
            <v>0</v>
          </cell>
          <cell r="Q72">
            <v>0</v>
          </cell>
          <cell r="R72">
            <v>0</v>
          </cell>
          <cell r="S72">
            <v>0</v>
          </cell>
          <cell r="T72">
            <v>0</v>
          </cell>
        </row>
        <row r="73">
          <cell r="A73">
            <v>2010404</v>
          </cell>
          <cell r="B73" t="str">
            <v/>
          </cell>
          <cell r="C73" t="str">
            <v/>
          </cell>
          <cell r="D73" t="str">
            <v>20104</v>
          </cell>
          <cell r="E73" t="str">
            <v/>
          </cell>
          <cell r="F73" t="str">
            <v/>
          </cell>
          <cell r="G73" t="str">
            <v>  战略规划与实施</v>
          </cell>
          <cell r="H73">
            <v>0</v>
          </cell>
          <cell r="I73">
            <v>0</v>
          </cell>
          <cell r="J73">
            <v>0</v>
          </cell>
          <cell r="K73">
            <v>0</v>
          </cell>
          <cell r="L73">
            <v>0</v>
          </cell>
          <cell r="M73">
            <v>0</v>
          </cell>
          <cell r="N73">
            <v>0</v>
          </cell>
          <cell r="O73">
            <v>0</v>
          </cell>
          <cell r="P73">
            <v>0</v>
          </cell>
          <cell r="Q73">
            <v>0</v>
          </cell>
          <cell r="R73">
            <v>0</v>
          </cell>
          <cell r="S73">
            <v>0</v>
          </cell>
          <cell r="T73">
            <v>0</v>
          </cell>
        </row>
        <row r="74">
          <cell r="A74">
            <v>2010405</v>
          </cell>
          <cell r="B74" t="str">
            <v/>
          </cell>
          <cell r="C74" t="str">
            <v/>
          </cell>
          <cell r="D74" t="str">
            <v>20104</v>
          </cell>
          <cell r="E74" t="str">
            <v/>
          </cell>
          <cell r="F74" t="str">
            <v/>
          </cell>
          <cell r="G74" t="str">
            <v>  日常经济运行调节</v>
          </cell>
          <cell r="H74">
            <v>0</v>
          </cell>
          <cell r="I74">
            <v>0</v>
          </cell>
          <cell r="J74">
            <v>0</v>
          </cell>
          <cell r="K74">
            <v>0</v>
          </cell>
          <cell r="L74">
            <v>0</v>
          </cell>
          <cell r="M74">
            <v>0</v>
          </cell>
          <cell r="N74">
            <v>0</v>
          </cell>
          <cell r="O74">
            <v>0</v>
          </cell>
          <cell r="P74">
            <v>0</v>
          </cell>
          <cell r="Q74">
            <v>0</v>
          </cell>
          <cell r="R74">
            <v>0</v>
          </cell>
          <cell r="S74">
            <v>0</v>
          </cell>
          <cell r="T74">
            <v>0</v>
          </cell>
        </row>
        <row r="75">
          <cell r="A75">
            <v>2010406</v>
          </cell>
          <cell r="B75" t="str">
            <v/>
          </cell>
          <cell r="C75" t="str">
            <v/>
          </cell>
          <cell r="D75" t="str">
            <v>20104</v>
          </cell>
          <cell r="E75" t="str">
            <v/>
          </cell>
          <cell r="F75" t="str">
            <v/>
          </cell>
          <cell r="G75" t="str">
            <v>  社会事业发展规划</v>
          </cell>
          <cell r="H75">
            <v>500</v>
          </cell>
          <cell r="I75">
            <v>0</v>
          </cell>
          <cell r="J75">
            <v>0</v>
          </cell>
          <cell r="K75">
            <v>0</v>
          </cell>
          <cell r="L75">
            <v>0</v>
          </cell>
          <cell r="M75">
            <v>0</v>
          </cell>
          <cell r="N75">
            <v>0</v>
          </cell>
          <cell r="O75">
            <v>0</v>
          </cell>
          <cell r="P75">
            <v>0</v>
          </cell>
          <cell r="Q75">
            <v>0</v>
          </cell>
          <cell r="R75">
            <v>0</v>
          </cell>
          <cell r="S75">
            <v>0</v>
          </cell>
          <cell r="T75">
            <v>0</v>
          </cell>
        </row>
        <row r="76">
          <cell r="A76">
            <v>2010407</v>
          </cell>
          <cell r="B76" t="str">
            <v/>
          </cell>
          <cell r="C76" t="str">
            <v/>
          </cell>
          <cell r="D76" t="str">
            <v>20104</v>
          </cell>
          <cell r="E76" t="str">
            <v/>
          </cell>
          <cell r="F76" t="str">
            <v/>
          </cell>
          <cell r="G76" t="str">
            <v>  经济体制改革研究</v>
          </cell>
          <cell r="H76">
            <v>0</v>
          </cell>
          <cell r="I76">
            <v>0</v>
          </cell>
          <cell r="J76">
            <v>0</v>
          </cell>
          <cell r="K76">
            <v>0</v>
          </cell>
          <cell r="L76">
            <v>0</v>
          </cell>
          <cell r="M76">
            <v>0</v>
          </cell>
          <cell r="N76">
            <v>0</v>
          </cell>
          <cell r="O76">
            <v>0</v>
          </cell>
          <cell r="P76">
            <v>0</v>
          </cell>
          <cell r="Q76">
            <v>0</v>
          </cell>
          <cell r="R76">
            <v>0</v>
          </cell>
          <cell r="S76">
            <v>0</v>
          </cell>
          <cell r="T76">
            <v>0</v>
          </cell>
        </row>
        <row r="77">
          <cell r="A77">
            <v>2010408</v>
          </cell>
          <cell r="B77" t="str">
            <v/>
          </cell>
          <cell r="C77" t="str">
            <v/>
          </cell>
          <cell r="D77" t="str">
            <v>20104</v>
          </cell>
          <cell r="E77" t="str">
            <v/>
          </cell>
          <cell r="F77" t="str">
            <v/>
          </cell>
          <cell r="G77" t="str">
            <v>  物价管理</v>
          </cell>
          <cell r="H77">
            <v>0</v>
          </cell>
          <cell r="I77">
            <v>0</v>
          </cell>
          <cell r="J77">
            <v>0</v>
          </cell>
          <cell r="K77">
            <v>0</v>
          </cell>
          <cell r="L77">
            <v>0</v>
          </cell>
          <cell r="M77">
            <v>0</v>
          </cell>
          <cell r="N77">
            <v>0</v>
          </cell>
          <cell r="O77">
            <v>0</v>
          </cell>
          <cell r="P77">
            <v>0</v>
          </cell>
          <cell r="Q77">
            <v>0</v>
          </cell>
          <cell r="R77">
            <v>0</v>
          </cell>
          <cell r="S77">
            <v>0</v>
          </cell>
          <cell r="T77">
            <v>0</v>
          </cell>
        </row>
        <row r="78">
          <cell r="A78">
            <v>2010450</v>
          </cell>
          <cell r="B78" t="str">
            <v/>
          </cell>
          <cell r="C78" t="str">
            <v/>
          </cell>
          <cell r="D78" t="str">
            <v>20104</v>
          </cell>
          <cell r="E78" t="str">
            <v/>
          </cell>
          <cell r="F78" t="str">
            <v/>
          </cell>
          <cell r="G78" t="str">
            <v>  事业运行</v>
          </cell>
          <cell r="H78">
            <v>314.68533</v>
          </cell>
          <cell r="I78">
            <v>241.602</v>
          </cell>
          <cell r="J78">
            <v>27.8892</v>
          </cell>
          <cell r="K78">
            <v>10.2819</v>
          </cell>
          <cell r="L78">
            <v>0</v>
          </cell>
          <cell r="M78">
            <v>25.2</v>
          </cell>
          <cell r="N78">
            <v>0</v>
          </cell>
          <cell r="O78">
            <v>0</v>
          </cell>
          <cell r="P78">
            <v>0</v>
          </cell>
          <cell r="Q78">
            <v>0</v>
          </cell>
          <cell r="R78">
            <v>0</v>
          </cell>
          <cell r="S78">
            <v>0</v>
          </cell>
          <cell r="T78">
            <v>0</v>
          </cell>
        </row>
        <row r="79">
          <cell r="A79">
            <v>2010499</v>
          </cell>
          <cell r="B79" t="str">
            <v/>
          </cell>
          <cell r="C79" t="str">
            <v/>
          </cell>
          <cell r="D79" t="str">
            <v>20104</v>
          </cell>
          <cell r="E79" t="str">
            <v/>
          </cell>
          <cell r="F79" t="str">
            <v/>
          </cell>
          <cell r="G79" t="str">
            <v>  其他发展与改革事务支出</v>
          </cell>
          <cell r="H79">
            <v>752.548</v>
          </cell>
          <cell r="I79">
            <v>0</v>
          </cell>
          <cell r="J79">
            <v>0</v>
          </cell>
          <cell r="K79">
            <v>0</v>
          </cell>
          <cell r="L79">
            <v>0</v>
          </cell>
          <cell r="M79">
            <v>0</v>
          </cell>
          <cell r="N79">
            <v>0</v>
          </cell>
          <cell r="O79">
            <v>0</v>
          </cell>
          <cell r="P79">
            <v>0</v>
          </cell>
          <cell r="Q79">
            <v>0</v>
          </cell>
          <cell r="R79">
            <v>0</v>
          </cell>
          <cell r="S79">
            <v>2.952</v>
          </cell>
          <cell r="T79">
            <v>1.8</v>
          </cell>
        </row>
        <row r="80">
          <cell r="A80">
            <v>20105</v>
          </cell>
          <cell r="B80" t="str">
            <v/>
          </cell>
          <cell r="C80" t="str">
            <v>201</v>
          </cell>
          <cell r="D80" t="str">
            <v/>
          </cell>
          <cell r="E80" t="str">
            <v/>
          </cell>
          <cell r="F80" t="str">
            <v>20105</v>
          </cell>
          <cell r="G80" t="str">
            <v>统计信息事务</v>
          </cell>
          <cell r="H80">
            <v>333.079853</v>
          </cell>
          <cell r="I80">
            <v>200.4756</v>
          </cell>
          <cell r="J80">
            <v>6.415712</v>
          </cell>
          <cell r="K80">
            <v>6.3309</v>
          </cell>
          <cell r="L80">
            <v>0</v>
          </cell>
          <cell r="M80">
            <v>5.04</v>
          </cell>
          <cell r="N80">
            <v>0</v>
          </cell>
          <cell r="O80">
            <v>0</v>
          </cell>
          <cell r="P80">
            <v>59.2815</v>
          </cell>
          <cell r="Q80">
            <v>113.85</v>
          </cell>
          <cell r="R80">
            <v>-54.5685</v>
          </cell>
          <cell r="S80">
            <v>0</v>
          </cell>
          <cell r="T80">
            <v>0</v>
          </cell>
        </row>
        <row r="81">
          <cell r="A81">
            <v>2010501</v>
          </cell>
          <cell r="B81" t="str">
            <v/>
          </cell>
          <cell r="C81" t="str">
            <v/>
          </cell>
          <cell r="D81" t="str">
            <v>20105</v>
          </cell>
          <cell r="E81" t="str">
            <v/>
          </cell>
          <cell r="F81" t="str">
            <v/>
          </cell>
          <cell r="G81" t="str">
            <v>  行政运行</v>
          </cell>
          <cell r="H81">
            <v>239.247853</v>
          </cell>
          <cell r="I81">
            <v>200.4756</v>
          </cell>
          <cell r="J81">
            <v>6.415712</v>
          </cell>
          <cell r="K81">
            <v>6.3309</v>
          </cell>
          <cell r="L81">
            <v>0</v>
          </cell>
          <cell r="M81">
            <v>5.04</v>
          </cell>
          <cell r="N81">
            <v>0</v>
          </cell>
          <cell r="O81">
            <v>0</v>
          </cell>
          <cell r="P81">
            <v>0</v>
          </cell>
          <cell r="Q81">
            <v>0</v>
          </cell>
          <cell r="R81">
            <v>0</v>
          </cell>
          <cell r="S81">
            <v>0</v>
          </cell>
          <cell r="T81">
            <v>0</v>
          </cell>
        </row>
        <row r="82">
          <cell r="A82">
            <v>2010502</v>
          </cell>
          <cell r="B82" t="str">
            <v/>
          </cell>
          <cell r="C82" t="str">
            <v/>
          </cell>
          <cell r="D82" t="str">
            <v>20105</v>
          </cell>
          <cell r="E82" t="str">
            <v/>
          </cell>
          <cell r="F82" t="str">
            <v/>
          </cell>
          <cell r="G82" t="str">
            <v>  一般行政管理事务</v>
          </cell>
          <cell r="H82">
            <v>0</v>
          </cell>
          <cell r="I82">
            <v>0</v>
          </cell>
          <cell r="J82">
            <v>0</v>
          </cell>
          <cell r="K82">
            <v>0</v>
          </cell>
          <cell r="L82">
            <v>0</v>
          </cell>
          <cell r="M82">
            <v>0</v>
          </cell>
          <cell r="N82">
            <v>0</v>
          </cell>
          <cell r="O82">
            <v>0</v>
          </cell>
          <cell r="P82">
            <v>0</v>
          </cell>
          <cell r="Q82">
            <v>0</v>
          </cell>
          <cell r="R82">
            <v>0</v>
          </cell>
          <cell r="S82">
            <v>0</v>
          </cell>
          <cell r="T82">
            <v>0</v>
          </cell>
        </row>
        <row r="83">
          <cell r="A83">
            <v>2010503</v>
          </cell>
          <cell r="B83" t="str">
            <v/>
          </cell>
          <cell r="C83" t="str">
            <v/>
          </cell>
          <cell r="D83" t="str">
            <v>20105</v>
          </cell>
          <cell r="E83" t="str">
            <v/>
          </cell>
          <cell r="F83" t="str">
            <v/>
          </cell>
          <cell r="G83" t="str">
            <v>  机关服务</v>
          </cell>
          <cell r="H83">
            <v>0</v>
          </cell>
          <cell r="I83">
            <v>0</v>
          </cell>
          <cell r="J83">
            <v>0</v>
          </cell>
          <cell r="K83">
            <v>0</v>
          </cell>
          <cell r="L83">
            <v>0</v>
          </cell>
          <cell r="M83">
            <v>0</v>
          </cell>
          <cell r="N83">
            <v>0</v>
          </cell>
          <cell r="O83">
            <v>0</v>
          </cell>
          <cell r="P83">
            <v>0</v>
          </cell>
          <cell r="Q83">
            <v>0</v>
          </cell>
          <cell r="R83">
            <v>0</v>
          </cell>
          <cell r="S83">
            <v>0</v>
          </cell>
          <cell r="T83">
            <v>0</v>
          </cell>
        </row>
        <row r="84">
          <cell r="A84">
            <v>2010504</v>
          </cell>
          <cell r="B84" t="str">
            <v/>
          </cell>
          <cell r="C84" t="str">
            <v/>
          </cell>
          <cell r="D84" t="str">
            <v>20105</v>
          </cell>
          <cell r="E84" t="str">
            <v/>
          </cell>
          <cell r="F84" t="str">
            <v/>
          </cell>
          <cell r="G84" t="str">
            <v>  信息事务</v>
          </cell>
          <cell r="H84">
            <v>0</v>
          </cell>
          <cell r="I84">
            <v>0</v>
          </cell>
          <cell r="J84">
            <v>0</v>
          </cell>
          <cell r="K84">
            <v>0</v>
          </cell>
          <cell r="L84">
            <v>0</v>
          </cell>
          <cell r="M84">
            <v>0</v>
          </cell>
          <cell r="N84">
            <v>0</v>
          </cell>
          <cell r="O84">
            <v>0</v>
          </cell>
          <cell r="P84">
            <v>0</v>
          </cell>
          <cell r="Q84">
            <v>0</v>
          </cell>
          <cell r="R84">
            <v>0</v>
          </cell>
          <cell r="S84">
            <v>0</v>
          </cell>
          <cell r="T84">
            <v>0</v>
          </cell>
        </row>
        <row r="85">
          <cell r="A85">
            <v>2010505</v>
          </cell>
          <cell r="B85" t="str">
            <v/>
          </cell>
          <cell r="C85" t="str">
            <v/>
          </cell>
          <cell r="D85" t="str">
            <v>20105</v>
          </cell>
          <cell r="E85" t="str">
            <v/>
          </cell>
          <cell r="F85" t="str">
            <v/>
          </cell>
          <cell r="G85" t="str">
            <v>  专项统计业务</v>
          </cell>
          <cell r="H85">
            <v>0</v>
          </cell>
          <cell r="I85">
            <v>0</v>
          </cell>
          <cell r="J85">
            <v>0</v>
          </cell>
          <cell r="K85">
            <v>0</v>
          </cell>
          <cell r="L85">
            <v>0</v>
          </cell>
          <cell r="M85">
            <v>0</v>
          </cell>
          <cell r="N85">
            <v>0</v>
          </cell>
          <cell r="O85">
            <v>0</v>
          </cell>
          <cell r="P85">
            <v>0</v>
          </cell>
          <cell r="Q85">
            <v>0</v>
          </cell>
          <cell r="R85">
            <v>0</v>
          </cell>
          <cell r="S85">
            <v>0</v>
          </cell>
          <cell r="T85">
            <v>0</v>
          </cell>
        </row>
        <row r="86">
          <cell r="A86">
            <v>2010506</v>
          </cell>
          <cell r="B86" t="str">
            <v/>
          </cell>
          <cell r="C86" t="str">
            <v/>
          </cell>
          <cell r="D86" t="str">
            <v>20105</v>
          </cell>
          <cell r="E86" t="str">
            <v/>
          </cell>
          <cell r="F86" t="str">
            <v/>
          </cell>
          <cell r="G86" t="str">
            <v>  统计管理</v>
          </cell>
          <cell r="H86">
            <v>0</v>
          </cell>
          <cell r="I86">
            <v>0</v>
          </cell>
          <cell r="J86">
            <v>0</v>
          </cell>
          <cell r="K86">
            <v>0</v>
          </cell>
          <cell r="L86">
            <v>0</v>
          </cell>
          <cell r="M86">
            <v>0</v>
          </cell>
          <cell r="N86">
            <v>0</v>
          </cell>
          <cell r="O86">
            <v>0</v>
          </cell>
          <cell r="P86">
            <v>0</v>
          </cell>
          <cell r="Q86">
            <v>0</v>
          </cell>
          <cell r="R86">
            <v>0</v>
          </cell>
          <cell r="S86">
            <v>0</v>
          </cell>
          <cell r="T86">
            <v>0</v>
          </cell>
        </row>
        <row r="87">
          <cell r="A87">
            <v>2010507</v>
          </cell>
          <cell r="B87" t="str">
            <v/>
          </cell>
          <cell r="C87" t="str">
            <v/>
          </cell>
          <cell r="D87" t="str">
            <v>20105</v>
          </cell>
          <cell r="E87" t="str">
            <v/>
          </cell>
          <cell r="F87" t="str">
            <v/>
          </cell>
          <cell r="G87" t="str">
            <v>  专项普查活动</v>
          </cell>
          <cell r="H87">
            <v>82</v>
          </cell>
          <cell r="I87">
            <v>0</v>
          </cell>
          <cell r="J87">
            <v>0</v>
          </cell>
          <cell r="K87">
            <v>0</v>
          </cell>
          <cell r="L87">
            <v>0</v>
          </cell>
          <cell r="M87">
            <v>0</v>
          </cell>
          <cell r="N87">
            <v>0</v>
          </cell>
          <cell r="O87">
            <v>0</v>
          </cell>
          <cell r="P87">
            <v>59.2815</v>
          </cell>
          <cell r="Q87">
            <v>113.85</v>
          </cell>
          <cell r="R87">
            <v>-54.5685</v>
          </cell>
          <cell r="S87">
            <v>0</v>
          </cell>
          <cell r="T87">
            <v>0</v>
          </cell>
        </row>
        <row r="88">
          <cell r="A88">
            <v>2010508</v>
          </cell>
          <cell r="B88" t="str">
            <v/>
          </cell>
          <cell r="C88" t="str">
            <v/>
          </cell>
          <cell r="D88" t="str">
            <v>20105</v>
          </cell>
          <cell r="E88" t="str">
            <v/>
          </cell>
          <cell r="F88" t="str">
            <v/>
          </cell>
          <cell r="G88" t="str">
            <v>  统计抽样调查</v>
          </cell>
          <cell r="H88">
            <v>0</v>
          </cell>
          <cell r="I88">
            <v>0</v>
          </cell>
          <cell r="J88">
            <v>0</v>
          </cell>
          <cell r="K88">
            <v>0</v>
          </cell>
          <cell r="L88">
            <v>0</v>
          </cell>
          <cell r="M88">
            <v>0</v>
          </cell>
          <cell r="N88">
            <v>0</v>
          </cell>
          <cell r="O88">
            <v>0</v>
          </cell>
          <cell r="P88">
            <v>0</v>
          </cell>
          <cell r="Q88">
            <v>0</v>
          </cell>
          <cell r="R88">
            <v>0</v>
          </cell>
          <cell r="S88">
            <v>0</v>
          </cell>
          <cell r="T88">
            <v>0</v>
          </cell>
        </row>
        <row r="89">
          <cell r="A89">
            <v>2010550</v>
          </cell>
          <cell r="B89" t="str">
            <v/>
          </cell>
          <cell r="C89" t="str">
            <v/>
          </cell>
          <cell r="D89" t="str">
            <v>20105</v>
          </cell>
          <cell r="E89" t="str">
            <v/>
          </cell>
          <cell r="F89" t="str">
            <v/>
          </cell>
          <cell r="G89" t="str">
            <v>  事业运行</v>
          </cell>
          <cell r="H89">
            <v>0</v>
          </cell>
          <cell r="I89">
            <v>0</v>
          </cell>
          <cell r="J89">
            <v>0</v>
          </cell>
          <cell r="K89">
            <v>0</v>
          </cell>
          <cell r="L89">
            <v>0</v>
          </cell>
          <cell r="M89">
            <v>0</v>
          </cell>
          <cell r="N89">
            <v>0</v>
          </cell>
          <cell r="O89">
            <v>0</v>
          </cell>
          <cell r="P89">
            <v>0</v>
          </cell>
          <cell r="Q89">
            <v>0</v>
          </cell>
          <cell r="R89">
            <v>0</v>
          </cell>
          <cell r="S89">
            <v>0</v>
          </cell>
          <cell r="T89">
            <v>0</v>
          </cell>
        </row>
        <row r="90">
          <cell r="A90">
            <v>2010599</v>
          </cell>
          <cell r="B90" t="str">
            <v/>
          </cell>
          <cell r="C90" t="str">
            <v/>
          </cell>
          <cell r="D90" t="str">
            <v>20105</v>
          </cell>
          <cell r="E90" t="str">
            <v/>
          </cell>
          <cell r="F90" t="str">
            <v/>
          </cell>
          <cell r="G90" t="str">
            <v>  其他统计信息事务支出</v>
          </cell>
          <cell r="H90">
            <v>11.832</v>
          </cell>
          <cell r="I90">
            <v>0</v>
          </cell>
          <cell r="J90">
            <v>0</v>
          </cell>
          <cell r="K90">
            <v>0</v>
          </cell>
          <cell r="L90">
            <v>0</v>
          </cell>
          <cell r="M90">
            <v>0</v>
          </cell>
          <cell r="N90">
            <v>0</v>
          </cell>
          <cell r="O90">
            <v>0</v>
          </cell>
          <cell r="P90">
            <v>0</v>
          </cell>
          <cell r="Q90">
            <v>0</v>
          </cell>
          <cell r="R90">
            <v>0</v>
          </cell>
          <cell r="S90">
            <v>0</v>
          </cell>
          <cell r="T90">
            <v>0</v>
          </cell>
        </row>
        <row r="91">
          <cell r="A91">
            <v>20106</v>
          </cell>
          <cell r="B91" t="str">
            <v/>
          </cell>
          <cell r="C91" t="str">
            <v>201</v>
          </cell>
          <cell r="D91" t="str">
            <v/>
          </cell>
          <cell r="E91" t="str">
            <v/>
          </cell>
          <cell r="F91" t="str">
            <v>20106</v>
          </cell>
          <cell r="G91" t="str">
            <v>财政事务</v>
          </cell>
          <cell r="H91">
            <v>1456.156296</v>
          </cell>
          <cell r="I91">
            <v>1092.2316</v>
          </cell>
          <cell r="J91">
            <v>24.822696</v>
          </cell>
          <cell r="K91">
            <v>33.7383</v>
          </cell>
          <cell r="L91">
            <v>0</v>
          </cell>
          <cell r="M91">
            <v>21.84</v>
          </cell>
          <cell r="N91">
            <v>24.6</v>
          </cell>
          <cell r="O91">
            <v>0</v>
          </cell>
          <cell r="P91">
            <v>0</v>
          </cell>
          <cell r="Q91">
            <v>0</v>
          </cell>
          <cell r="R91">
            <v>0</v>
          </cell>
          <cell r="S91">
            <v>0</v>
          </cell>
          <cell r="T91">
            <v>5.6524</v>
          </cell>
        </row>
        <row r="92">
          <cell r="A92">
            <v>2010601</v>
          </cell>
          <cell r="B92" t="str">
            <v/>
          </cell>
          <cell r="C92" t="str">
            <v/>
          </cell>
          <cell r="D92" t="str">
            <v>20106</v>
          </cell>
          <cell r="E92" t="str">
            <v/>
          </cell>
          <cell r="F92" t="str">
            <v/>
          </cell>
          <cell r="G92" t="str">
            <v>  行政运行</v>
          </cell>
          <cell r="H92">
            <v>1387.509</v>
          </cell>
          <cell r="I92">
            <v>1046.6364</v>
          </cell>
          <cell r="J92">
            <v>20.0064</v>
          </cell>
          <cell r="K92">
            <v>31.7002</v>
          </cell>
          <cell r="L92">
            <v>0</v>
          </cell>
          <cell r="M92">
            <v>17.64</v>
          </cell>
          <cell r="N92">
            <v>21.6</v>
          </cell>
          <cell r="O92">
            <v>0</v>
          </cell>
          <cell r="P92">
            <v>0</v>
          </cell>
          <cell r="Q92">
            <v>0</v>
          </cell>
          <cell r="R92">
            <v>0</v>
          </cell>
          <cell r="S92">
            <v>0</v>
          </cell>
          <cell r="T92">
            <v>0</v>
          </cell>
        </row>
        <row r="93">
          <cell r="A93">
            <v>2010602</v>
          </cell>
          <cell r="B93" t="str">
            <v/>
          </cell>
          <cell r="C93" t="str">
            <v/>
          </cell>
          <cell r="D93" t="str">
            <v>20106</v>
          </cell>
          <cell r="E93" t="str">
            <v/>
          </cell>
          <cell r="F93" t="str">
            <v/>
          </cell>
          <cell r="G93" t="str">
            <v>  一般行政管理事务</v>
          </cell>
          <cell r="H93">
            <v>0</v>
          </cell>
          <cell r="I93">
            <v>0</v>
          </cell>
          <cell r="J93">
            <v>0</v>
          </cell>
          <cell r="K93">
            <v>0</v>
          </cell>
          <cell r="L93">
            <v>0</v>
          </cell>
          <cell r="M93">
            <v>0</v>
          </cell>
          <cell r="N93">
            <v>0</v>
          </cell>
          <cell r="O93">
            <v>0</v>
          </cell>
          <cell r="P93">
            <v>0</v>
          </cell>
          <cell r="Q93">
            <v>0</v>
          </cell>
          <cell r="R93">
            <v>0</v>
          </cell>
          <cell r="S93">
            <v>0</v>
          </cell>
          <cell r="T93">
            <v>0</v>
          </cell>
        </row>
        <row r="94">
          <cell r="A94">
            <v>2010603</v>
          </cell>
          <cell r="B94" t="str">
            <v/>
          </cell>
          <cell r="C94" t="str">
            <v/>
          </cell>
          <cell r="D94" t="str">
            <v>20106</v>
          </cell>
          <cell r="E94" t="str">
            <v/>
          </cell>
          <cell r="F94" t="str">
            <v/>
          </cell>
          <cell r="G94" t="str">
            <v>  机关服务</v>
          </cell>
          <cell r="H94">
            <v>0</v>
          </cell>
          <cell r="I94">
            <v>0</v>
          </cell>
          <cell r="J94">
            <v>0</v>
          </cell>
          <cell r="K94">
            <v>0</v>
          </cell>
          <cell r="L94">
            <v>0</v>
          </cell>
          <cell r="M94">
            <v>0</v>
          </cell>
          <cell r="N94">
            <v>0</v>
          </cell>
          <cell r="O94">
            <v>0</v>
          </cell>
          <cell r="P94">
            <v>0</v>
          </cell>
          <cell r="Q94">
            <v>0</v>
          </cell>
          <cell r="R94">
            <v>0</v>
          </cell>
          <cell r="S94">
            <v>0</v>
          </cell>
          <cell r="T94">
            <v>0</v>
          </cell>
        </row>
        <row r="95">
          <cell r="A95">
            <v>2010604</v>
          </cell>
          <cell r="B95" t="str">
            <v/>
          </cell>
          <cell r="C95" t="str">
            <v/>
          </cell>
          <cell r="D95" t="str">
            <v>20106</v>
          </cell>
          <cell r="E95" t="str">
            <v/>
          </cell>
          <cell r="F95" t="str">
            <v/>
          </cell>
          <cell r="G95" t="str">
            <v>  预算改革业务</v>
          </cell>
          <cell r="H95">
            <v>0</v>
          </cell>
          <cell r="I95">
            <v>0</v>
          </cell>
          <cell r="J95">
            <v>0</v>
          </cell>
          <cell r="K95">
            <v>0</v>
          </cell>
          <cell r="L95">
            <v>0</v>
          </cell>
          <cell r="M95">
            <v>0</v>
          </cell>
          <cell r="N95">
            <v>0</v>
          </cell>
          <cell r="O95">
            <v>0</v>
          </cell>
          <cell r="P95">
            <v>0</v>
          </cell>
          <cell r="Q95">
            <v>0</v>
          </cell>
          <cell r="R95">
            <v>0</v>
          </cell>
          <cell r="S95">
            <v>0</v>
          </cell>
          <cell r="T95">
            <v>0</v>
          </cell>
        </row>
        <row r="96">
          <cell r="A96">
            <v>2010605</v>
          </cell>
          <cell r="B96" t="str">
            <v/>
          </cell>
          <cell r="C96" t="str">
            <v/>
          </cell>
          <cell r="D96" t="str">
            <v>20106</v>
          </cell>
          <cell r="E96" t="str">
            <v/>
          </cell>
          <cell r="F96" t="str">
            <v/>
          </cell>
          <cell r="G96" t="str">
            <v>  财政国库业务</v>
          </cell>
          <cell r="H96">
            <v>0</v>
          </cell>
          <cell r="I96">
            <v>0</v>
          </cell>
          <cell r="J96">
            <v>0</v>
          </cell>
          <cell r="K96">
            <v>0</v>
          </cell>
          <cell r="L96">
            <v>0</v>
          </cell>
          <cell r="M96">
            <v>0</v>
          </cell>
          <cell r="N96">
            <v>0</v>
          </cell>
          <cell r="O96">
            <v>0</v>
          </cell>
          <cell r="P96">
            <v>0</v>
          </cell>
          <cell r="Q96">
            <v>0</v>
          </cell>
          <cell r="R96">
            <v>0</v>
          </cell>
          <cell r="S96">
            <v>0</v>
          </cell>
          <cell r="T96">
            <v>0</v>
          </cell>
        </row>
        <row r="97">
          <cell r="A97">
            <v>2010606</v>
          </cell>
          <cell r="B97" t="str">
            <v/>
          </cell>
          <cell r="C97" t="str">
            <v/>
          </cell>
          <cell r="D97" t="str">
            <v>20106</v>
          </cell>
          <cell r="E97" t="str">
            <v/>
          </cell>
          <cell r="F97" t="str">
            <v/>
          </cell>
          <cell r="G97" t="str">
            <v>  财政监察</v>
          </cell>
          <cell r="H97">
            <v>0</v>
          </cell>
          <cell r="I97">
            <v>0</v>
          </cell>
          <cell r="J97">
            <v>0</v>
          </cell>
          <cell r="K97">
            <v>0</v>
          </cell>
          <cell r="L97">
            <v>0</v>
          </cell>
          <cell r="M97">
            <v>0</v>
          </cell>
          <cell r="N97">
            <v>0</v>
          </cell>
          <cell r="O97">
            <v>0</v>
          </cell>
          <cell r="P97">
            <v>0</v>
          </cell>
          <cell r="Q97">
            <v>0</v>
          </cell>
          <cell r="R97">
            <v>0</v>
          </cell>
          <cell r="S97">
            <v>0</v>
          </cell>
          <cell r="T97">
            <v>0</v>
          </cell>
        </row>
        <row r="98">
          <cell r="A98">
            <v>2010607</v>
          </cell>
          <cell r="B98" t="str">
            <v/>
          </cell>
          <cell r="C98" t="str">
            <v/>
          </cell>
          <cell r="D98" t="str">
            <v>20106</v>
          </cell>
          <cell r="E98" t="str">
            <v/>
          </cell>
          <cell r="F98" t="str">
            <v/>
          </cell>
          <cell r="G98" t="str">
            <v>  信息化建设</v>
          </cell>
          <cell r="H98">
            <v>0</v>
          </cell>
          <cell r="I98">
            <v>0</v>
          </cell>
          <cell r="J98">
            <v>0</v>
          </cell>
          <cell r="K98">
            <v>0</v>
          </cell>
          <cell r="L98">
            <v>0</v>
          </cell>
          <cell r="M98">
            <v>0</v>
          </cell>
          <cell r="N98">
            <v>0</v>
          </cell>
          <cell r="O98">
            <v>0</v>
          </cell>
          <cell r="P98">
            <v>0</v>
          </cell>
          <cell r="Q98">
            <v>0</v>
          </cell>
          <cell r="R98">
            <v>0</v>
          </cell>
          <cell r="S98">
            <v>0</v>
          </cell>
          <cell r="T98">
            <v>4</v>
          </cell>
        </row>
        <row r="99">
          <cell r="A99">
            <v>2010608</v>
          </cell>
          <cell r="B99" t="str">
            <v/>
          </cell>
          <cell r="C99" t="str">
            <v/>
          </cell>
          <cell r="D99" t="str">
            <v>20106</v>
          </cell>
          <cell r="E99" t="str">
            <v/>
          </cell>
          <cell r="F99" t="str">
            <v/>
          </cell>
          <cell r="G99" t="str">
            <v>  财政委托业务支出</v>
          </cell>
          <cell r="H99">
            <v>0</v>
          </cell>
          <cell r="I99">
            <v>0</v>
          </cell>
          <cell r="J99">
            <v>0</v>
          </cell>
          <cell r="K99">
            <v>0</v>
          </cell>
          <cell r="L99">
            <v>0</v>
          </cell>
          <cell r="M99">
            <v>0</v>
          </cell>
          <cell r="N99">
            <v>0</v>
          </cell>
          <cell r="O99">
            <v>0</v>
          </cell>
          <cell r="P99">
            <v>0</v>
          </cell>
          <cell r="Q99">
            <v>0</v>
          </cell>
          <cell r="R99">
            <v>0</v>
          </cell>
          <cell r="S99">
            <v>0</v>
          </cell>
          <cell r="T99">
            <v>0</v>
          </cell>
        </row>
        <row r="100">
          <cell r="A100">
            <v>2010650</v>
          </cell>
          <cell r="B100" t="str">
            <v/>
          </cell>
          <cell r="C100" t="str">
            <v/>
          </cell>
          <cell r="D100" t="str">
            <v>20106</v>
          </cell>
          <cell r="E100" t="str">
            <v/>
          </cell>
          <cell r="F100" t="str">
            <v/>
          </cell>
          <cell r="G100" t="str">
            <v>  事业运行</v>
          </cell>
          <cell r="H100">
            <v>61.871396</v>
          </cell>
          <cell r="I100">
            <v>45.5952</v>
          </cell>
          <cell r="J100">
            <v>4.816296</v>
          </cell>
          <cell r="K100">
            <v>2.0381</v>
          </cell>
          <cell r="L100">
            <v>0</v>
          </cell>
          <cell r="M100">
            <v>4.2</v>
          </cell>
          <cell r="N100">
            <v>3</v>
          </cell>
          <cell r="O100">
            <v>0</v>
          </cell>
          <cell r="P100">
            <v>0</v>
          </cell>
          <cell r="Q100">
            <v>0</v>
          </cell>
          <cell r="R100">
            <v>0</v>
          </cell>
          <cell r="S100">
            <v>0</v>
          </cell>
          <cell r="T100">
            <v>0</v>
          </cell>
        </row>
        <row r="101">
          <cell r="A101">
            <v>2010699</v>
          </cell>
          <cell r="B101" t="str">
            <v/>
          </cell>
          <cell r="C101" t="str">
            <v/>
          </cell>
          <cell r="D101" t="str">
            <v>20106</v>
          </cell>
          <cell r="E101" t="str">
            <v/>
          </cell>
          <cell r="F101" t="str">
            <v/>
          </cell>
          <cell r="G101" t="str">
            <v>  其他财政事务支出</v>
          </cell>
          <cell r="H101">
            <v>6.7759</v>
          </cell>
          <cell r="I101">
            <v>0</v>
          </cell>
          <cell r="J101">
            <v>0</v>
          </cell>
          <cell r="K101">
            <v>0</v>
          </cell>
          <cell r="L101">
            <v>0</v>
          </cell>
          <cell r="M101">
            <v>0</v>
          </cell>
          <cell r="N101">
            <v>0</v>
          </cell>
          <cell r="O101">
            <v>0</v>
          </cell>
          <cell r="P101">
            <v>0</v>
          </cell>
          <cell r="Q101">
            <v>0</v>
          </cell>
          <cell r="R101">
            <v>0</v>
          </cell>
          <cell r="S101">
            <v>0</v>
          </cell>
          <cell r="T101">
            <v>1.6524</v>
          </cell>
        </row>
        <row r="102">
          <cell r="A102">
            <v>20107</v>
          </cell>
          <cell r="B102" t="str">
            <v/>
          </cell>
          <cell r="C102" t="str">
            <v>201</v>
          </cell>
          <cell r="D102" t="str">
            <v/>
          </cell>
          <cell r="E102" t="str">
            <v/>
          </cell>
          <cell r="F102" t="str">
            <v>20107</v>
          </cell>
          <cell r="G102" t="str">
            <v>税收事务</v>
          </cell>
          <cell r="H102">
            <v>100</v>
          </cell>
          <cell r="I102">
            <v>0</v>
          </cell>
          <cell r="J102">
            <v>0</v>
          </cell>
          <cell r="K102">
            <v>0</v>
          </cell>
          <cell r="L102">
            <v>0</v>
          </cell>
          <cell r="M102">
            <v>0</v>
          </cell>
          <cell r="N102">
            <v>0</v>
          </cell>
          <cell r="O102">
            <v>0</v>
          </cell>
          <cell r="P102">
            <v>0</v>
          </cell>
          <cell r="Q102">
            <v>0</v>
          </cell>
          <cell r="R102">
            <v>0</v>
          </cell>
          <cell r="S102">
            <v>0</v>
          </cell>
          <cell r="T102">
            <v>0</v>
          </cell>
        </row>
        <row r="103">
          <cell r="A103">
            <v>2010701</v>
          </cell>
          <cell r="B103" t="str">
            <v/>
          </cell>
          <cell r="C103" t="str">
            <v/>
          </cell>
          <cell r="D103" t="str">
            <v>20107</v>
          </cell>
          <cell r="E103" t="str">
            <v/>
          </cell>
          <cell r="F103" t="str">
            <v/>
          </cell>
          <cell r="G103" t="str">
            <v>  行政运行</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A104">
            <v>2010702</v>
          </cell>
          <cell r="B104" t="str">
            <v/>
          </cell>
          <cell r="C104" t="str">
            <v/>
          </cell>
          <cell r="D104" t="str">
            <v>20107</v>
          </cell>
          <cell r="E104" t="str">
            <v/>
          </cell>
          <cell r="F104" t="str">
            <v/>
          </cell>
          <cell r="G104" t="str">
            <v>  一般行政管理事务</v>
          </cell>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A105">
            <v>2010703</v>
          </cell>
          <cell r="B105" t="str">
            <v/>
          </cell>
          <cell r="C105" t="str">
            <v/>
          </cell>
          <cell r="D105" t="str">
            <v>20107</v>
          </cell>
          <cell r="E105" t="str">
            <v/>
          </cell>
          <cell r="F105" t="str">
            <v/>
          </cell>
          <cell r="G105" t="str">
            <v>  机关服务</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A106">
            <v>2010704</v>
          </cell>
          <cell r="B106" t="str">
            <v/>
          </cell>
          <cell r="C106" t="str">
            <v/>
          </cell>
          <cell r="D106" t="str">
            <v>20107</v>
          </cell>
          <cell r="E106" t="str">
            <v/>
          </cell>
          <cell r="F106" t="str">
            <v/>
          </cell>
          <cell r="G106" t="str">
            <v>  税务办案</v>
          </cell>
          <cell r="H106">
            <v>0</v>
          </cell>
          <cell r="I106">
            <v>0</v>
          </cell>
          <cell r="J106">
            <v>0</v>
          </cell>
          <cell r="K106">
            <v>0</v>
          </cell>
          <cell r="L106">
            <v>0</v>
          </cell>
          <cell r="M106">
            <v>0</v>
          </cell>
          <cell r="N106">
            <v>0</v>
          </cell>
          <cell r="O106">
            <v>0</v>
          </cell>
          <cell r="P106">
            <v>0</v>
          </cell>
          <cell r="Q106">
            <v>0</v>
          </cell>
          <cell r="R106">
            <v>0</v>
          </cell>
          <cell r="S106">
            <v>0</v>
          </cell>
          <cell r="T106">
            <v>0</v>
          </cell>
        </row>
        <row r="107">
          <cell r="A107">
            <v>2010705</v>
          </cell>
          <cell r="B107" t="str">
            <v/>
          </cell>
          <cell r="C107" t="str">
            <v/>
          </cell>
          <cell r="D107" t="str">
            <v>20107</v>
          </cell>
          <cell r="E107" t="str">
            <v/>
          </cell>
          <cell r="F107" t="str">
            <v/>
          </cell>
          <cell r="G107" t="str">
            <v>  税务登记证及发票管理</v>
          </cell>
          <cell r="H107">
            <v>0</v>
          </cell>
          <cell r="I107">
            <v>0</v>
          </cell>
          <cell r="J107">
            <v>0</v>
          </cell>
          <cell r="K107">
            <v>0</v>
          </cell>
          <cell r="L107">
            <v>0</v>
          </cell>
          <cell r="M107">
            <v>0</v>
          </cell>
          <cell r="N107">
            <v>0</v>
          </cell>
          <cell r="O107">
            <v>0</v>
          </cell>
          <cell r="P107">
            <v>0</v>
          </cell>
          <cell r="Q107">
            <v>0</v>
          </cell>
          <cell r="R107">
            <v>0</v>
          </cell>
          <cell r="S107">
            <v>0</v>
          </cell>
          <cell r="T107">
            <v>0</v>
          </cell>
        </row>
        <row r="108">
          <cell r="A108">
            <v>2010706</v>
          </cell>
          <cell r="B108" t="str">
            <v/>
          </cell>
          <cell r="C108" t="str">
            <v/>
          </cell>
          <cell r="D108" t="str">
            <v>20107</v>
          </cell>
          <cell r="E108" t="str">
            <v/>
          </cell>
          <cell r="F108" t="str">
            <v/>
          </cell>
          <cell r="G108" t="str">
            <v>  代扣代收代征税款手续费</v>
          </cell>
          <cell r="H108">
            <v>0</v>
          </cell>
          <cell r="I108">
            <v>0</v>
          </cell>
          <cell r="J108">
            <v>0</v>
          </cell>
          <cell r="K108">
            <v>0</v>
          </cell>
          <cell r="L108">
            <v>0</v>
          </cell>
          <cell r="M108">
            <v>0</v>
          </cell>
          <cell r="N108">
            <v>0</v>
          </cell>
          <cell r="O108">
            <v>0</v>
          </cell>
          <cell r="P108">
            <v>0</v>
          </cell>
          <cell r="Q108">
            <v>0</v>
          </cell>
          <cell r="R108">
            <v>0</v>
          </cell>
          <cell r="S108">
            <v>0</v>
          </cell>
          <cell r="T108">
            <v>0</v>
          </cell>
        </row>
        <row r="109">
          <cell r="A109">
            <v>2010707</v>
          </cell>
          <cell r="B109" t="str">
            <v/>
          </cell>
          <cell r="C109" t="str">
            <v/>
          </cell>
          <cell r="D109" t="str">
            <v>20107</v>
          </cell>
          <cell r="E109" t="str">
            <v/>
          </cell>
          <cell r="F109" t="str">
            <v/>
          </cell>
          <cell r="G109" t="str">
            <v>  税务宣传</v>
          </cell>
          <cell r="H109">
            <v>0</v>
          </cell>
          <cell r="I109">
            <v>0</v>
          </cell>
          <cell r="J109">
            <v>0</v>
          </cell>
          <cell r="K109">
            <v>0</v>
          </cell>
          <cell r="L109">
            <v>0</v>
          </cell>
          <cell r="M109">
            <v>0</v>
          </cell>
          <cell r="N109">
            <v>0</v>
          </cell>
          <cell r="O109">
            <v>0</v>
          </cell>
          <cell r="P109">
            <v>0</v>
          </cell>
          <cell r="Q109">
            <v>0</v>
          </cell>
          <cell r="R109">
            <v>0</v>
          </cell>
          <cell r="S109">
            <v>0</v>
          </cell>
          <cell r="T109">
            <v>0</v>
          </cell>
        </row>
        <row r="110">
          <cell r="A110">
            <v>2010708</v>
          </cell>
          <cell r="B110" t="str">
            <v/>
          </cell>
          <cell r="C110" t="str">
            <v/>
          </cell>
          <cell r="D110" t="str">
            <v>20107</v>
          </cell>
          <cell r="E110" t="str">
            <v/>
          </cell>
          <cell r="F110" t="str">
            <v/>
          </cell>
          <cell r="G110" t="str">
            <v>  协税护税</v>
          </cell>
          <cell r="H110">
            <v>0</v>
          </cell>
          <cell r="I110">
            <v>0</v>
          </cell>
          <cell r="J110">
            <v>0</v>
          </cell>
          <cell r="K110">
            <v>0</v>
          </cell>
          <cell r="L110">
            <v>0</v>
          </cell>
          <cell r="M110">
            <v>0</v>
          </cell>
          <cell r="N110">
            <v>0</v>
          </cell>
          <cell r="O110">
            <v>0</v>
          </cell>
          <cell r="P110">
            <v>0</v>
          </cell>
          <cell r="Q110">
            <v>0</v>
          </cell>
          <cell r="R110">
            <v>0</v>
          </cell>
          <cell r="S110">
            <v>0</v>
          </cell>
          <cell r="T110">
            <v>0</v>
          </cell>
        </row>
        <row r="111">
          <cell r="A111">
            <v>2010709</v>
          </cell>
          <cell r="B111" t="str">
            <v/>
          </cell>
          <cell r="C111" t="str">
            <v/>
          </cell>
          <cell r="D111" t="str">
            <v>20107</v>
          </cell>
          <cell r="E111" t="str">
            <v/>
          </cell>
          <cell r="F111" t="str">
            <v/>
          </cell>
          <cell r="G111" t="str">
            <v>  信息化建设</v>
          </cell>
          <cell r="H111">
            <v>0</v>
          </cell>
          <cell r="I111">
            <v>0</v>
          </cell>
          <cell r="J111">
            <v>0</v>
          </cell>
          <cell r="K111">
            <v>0</v>
          </cell>
          <cell r="L111">
            <v>0</v>
          </cell>
          <cell r="M111">
            <v>0</v>
          </cell>
          <cell r="N111">
            <v>0</v>
          </cell>
          <cell r="O111">
            <v>0</v>
          </cell>
          <cell r="P111">
            <v>0</v>
          </cell>
          <cell r="Q111">
            <v>0</v>
          </cell>
          <cell r="R111">
            <v>0</v>
          </cell>
          <cell r="S111">
            <v>0</v>
          </cell>
          <cell r="T111">
            <v>0</v>
          </cell>
        </row>
        <row r="112">
          <cell r="A112">
            <v>2010750</v>
          </cell>
          <cell r="B112" t="str">
            <v/>
          </cell>
          <cell r="C112" t="str">
            <v/>
          </cell>
          <cell r="D112" t="str">
            <v>20107</v>
          </cell>
          <cell r="E112" t="str">
            <v/>
          </cell>
          <cell r="F112" t="str">
            <v/>
          </cell>
          <cell r="G112" t="str">
            <v>  事业运行</v>
          </cell>
          <cell r="H112">
            <v>0</v>
          </cell>
          <cell r="I112">
            <v>0</v>
          </cell>
          <cell r="J112">
            <v>0</v>
          </cell>
          <cell r="K112">
            <v>0</v>
          </cell>
          <cell r="L112">
            <v>0</v>
          </cell>
          <cell r="M112">
            <v>0</v>
          </cell>
          <cell r="N112">
            <v>0</v>
          </cell>
          <cell r="O112">
            <v>0</v>
          </cell>
          <cell r="P112">
            <v>0</v>
          </cell>
          <cell r="Q112">
            <v>0</v>
          </cell>
          <cell r="R112">
            <v>0</v>
          </cell>
          <cell r="S112">
            <v>0</v>
          </cell>
          <cell r="T112">
            <v>0</v>
          </cell>
        </row>
        <row r="113">
          <cell r="A113">
            <v>2010799</v>
          </cell>
          <cell r="B113" t="str">
            <v/>
          </cell>
          <cell r="C113" t="str">
            <v/>
          </cell>
          <cell r="D113" t="str">
            <v>20107</v>
          </cell>
          <cell r="E113" t="str">
            <v/>
          </cell>
          <cell r="F113" t="str">
            <v/>
          </cell>
          <cell r="G113" t="str">
            <v>  其他税收事务支出</v>
          </cell>
          <cell r="H113">
            <v>100</v>
          </cell>
          <cell r="I113">
            <v>0</v>
          </cell>
          <cell r="J113">
            <v>0</v>
          </cell>
          <cell r="K113">
            <v>0</v>
          </cell>
          <cell r="L113">
            <v>0</v>
          </cell>
          <cell r="M113">
            <v>0</v>
          </cell>
          <cell r="N113">
            <v>0</v>
          </cell>
          <cell r="O113">
            <v>0</v>
          </cell>
          <cell r="P113">
            <v>0</v>
          </cell>
          <cell r="Q113">
            <v>0</v>
          </cell>
          <cell r="R113">
            <v>0</v>
          </cell>
          <cell r="S113">
            <v>0</v>
          </cell>
          <cell r="T113">
            <v>0</v>
          </cell>
        </row>
        <row r="114">
          <cell r="A114">
            <v>20108</v>
          </cell>
          <cell r="B114" t="str">
            <v/>
          </cell>
          <cell r="C114" t="str">
            <v>201</v>
          </cell>
          <cell r="D114" t="str">
            <v/>
          </cell>
          <cell r="E114" t="str">
            <v/>
          </cell>
          <cell r="F114" t="str">
            <v>20108</v>
          </cell>
          <cell r="G114" t="str">
            <v>审计事务</v>
          </cell>
          <cell r="H114">
            <v>50</v>
          </cell>
          <cell r="I114">
            <v>0</v>
          </cell>
          <cell r="J114">
            <v>0</v>
          </cell>
          <cell r="K114">
            <v>0</v>
          </cell>
          <cell r="L114">
            <v>0</v>
          </cell>
          <cell r="M114">
            <v>0</v>
          </cell>
          <cell r="N114">
            <v>0</v>
          </cell>
          <cell r="O114">
            <v>0</v>
          </cell>
          <cell r="P114">
            <v>0</v>
          </cell>
          <cell r="Q114">
            <v>0</v>
          </cell>
          <cell r="R114">
            <v>0</v>
          </cell>
          <cell r="S114">
            <v>0</v>
          </cell>
          <cell r="T114">
            <v>0</v>
          </cell>
        </row>
        <row r="115">
          <cell r="A115">
            <v>2010801</v>
          </cell>
          <cell r="B115" t="str">
            <v/>
          </cell>
          <cell r="C115" t="str">
            <v/>
          </cell>
          <cell r="D115" t="str">
            <v>20108</v>
          </cell>
          <cell r="E115" t="str">
            <v/>
          </cell>
          <cell r="F115" t="str">
            <v/>
          </cell>
          <cell r="G115" t="str">
            <v>  行政运行</v>
          </cell>
          <cell r="H115">
            <v>0</v>
          </cell>
          <cell r="I115">
            <v>0</v>
          </cell>
          <cell r="J115">
            <v>0</v>
          </cell>
          <cell r="K115">
            <v>0</v>
          </cell>
          <cell r="L115">
            <v>0</v>
          </cell>
          <cell r="M115">
            <v>0</v>
          </cell>
          <cell r="N115">
            <v>0</v>
          </cell>
          <cell r="O115">
            <v>0</v>
          </cell>
          <cell r="P115">
            <v>0</v>
          </cell>
          <cell r="Q115">
            <v>0</v>
          </cell>
          <cell r="R115">
            <v>0</v>
          </cell>
          <cell r="S115">
            <v>0</v>
          </cell>
          <cell r="T115">
            <v>0</v>
          </cell>
        </row>
        <row r="116">
          <cell r="A116">
            <v>2010802</v>
          </cell>
          <cell r="B116" t="str">
            <v/>
          </cell>
          <cell r="C116" t="str">
            <v/>
          </cell>
          <cell r="D116" t="str">
            <v>20108</v>
          </cell>
          <cell r="E116" t="str">
            <v/>
          </cell>
          <cell r="F116" t="str">
            <v/>
          </cell>
          <cell r="G116" t="str">
            <v>  一般行政管理事务</v>
          </cell>
          <cell r="H116">
            <v>0</v>
          </cell>
          <cell r="I116">
            <v>0</v>
          </cell>
          <cell r="J116">
            <v>0</v>
          </cell>
          <cell r="K116">
            <v>0</v>
          </cell>
          <cell r="L116">
            <v>0</v>
          </cell>
          <cell r="M116">
            <v>0</v>
          </cell>
          <cell r="N116">
            <v>0</v>
          </cell>
          <cell r="O116">
            <v>0</v>
          </cell>
          <cell r="P116">
            <v>0</v>
          </cell>
          <cell r="Q116">
            <v>0</v>
          </cell>
          <cell r="R116">
            <v>0</v>
          </cell>
          <cell r="S116">
            <v>0</v>
          </cell>
          <cell r="T116">
            <v>0</v>
          </cell>
        </row>
        <row r="117">
          <cell r="A117">
            <v>2010803</v>
          </cell>
          <cell r="B117" t="str">
            <v/>
          </cell>
          <cell r="C117" t="str">
            <v/>
          </cell>
          <cell r="D117" t="str">
            <v>20108</v>
          </cell>
          <cell r="E117" t="str">
            <v/>
          </cell>
          <cell r="F117" t="str">
            <v/>
          </cell>
          <cell r="G117" t="str">
            <v>  机关服务</v>
          </cell>
          <cell r="H117">
            <v>0</v>
          </cell>
          <cell r="I117">
            <v>0</v>
          </cell>
          <cell r="J117">
            <v>0</v>
          </cell>
          <cell r="K117">
            <v>0</v>
          </cell>
          <cell r="L117">
            <v>0</v>
          </cell>
          <cell r="M117">
            <v>0</v>
          </cell>
          <cell r="N117">
            <v>0</v>
          </cell>
          <cell r="O117">
            <v>0</v>
          </cell>
          <cell r="P117">
            <v>0</v>
          </cell>
          <cell r="Q117">
            <v>0</v>
          </cell>
          <cell r="R117">
            <v>0</v>
          </cell>
          <cell r="S117">
            <v>0</v>
          </cell>
          <cell r="T117">
            <v>0</v>
          </cell>
        </row>
        <row r="118">
          <cell r="A118">
            <v>2010804</v>
          </cell>
          <cell r="B118" t="str">
            <v/>
          </cell>
          <cell r="C118" t="str">
            <v/>
          </cell>
          <cell r="D118" t="str">
            <v>20108</v>
          </cell>
          <cell r="E118" t="str">
            <v/>
          </cell>
          <cell r="F118" t="str">
            <v/>
          </cell>
          <cell r="G118" t="str">
            <v>  审计业务</v>
          </cell>
          <cell r="H118">
            <v>50</v>
          </cell>
          <cell r="I118">
            <v>0</v>
          </cell>
          <cell r="J118">
            <v>0</v>
          </cell>
          <cell r="K118">
            <v>0</v>
          </cell>
          <cell r="L118">
            <v>0</v>
          </cell>
          <cell r="M118">
            <v>0</v>
          </cell>
          <cell r="N118">
            <v>0</v>
          </cell>
          <cell r="O118">
            <v>0</v>
          </cell>
          <cell r="P118">
            <v>0</v>
          </cell>
          <cell r="Q118">
            <v>0</v>
          </cell>
          <cell r="R118">
            <v>0</v>
          </cell>
          <cell r="S118">
            <v>0</v>
          </cell>
          <cell r="T118">
            <v>0</v>
          </cell>
        </row>
        <row r="119">
          <cell r="A119">
            <v>2010805</v>
          </cell>
          <cell r="B119" t="str">
            <v/>
          </cell>
          <cell r="C119" t="str">
            <v/>
          </cell>
          <cell r="D119" t="str">
            <v>20108</v>
          </cell>
          <cell r="E119" t="str">
            <v/>
          </cell>
          <cell r="F119" t="str">
            <v/>
          </cell>
          <cell r="G119" t="str">
            <v>  审计管理</v>
          </cell>
          <cell r="H119">
            <v>0</v>
          </cell>
          <cell r="I119">
            <v>0</v>
          </cell>
          <cell r="J119">
            <v>0</v>
          </cell>
          <cell r="K119">
            <v>0</v>
          </cell>
          <cell r="L119">
            <v>0</v>
          </cell>
          <cell r="M119">
            <v>0</v>
          </cell>
          <cell r="N119">
            <v>0</v>
          </cell>
          <cell r="O119">
            <v>0</v>
          </cell>
          <cell r="P119">
            <v>0</v>
          </cell>
          <cell r="Q119">
            <v>0</v>
          </cell>
          <cell r="R119">
            <v>0</v>
          </cell>
          <cell r="S119">
            <v>0</v>
          </cell>
          <cell r="T119">
            <v>0</v>
          </cell>
        </row>
        <row r="120">
          <cell r="A120">
            <v>2010806</v>
          </cell>
          <cell r="B120" t="str">
            <v/>
          </cell>
          <cell r="C120" t="str">
            <v/>
          </cell>
          <cell r="D120" t="str">
            <v>20108</v>
          </cell>
          <cell r="E120" t="str">
            <v/>
          </cell>
          <cell r="F120" t="str">
            <v/>
          </cell>
          <cell r="G120" t="str">
            <v>  信息化建设</v>
          </cell>
          <cell r="H120">
            <v>0</v>
          </cell>
          <cell r="I120">
            <v>0</v>
          </cell>
          <cell r="J120">
            <v>0</v>
          </cell>
          <cell r="K120">
            <v>0</v>
          </cell>
          <cell r="L120">
            <v>0</v>
          </cell>
          <cell r="M120">
            <v>0</v>
          </cell>
          <cell r="N120">
            <v>0</v>
          </cell>
          <cell r="O120">
            <v>0</v>
          </cell>
          <cell r="P120">
            <v>0</v>
          </cell>
          <cell r="Q120">
            <v>0</v>
          </cell>
          <cell r="R120">
            <v>0</v>
          </cell>
          <cell r="S120">
            <v>0</v>
          </cell>
          <cell r="T120">
            <v>0</v>
          </cell>
        </row>
        <row r="121">
          <cell r="A121">
            <v>2010850</v>
          </cell>
          <cell r="B121" t="str">
            <v/>
          </cell>
          <cell r="C121" t="str">
            <v/>
          </cell>
          <cell r="D121" t="str">
            <v>20108</v>
          </cell>
          <cell r="E121" t="str">
            <v/>
          </cell>
          <cell r="F121" t="str">
            <v/>
          </cell>
          <cell r="G121" t="str">
            <v>  事业运行</v>
          </cell>
          <cell r="H121">
            <v>0</v>
          </cell>
          <cell r="I121">
            <v>0</v>
          </cell>
          <cell r="J121">
            <v>0</v>
          </cell>
          <cell r="K121">
            <v>0</v>
          </cell>
          <cell r="L121">
            <v>0</v>
          </cell>
          <cell r="M121">
            <v>0</v>
          </cell>
          <cell r="N121">
            <v>0</v>
          </cell>
          <cell r="O121">
            <v>0</v>
          </cell>
          <cell r="P121">
            <v>0</v>
          </cell>
          <cell r="Q121">
            <v>0</v>
          </cell>
          <cell r="R121">
            <v>0</v>
          </cell>
          <cell r="S121">
            <v>0</v>
          </cell>
          <cell r="T121">
            <v>0</v>
          </cell>
        </row>
        <row r="122">
          <cell r="A122">
            <v>2010899</v>
          </cell>
          <cell r="B122" t="str">
            <v/>
          </cell>
          <cell r="C122" t="str">
            <v/>
          </cell>
          <cell r="D122" t="str">
            <v>20108</v>
          </cell>
          <cell r="E122" t="str">
            <v/>
          </cell>
          <cell r="F122" t="str">
            <v/>
          </cell>
          <cell r="G122" t="str">
            <v>  其他审计事务支出</v>
          </cell>
          <cell r="H122">
            <v>0</v>
          </cell>
          <cell r="I122">
            <v>0</v>
          </cell>
          <cell r="J122">
            <v>0</v>
          </cell>
          <cell r="K122">
            <v>0</v>
          </cell>
          <cell r="L122">
            <v>0</v>
          </cell>
          <cell r="M122">
            <v>0</v>
          </cell>
          <cell r="N122">
            <v>0</v>
          </cell>
          <cell r="O122">
            <v>0</v>
          </cell>
          <cell r="P122">
            <v>0</v>
          </cell>
          <cell r="Q122">
            <v>0</v>
          </cell>
          <cell r="R122">
            <v>0</v>
          </cell>
          <cell r="S122">
            <v>0</v>
          </cell>
          <cell r="T122">
            <v>0</v>
          </cell>
        </row>
        <row r="123">
          <cell r="A123">
            <v>20110</v>
          </cell>
          <cell r="B123" t="str">
            <v/>
          </cell>
          <cell r="C123" t="str">
            <v>201</v>
          </cell>
          <cell r="D123" t="str">
            <v/>
          </cell>
          <cell r="E123" t="str">
            <v/>
          </cell>
          <cell r="F123" t="str">
            <v>20110</v>
          </cell>
          <cell r="G123" t="str">
            <v>人力资源事务</v>
          </cell>
          <cell r="H123">
            <v>0</v>
          </cell>
          <cell r="I123">
            <v>0</v>
          </cell>
          <cell r="J123">
            <v>0</v>
          </cell>
          <cell r="K123">
            <v>0</v>
          </cell>
          <cell r="L123">
            <v>0</v>
          </cell>
          <cell r="M123">
            <v>0</v>
          </cell>
          <cell r="N123">
            <v>0</v>
          </cell>
          <cell r="O123">
            <v>0</v>
          </cell>
          <cell r="P123">
            <v>0</v>
          </cell>
          <cell r="Q123">
            <v>0</v>
          </cell>
          <cell r="R123">
            <v>0</v>
          </cell>
          <cell r="S123">
            <v>0</v>
          </cell>
          <cell r="T123">
            <v>0</v>
          </cell>
        </row>
        <row r="124">
          <cell r="A124">
            <v>2011001</v>
          </cell>
          <cell r="B124" t="str">
            <v/>
          </cell>
          <cell r="C124" t="str">
            <v/>
          </cell>
          <cell r="D124" t="str">
            <v>20110</v>
          </cell>
          <cell r="E124" t="str">
            <v/>
          </cell>
          <cell r="F124" t="str">
            <v/>
          </cell>
          <cell r="G124" t="str">
            <v>  行政运行</v>
          </cell>
          <cell r="H124">
            <v>0</v>
          </cell>
          <cell r="I124">
            <v>0</v>
          </cell>
          <cell r="J124">
            <v>0</v>
          </cell>
          <cell r="K124">
            <v>0</v>
          </cell>
          <cell r="L124">
            <v>0</v>
          </cell>
          <cell r="M124">
            <v>0</v>
          </cell>
          <cell r="N124">
            <v>0</v>
          </cell>
          <cell r="O124">
            <v>0</v>
          </cell>
          <cell r="P124">
            <v>0</v>
          </cell>
          <cell r="Q124">
            <v>0</v>
          </cell>
          <cell r="R124">
            <v>0</v>
          </cell>
          <cell r="S124">
            <v>0</v>
          </cell>
          <cell r="T124">
            <v>0</v>
          </cell>
        </row>
        <row r="125">
          <cell r="A125">
            <v>2011002</v>
          </cell>
          <cell r="B125" t="str">
            <v/>
          </cell>
          <cell r="C125" t="str">
            <v/>
          </cell>
          <cell r="D125" t="str">
            <v>20110</v>
          </cell>
          <cell r="E125" t="str">
            <v/>
          </cell>
          <cell r="F125" t="str">
            <v/>
          </cell>
          <cell r="G125" t="str">
            <v>  一般行政管理事务</v>
          </cell>
          <cell r="H125">
            <v>0</v>
          </cell>
          <cell r="I125">
            <v>0</v>
          </cell>
          <cell r="J125">
            <v>0</v>
          </cell>
          <cell r="K125">
            <v>0</v>
          </cell>
          <cell r="L125">
            <v>0</v>
          </cell>
          <cell r="M125">
            <v>0</v>
          </cell>
          <cell r="N125">
            <v>0</v>
          </cell>
          <cell r="O125">
            <v>0</v>
          </cell>
          <cell r="P125">
            <v>0</v>
          </cell>
          <cell r="Q125">
            <v>0</v>
          </cell>
          <cell r="R125">
            <v>0</v>
          </cell>
          <cell r="S125">
            <v>0</v>
          </cell>
          <cell r="T125">
            <v>0</v>
          </cell>
        </row>
        <row r="126">
          <cell r="A126">
            <v>2011003</v>
          </cell>
          <cell r="B126" t="str">
            <v/>
          </cell>
          <cell r="C126" t="str">
            <v/>
          </cell>
          <cell r="D126" t="str">
            <v>20110</v>
          </cell>
          <cell r="E126" t="str">
            <v/>
          </cell>
          <cell r="F126" t="str">
            <v/>
          </cell>
          <cell r="G126" t="str">
            <v>  机关服务</v>
          </cell>
          <cell r="H126">
            <v>0</v>
          </cell>
          <cell r="I126">
            <v>0</v>
          </cell>
          <cell r="J126">
            <v>0</v>
          </cell>
          <cell r="K126">
            <v>0</v>
          </cell>
          <cell r="L126">
            <v>0</v>
          </cell>
          <cell r="M126">
            <v>0</v>
          </cell>
          <cell r="N126">
            <v>0</v>
          </cell>
          <cell r="O126">
            <v>0</v>
          </cell>
          <cell r="P126">
            <v>0</v>
          </cell>
          <cell r="Q126">
            <v>0</v>
          </cell>
          <cell r="R126">
            <v>0</v>
          </cell>
          <cell r="S126">
            <v>0</v>
          </cell>
          <cell r="T126">
            <v>0</v>
          </cell>
        </row>
        <row r="127">
          <cell r="A127">
            <v>2011004</v>
          </cell>
          <cell r="B127" t="str">
            <v/>
          </cell>
          <cell r="C127" t="str">
            <v/>
          </cell>
          <cell r="D127" t="str">
            <v>20110</v>
          </cell>
          <cell r="E127" t="str">
            <v/>
          </cell>
          <cell r="F127" t="str">
            <v/>
          </cell>
          <cell r="G127" t="str">
            <v>  政府特殊津贴</v>
          </cell>
          <cell r="H127">
            <v>0</v>
          </cell>
          <cell r="I127">
            <v>0</v>
          </cell>
          <cell r="J127">
            <v>0</v>
          </cell>
          <cell r="K127">
            <v>0</v>
          </cell>
          <cell r="L127">
            <v>0</v>
          </cell>
          <cell r="M127">
            <v>0</v>
          </cell>
          <cell r="N127">
            <v>0</v>
          </cell>
          <cell r="O127">
            <v>0</v>
          </cell>
          <cell r="P127">
            <v>0</v>
          </cell>
          <cell r="Q127">
            <v>0</v>
          </cell>
          <cell r="R127">
            <v>0</v>
          </cell>
          <cell r="S127">
            <v>0</v>
          </cell>
          <cell r="T127">
            <v>0</v>
          </cell>
        </row>
        <row r="128">
          <cell r="A128">
            <v>2011005</v>
          </cell>
          <cell r="B128" t="str">
            <v/>
          </cell>
          <cell r="C128" t="str">
            <v/>
          </cell>
          <cell r="D128" t="str">
            <v>20110</v>
          </cell>
          <cell r="E128" t="str">
            <v/>
          </cell>
          <cell r="F128" t="str">
            <v/>
          </cell>
          <cell r="G128" t="str">
            <v>  资助留学回国人员</v>
          </cell>
          <cell r="H128">
            <v>0</v>
          </cell>
          <cell r="I128">
            <v>0</v>
          </cell>
          <cell r="J128">
            <v>0</v>
          </cell>
          <cell r="K128">
            <v>0</v>
          </cell>
          <cell r="L128">
            <v>0</v>
          </cell>
          <cell r="M128">
            <v>0</v>
          </cell>
          <cell r="N128">
            <v>0</v>
          </cell>
          <cell r="O128">
            <v>0</v>
          </cell>
          <cell r="P128">
            <v>0</v>
          </cell>
          <cell r="Q128">
            <v>0</v>
          </cell>
          <cell r="R128">
            <v>0</v>
          </cell>
          <cell r="S128">
            <v>0</v>
          </cell>
          <cell r="T128">
            <v>0</v>
          </cell>
        </row>
        <row r="129">
          <cell r="A129">
            <v>2011006</v>
          </cell>
          <cell r="B129" t="str">
            <v/>
          </cell>
          <cell r="C129" t="str">
            <v/>
          </cell>
          <cell r="D129" t="str">
            <v>20110</v>
          </cell>
          <cell r="E129" t="str">
            <v/>
          </cell>
          <cell r="F129" t="str">
            <v/>
          </cell>
          <cell r="G129" t="str">
            <v>  军队转业干部安置</v>
          </cell>
          <cell r="H129">
            <v>0</v>
          </cell>
          <cell r="I129">
            <v>0</v>
          </cell>
          <cell r="J129">
            <v>0</v>
          </cell>
          <cell r="K129">
            <v>0</v>
          </cell>
          <cell r="L129">
            <v>0</v>
          </cell>
          <cell r="M129">
            <v>0</v>
          </cell>
          <cell r="N129">
            <v>0</v>
          </cell>
          <cell r="O129">
            <v>0</v>
          </cell>
          <cell r="P129">
            <v>0</v>
          </cell>
          <cell r="Q129">
            <v>0</v>
          </cell>
          <cell r="R129">
            <v>0</v>
          </cell>
          <cell r="S129">
            <v>0</v>
          </cell>
          <cell r="T129">
            <v>0</v>
          </cell>
        </row>
        <row r="130">
          <cell r="A130">
            <v>2011007</v>
          </cell>
          <cell r="B130" t="str">
            <v/>
          </cell>
          <cell r="C130" t="str">
            <v/>
          </cell>
          <cell r="D130" t="str">
            <v>20110</v>
          </cell>
          <cell r="E130" t="str">
            <v/>
          </cell>
          <cell r="F130" t="str">
            <v/>
          </cell>
          <cell r="G130" t="str">
            <v>  博士后日常经费</v>
          </cell>
          <cell r="H130">
            <v>0</v>
          </cell>
          <cell r="I130">
            <v>0</v>
          </cell>
          <cell r="J130">
            <v>0</v>
          </cell>
          <cell r="K130">
            <v>0</v>
          </cell>
          <cell r="L130">
            <v>0</v>
          </cell>
          <cell r="M130">
            <v>0</v>
          </cell>
          <cell r="N130">
            <v>0</v>
          </cell>
          <cell r="O130">
            <v>0</v>
          </cell>
          <cell r="P130">
            <v>0</v>
          </cell>
          <cell r="Q130">
            <v>0</v>
          </cell>
          <cell r="R130">
            <v>0</v>
          </cell>
          <cell r="S130">
            <v>0</v>
          </cell>
          <cell r="T130">
            <v>0</v>
          </cell>
        </row>
        <row r="131">
          <cell r="A131">
            <v>2011008</v>
          </cell>
          <cell r="B131" t="str">
            <v/>
          </cell>
          <cell r="C131" t="str">
            <v/>
          </cell>
          <cell r="D131" t="str">
            <v>20110</v>
          </cell>
          <cell r="E131" t="str">
            <v/>
          </cell>
          <cell r="F131" t="str">
            <v/>
          </cell>
          <cell r="G131" t="str">
            <v>  引进人才费用</v>
          </cell>
          <cell r="H131">
            <v>0</v>
          </cell>
          <cell r="I131">
            <v>0</v>
          </cell>
          <cell r="J131">
            <v>0</v>
          </cell>
          <cell r="K131">
            <v>0</v>
          </cell>
          <cell r="L131">
            <v>0</v>
          </cell>
          <cell r="M131">
            <v>0</v>
          </cell>
          <cell r="N131">
            <v>0</v>
          </cell>
          <cell r="O131">
            <v>0</v>
          </cell>
          <cell r="P131">
            <v>0</v>
          </cell>
          <cell r="Q131">
            <v>0</v>
          </cell>
          <cell r="R131">
            <v>0</v>
          </cell>
          <cell r="S131">
            <v>0</v>
          </cell>
          <cell r="T131">
            <v>0</v>
          </cell>
        </row>
        <row r="132">
          <cell r="A132">
            <v>2011009</v>
          </cell>
          <cell r="B132" t="str">
            <v/>
          </cell>
          <cell r="C132" t="str">
            <v/>
          </cell>
          <cell r="D132" t="str">
            <v>20110</v>
          </cell>
          <cell r="E132" t="str">
            <v/>
          </cell>
          <cell r="F132" t="str">
            <v/>
          </cell>
          <cell r="G132" t="str">
            <v>  公务员考核</v>
          </cell>
          <cell r="H132">
            <v>0</v>
          </cell>
          <cell r="I132">
            <v>0</v>
          </cell>
          <cell r="J132">
            <v>0</v>
          </cell>
          <cell r="K132">
            <v>0</v>
          </cell>
          <cell r="L132">
            <v>0</v>
          </cell>
          <cell r="M132">
            <v>0</v>
          </cell>
          <cell r="N132">
            <v>0</v>
          </cell>
          <cell r="O132">
            <v>0</v>
          </cell>
          <cell r="P132">
            <v>0</v>
          </cell>
          <cell r="Q132">
            <v>0</v>
          </cell>
          <cell r="R132">
            <v>0</v>
          </cell>
          <cell r="S132">
            <v>0</v>
          </cell>
          <cell r="T132">
            <v>0</v>
          </cell>
        </row>
        <row r="133">
          <cell r="A133">
            <v>2011010</v>
          </cell>
          <cell r="B133" t="str">
            <v/>
          </cell>
          <cell r="C133" t="str">
            <v/>
          </cell>
          <cell r="D133" t="str">
            <v>20110</v>
          </cell>
          <cell r="E133" t="str">
            <v/>
          </cell>
          <cell r="F133" t="str">
            <v/>
          </cell>
          <cell r="G133" t="str">
            <v>  公务员履职能力提升</v>
          </cell>
          <cell r="H133">
            <v>0</v>
          </cell>
          <cell r="I133">
            <v>0</v>
          </cell>
          <cell r="J133">
            <v>0</v>
          </cell>
          <cell r="K133">
            <v>0</v>
          </cell>
          <cell r="L133">
            <v>0</v>
          </cell>
          <cell r="M133">
            <v>0</v>
          </cell>
          <cell r="N133">
            <v>0</v>
          </cell>
          <cell r="O133">
            <v>0</v>
          </cell>
          <cell r="P133">
            <v>0</v>
          </cell>
          <cell r="Q133">
            <v>0</v>
          </cell>
          <cell r="R133">
            <v>0</v>
          </cell>
          <cell r="S133">
            <v>0</v>
          </cell>
          <cell r="T133">
            <v>0</v>
          </cell>
        </row>
        <row r="134">
          <cell r="A134">
            <v>2011011</v>
          </cell>
          <cell r="B134" t="str">
            <v/>
          </cell>
          <cell r="C134" t="str">
            <v/>
          </cell>
          <cell r="D134" t="str">
            <v>20110</v>
          </cell>
          <cell r="E134" t="str">
            <v/>
          </cell>
          <cell r="F134" t="str">
            <v/>
          </cell>
          <cell r="G134" t="str">
            <v>  公务员招考</v>
          </cell>
          <cell r="H134">
            <v>0</v>
          </cell>
          <cell r="I134">
            <v>0</v>
          </cell>
          <cell r="J134">
            <v>0</v>
          </cell>
          <cell r="K134">
            <v>0</v>
          </cell>
          <cell r="L134">
            <v>0</v>
          </cell>
          <cell r="M134">
            <v>0</v>
          </cell>
          <cell r="N134">
            <v>0</v>
          </cell>
          <cell r="O134">
            <v>0</v>
          </cell>
          <cell r="P134">
            <v>0</v>
          </cell>
          <cell r="Q134">
            <v>0</v>
          </cell>
          <cell r="R134">
            <v>0</v>
          </cell>
          <cell r="S134">
            <v>0</v>
          </cell>
          <cell r="T134">
            <v>0</v>
          </cell>
        </row>
        <row r="135">
          <cell r="A135">
            <v>2011012</v>
          </cell>
          <cell r="B135" t="str">
            <v/>
          </cell>
          <cell r="C135" t="str">
            <v/>
          </cell>
          <cell r="D135" t="str">
            <v>20110</v>
          </cell>
          <cell r="E135" t="str">
            <v/>
          </cell>
          <cell r="F135" t="str">
            <v/>
          </cell>
          <cell r="G135" t="str">
            <v>  公务员综合管理</v>
          </cell>
          <cell r="H135">
            <v>0</v>
          </cell>
          <cell r="I135">
            <v>0</v>
          </cell>
          <cell r="J135">
            <v>0</v>
          </cell>
          <cell r="K135">
            <v>0</v>
          </cell>
          <cell r="L135">
            <v>0</v>
          </cell>
          <cell r="M135">
            <v>0</v>
          </cell>
          <cell r="N135">
            <v>0</v>
          </cell>
          <cell r="O135">
            <v>0</v>
          </cell>
          <cell r="P135">
            <v>0</v>
          </cell>
          <cell r="Q135">
            <v>0</v>
          </cell>
          <cell r="R135">
            <v>0</v>
          </cell>
          <cell r="S135">
            <v>0</v>
          </cell>
          <cell r="T135">
            <v>0</v>
          </cell>
        </row>
        <row r="136">
          <cell r="A136">
            <v>2011050</v>
          </cell>
          <cell r="B136" t="str">
            <v/>
          </cell>
          <cell r="C136" t="str">
            <v/>
          </cell>
          <cell r="D136" t="str">
            <v>20110</v>
          </cell>
          <cell r="E136" t="str">
            <v/>
          </cell>
          <cell r="F136" t="str">
            <v/>
          </cell>
          <cell r="G136" t="str">
            <v>  事业运行</v>
          </cell>
          <cell r="H136">
            <v>0</v>
          </cell>
          <cell r="I136">
            <v>0</v>
          </cell>
          <cell r="J136">
            <v>0</v>
          </cell>
          <cell r="K136">
            <v>0</v>
          </cell>
          <cell r="L136">
            <v>0</v>
          </cell>
          <cell r="M136">
            <v>0</v>
          </cell>
          <cell r="N136">
            <v>0</v>
          </cell>
          <cell r="O136">
            <v>0</v>
          </cell>
          <cell r="P136">
            <v>0</v>
          </cell>
          <cell r="Q136">
            <v>0</v>
          </cell>
          <cell r="R136">
            <v>0</v>
          </cell>
          <cell r="S136">
            <v>0</v>
          </cell>
          <cell r="T136">
            <v>0</v>
          </cell>
        </row>
        <row r="137">
          <cell r="A137">
            <v>2011099</v>
          </cell>
          <cell r="B137" t="str">
            <v/>
          </cell>
          <cell r="C137" t="str">
            <v/>
          </cell>
          <cell r="D137" t="str">
            <v>20110</v>
          </cell>
          <cell r="E137" t="str">
            <v/>
          </cell>
          <cell r="F137" t="str">
            <v/>
          </cell>
          <cell r="G137" t="str">
            <v>  其他人力资源事务支出</v>
          </cell>
          <cell r="H137">
            <v>0</v>
          </cell>
          <cell r="I137">
            <v>0</v>
          </cell>
          <cell r="J137">
            <v>0</v>
          </cell>
          <cell r="K137">
            <v>0</v>
          </cell>
          <cell r="L137">
            <v>0</v>
          </cell>
          <cell r="M137">
            <v>0</v>
          </cell>
          <cell r="N137">
            <v>0</v>
          </cell>
          <cell r="O137">
            <v>0</v>
          </cell>
          <cell r="P137">
            <v>0</v>
          </cell>
          <cell r="Q137">
            <v>0</v>
          </cell>
          <cell r="R137">
            <v>0</v>
          </cell>
          <cell r="S137">
            <v>0</v>
          </cell>
          <cell r="T137">
            <v>0</v>
          </cell>
        </row>
        <row r="138">
          <cell r="A138">
            <v>20111</v>
          </cell>
          <cell r="B138" t="str">
            <v/>
          </cell>
          <cell r="C138" t="str">
            <v>201</v>
          </cell>
          <cell r="D138" t="str">
            <v/>
          </cell>
          <cell r="E138" t="str">
            <v/>
          </cell>
          <cell r="F138" t="str">
            <v>20111</v>
          </cell>
          <cell r="G138" t="str">
            <v>纪检监察事务</v>
          </cell>
          <cell r="H138">
            <v>2434.246748</v>
          </cell>
          <cell r="I138">
            <v>1688.7384</v>
          </cell>
          <cell r="J138">
            <v>1.812</v>
          </cell>
          <cell r="K138">
            <v>48.784658</v>
          </cell>
          <cell r="L138">
            <v>0</v>
          </cell>
          <cell r="M138">
            <v>1.68</v>
          </cell>
          <cell r="N138">
            <v>12.6</v>
          </cell>
          <cell r="O138">
            <v>0</v>
          </cell>
          <cell r="P138">
            <v>0</v>
          </cell>
          <cell r="Q138">
            <v>0</v>
          </cell>
          <cell r="R138">
            <v>0</v>
          </cell>
          <cell r="S138">
            <v>0</v>
          </cell>
          <cell r="T138">
            <v>0</v>
          </cell>
        </row>
        <row r="139">
          <cell r="A139">
            <v>2011101</v>
          </cell>
          <cell r="B139" t="str">
            <v/>
          </cell>
          <cell r="C139" t="str">
            <v/>
          </cell>
          <cell r="D139" t="str">
            <v>20111</v>
          </cell>
          <cell r="E139" t="str">
            <v/>
          </cell>
          <cell r="F139" t="str">
            <v/>
          </cell>
          <cell r="G139" t="str">
            <v>  行政运行</v>
          </cell>
          <cell r="H139">
            <v>2244.450748</v>
          </cell>
          <cell r="I139">
            <v>1688.7384</v>
          </cell>
          <cell r="J139">
            <v>1.812</v>
          </cell>
          <cell r="K139">
            <v>48.784658</v>
          </cell>
          <cell r="L139">
            <v>0</v>
          </cell>
          <cell r="M139">
            <v>1.68</v>
          </cell>
          <cell r="N139">
            <v>12.6</v>
          </cell>
          <cell r="O139">
            <v>0</v>
          </cell>
          <cell r="P139">
            <v>0</v>
          </cell>
          <cell r="Q139">
            <v>0</v>
          </cell>
          <cell r="R139">
            <v>0</v>
          </cell>
          <cell r="S139">
            <v>0</v>
          </cell>
          <cell r="T139">
            <v>0</v>
          </cell>
        </row>
        <row r="140">
          <cell r="A140">
            <v>2011102</v>
          </cell>
          <cell r="B140" t="str">
            <v/>
          </cell>
          <cell r="C140" t="str">
            <v/>
          </cell>
          <cell r="D140" t="str">
            <v>20111</v>
          </cell>
          <cell r="E140" t="str">
            <v/>
          </cell>
          <cell r="F140" t="str">
            <v/>
          </cell>
          <cell r="G140" t="str">
            <v>  一般行政管理事务</v>
          </cell>
          <cell r="H140">
            <v>0</v>
          </cell>
          <cell r="I140">
            <v>0</v>
          </cell>
          <cell r="J140">
            <v>0</v>
          </cell>
          <cell r="K140">
            <v>0</v>
          </cell>
          <cell r="L140">
            <v>0</v>
          </cell>
          <cell r="M140">
            <v>0</v>
          </cell>
          <cell r="N140">
            <v>0</v>
          </cell>
          <cell r="O140">
            <v>0</v>
          </cell>
          <cell r="P140">
            <v>0</v>
          </cell>
          <cell r="Q140">
            <v>0</v>
          </cell>
          <cell r="R140">
            <v>0</v>
          </cell>
          <cell r="S140">
            <v>0</v>
          </cell>
          <cell r="T140">
            <v>0</v>
          </cell>
        </row>
        <row r="141">
          <cell r="A141">
            <v>2011103</v>
          </cell>
          <cell r="B141" t="str">
            <v/>
          </cell>
          <cell r="C141" t="str">
            <v/>
          </cell>
          <cell r="D141" t="str">
            <v>20111</v>
          </cell>
          <cell r="E141" t="str">
            <v/>
          </cell>
          <cell r="F141" t="str">
            <v/>
          </cell>
          <cell r="G141" t="str">
            <v>  机关服务</v>
          </cell>
          <cell r="H141">
            <v>0</v>
          </cell>
          <cell r="I141">
            <v>0</v>
          </cell>
          <cell r="J141">
            <v>0</v>
          </cell>
          <cell r="K141">
            <v>0</v>
          </cell>
          <cell r="L141">
            <v>0</v>
          </cell>
          <cell r="M141">
            <v>0</v>
          </cell>
          <cell r="N141">
            <v>0</v>
          </cell>
          <cell r="O141">
            <v>0</v>
          </cell>
          <cell r="P141">
            <v>0</v>
          </cell>
          <cell r="Q141">
            <v>0</v>
          </cell>
          <cell r="R141">
            <v>0</v>
          </cell>
          <cell r="S141">
            <v>0</v>
          </cell>
          <cell r="T141">
            <v>0</v>
          </cell>
        </row>
        <row r="142">
          <cell r="A142">
            <v>2011104</v>
          </cell>
          <cell r="B142" t="str">
            <v/>
          </cell>
          <cell r="C142" t="str">
            <v/>
          </cell>
          <cell r="D142" t="str">
            <v>20111</v>
          </cell>
          <cell r="E142" t="str">
            <v/>
          </cell>
          <cell r="F142" t="str">
            <v/>
          </cell>
          <cell r="G142" t="str">
            <v>  大案要案查处</v>
          </cell>
          <cell r="H142">
            <v>45</v>
          </cell>
          <cell r="I142">
            <v>0</v>
          </cell>
          <cell r="J142">
            <v>0</v>
          </cell>
          <cell r="K142">
            <v>0</v>
          </cell>
          <cell r="L142">
            <v>0</v>
          </cell>
          <cell r="M142">
            <v>0</v>
          </cell>
          <cell r="N142">
            <v>0</v>
          </cell>
          <cell r="O142">
            <v>0</v>
          </cell>
          <cell r="P142">
            <v>0</v>
          </cell>
          <cell r="Q142">
            <v>0</v>
          </cell>
          <cell r="R142">
            <v>0</v>
          </cell>
          <cell r="S142">
            <v>0</v>
          </cell>
          <cell r="T142">
            <v>0</v>
          </cell>
        </row>
        <row r="143">
          <cell r="A143">
            <v>2011105</v>
          </cell>
          <cell r="B143" t="str">
            <v/>
          </cell>
          <cell r="C143" t="str">
            <v/>
          </cell>
          <cell r="D143" t="str">
            <v>20111</v>
          </cell>
          <cell r="E143" t="str">
            <v/>
          </cell>
          <cell r="F143" t="str">
            <v/>
          </cell>
          <cell r="G143" t="str">
            <v>  派驻派出机构</v>
          </cell>
          <cell r="H143">
            <v>0</v>
          </cell>
          <cell r="I143">
            <v>0</v>
          </cell>
          <cell r="J143">
            <v>0</v>
          </cell>
          <cell r="K143">
            <v>0</v>
          </cell>
          <cell r="L143">
            <v>0</v>
          </cell>
          <cell r="M143">
            <v>0</v>
          </cell>
          <cell r="N143">
            <v>0</v>
          </cell>
          <cell r="O143">
            <v>0</v>
          </cell>
          <cell r="P143">
            <v>0</v>
          </cell>
          <cell r="Q143">
            <v>0</v>
          </cell>
          <cell r="R143">
            <v>0</v>
          </cell>
          <cell r="S143">
            <v>0</v>
          </cell>
          <cell r="T143">
            <v>0</v>
          </cell>
        </row>
        <row r="144">
          <cell r="A144">
            <v>2011106</v>
          </cell>
          <cell r="B144" t="str">
            <v/>
          </cell>
          <cell r="C144" t="str">
            <v/>
          </cell>
          <cell r="D144" t="str">
            <v>20111</v>
          </cell>
          <cell r="E144" t="str">
            <v/>
          </cell>
          <cell r="F144" t="str">
            <v/>
          </cell>
          <cell r="G144" t="str">
            <v>  中央巡视</v>
          </cell>
          <cell r="H144">
            <v>0</v>
          </cell>
          <cell r="I144">
            <v>0</v>
          </cell>
          <cell r="J144">
            <v>0</v>
          </cell>
          <cell r="K144">
            <v>0</v>
          </cell>
          <cell r="L144">
            <v>0</v>
          </cell>
          <cell r="M144">
            <v>0</v>
          </cell>
          <cell r="N144">
            <v>0</v>
          </cell>
          <cell r="O144">
            <v>0</v>
          </cell>
          <cell r="P144">
            <v>0</v>
          </cell>
          <cell r="Q144">
            <v>0</v>
          </cell>
          <cell r="R144">
            <v>0</v>
          </cell>
          <cell r="S144">
            <v>0</v>
          </cell>
          <cell r="T144">
            <v>0</v>
          </cell>
        </row>
        <row r="145">
          <cell r="A145">
            <v>2011150</v>
          </cell>
          <cell r="B145" t="str">
            <v/>
          </cell>
          <cell r="C145" t="str">
            <v/>
          </cell>
          <cell r="D145" t="str">
            <v>20111</v>
          </cell>
          <cell r="E145" t="str">
            <v/>
          </cell>
          <cell r="F145" t="str">
            <v/>
          </cell>
          <cell r="G145" t="str">
            <v>  事业运行</v>
          </cell>
          <cell r="H145">
            <v>0</v>
          </cell>
          <cell r="I145">
            <v>0</v>
          </cell>
          <cell r="J145">
            <v>0</v>
          </cell>
          <cell r="K145">
            <v>0</v>
          </cell>
          <cell r="L145">
            <v>0</v>
          </cell>
          <cell r="M145">
            <v>0</v>
          </cell>
          <cell r="N145">
            <v>0</v>
          </cell>
          <cell r="O145">
            <v>0</v>
          </cell>
          <cell r="P145">
            <v>0</v>
          </cell>
          <cell r="Q145">
            <v>0</v>
          </cell>
          <cell r="R145">
            <v>0</v>
          </cell>
          <cell r="S145">
            <v>0</v>
          </cell>
          <cell r="T145">
            <v>0</v>
          </cell>
        </row>
        <row r="146">
          <cell r="A146">
            <v>2011199</v>
          </cell>
          <cell r="B146" t="str">
            <v/>
          </cell>
          <cell r="C146" t="str">
            <v/>
          </cell>
          <cell r="D146" t="str">
            <v>20111</v>
          </cell>
          <cell r="E146" t="str">
            <v/>
          </cell>
          <cell r="F146" t="str">
            <v/>
          </cell>
          <cell r="G146" t="str">
            <v>  其他纪检监察事务支出</v>
          </cell>
          <cell r="H146">
            <v>144.796</v>
          </cell>
          <cell r="I146">
            <v>0</v>
          </cell>
          <cell r="J146">
            <v>0</v>
          </cell>
          <cell r="K146">
            <v>0</v>
          </cell>
          <cell r="L146">
            <v>0</v>
          </cell>
          <cell r="M146">
            <v>0</v>
          </cell>
          <cell r="N146">
            <v>0</v>
          </cell>
          <cell r="O146">
            <v>0</v>
          </cell>
          <cell r="P146">
            <v>0</v>
          </cell>
          <cell r="Q146">
            <v>0</v>
          </cell>
          <cell r="R146">
            <v>0</v>
          </cell>
          <cell r="S146">
            <v>0</v>
          </cell>
          <cell r="T146">
            <v>0</v>
          </cell>
        </row>
        <row r="147">
          <cell r="A147">
            <v>201119901</v>
          </cell>
          <cell r="B147" t="str">
            <v/>
          </cell>
          <cell r="C147" t="str">
            <v/>
          </cell>
          <cell r="D147" t="str">
            <v/>
          </cell>
          <cell r="E147" t="str">
            <v>2011199</v>
          </cell>
          <cell r="F147" t="str">
            <v/>
          </cell>
          <cell r="G147" t="str">
            <v>    其中：纪委监察</v>
          </cell>
          <cell r="H147">
            <v>144.796</v>
          </cell>
          <cell r="I147">
            <v>0</v>
          </cell>
          <cell r="J147">
            <v>0</v>
          </cell>
          <cell r="K147">
            <v>0</v>
          </cell>
          <cell r="L147">
            <v>0</v>
          </cell>
          <cell r="M147">
            <v>0</v>
          </cell>
          <cell r="N147">
            <v>0</v>
          </cell>
          <cell r="O147">
            <v>0</v>
          </cell>
          <cell r="P147">
            <v>0</v>
          </cell>
          <cell r="Q147">
            <v>0</v>
          </cell>
          <cell r="R147">
            <v>0</v>
          </cell>
          <cell r="S147">
            <v>0</v>
          </cell>
          <cell r="T147">
            <v>0</v>
          </cell>
        </row>
        <row r="148">
          <cell r="A148">
            <v>201119902</v>
          </cell>
          <cell r="B148" t="str">
            <v/>
          </cell>
          <cell r="C148" t="str">
            <v/>
          </cell>
          <cell r="D148" t="str">
            <v/>
          </cell>
          <cell r="E148" t="str">
            <v>2011199</v>
          </cell>
          <cell r="F148" t="str">
            <v/>
          </cell>
          <cell r="G148" t="str">
            <v>          监管办</v>
          </cell>
          <cell r="H148">
            <v>0</v>
          </cell>
          <cell r="I148">
            <v>0</v>
          </cell>
          <cell r="J148">
            <v>0</v>
          </cell>
          <cell r="K148">
            <v>0</v>
          </cell>
          <cell r="L148">
            <v>0</v>
          </cell>
          <cell r="M148">
            <v>0</v>
          </cell>
          <cell r="N148">
            <v>0</v>
          </cell>
          <cell r="O148">
            <v>0</v>
          </cell>
          <cell r="P148">
            <v>0</v>
          </cell>
          <cell r="Q148">
            <v>0</v>
          </cell>
          <cell r="R148">
            <v>0</v>
          </cell>
          <cell r="S148">
            <v>0</v>
          </cell>
          <cell r="T148">
            <v>0</v>
          </cell>
        </row>
        <row r="149">
          <cell r="A149">
            <v>201119903</v>
          </cell>
          <cell r="B149" t="str">
            <v/>
          </cell>
          <cell r="C149" t="str">
            <v/>
          </cell>
          <cell r="D149" t="str">
            <v/>
          </cell>
          <cell r="E149" t="str">
            <v>2011199</v>
          </cell>
          <cell r="F149" t="str">
            <v/>
          </cell>
          <cell r="G149" t="str">
            <v>          镇（街道）</v>
          </cell>
          <cell r="H149">
            <v>0</v>
          </cell>
          <cell r="I149">
            <v>0</v>
          </cell>
          <cell r="J149">
            <v>0</v>
          </cell>
          <cell r="K149">
            <v>0</v>
          </cell>
          <cell r="L149">
            <v>0</v>
          </cell>
          <cell r="M149">
            <v>0</v>
          </cell>
          <cell r="N149">
            <v>0</v>
          </cell>
          <cell r="O149">
            <v>0</v>
          </cell>
          <cell r="P149">
            <v>0</v>
          </cell>
          <cell r="Q149">
            <v>0</v>
          </cell>
          <cell r="R149">
            <v>0</v>
          </cell>
          <cell r="S149">
            <v>0</v>
          </cell>
          <cell r="T149">
            <v>0</v>
          </cell>
        </row>
        <row r="150">
          <cell r="A150">
            <v>20113</v>
          </cell>
          <cell r="B150" t="str">
            <v/>
          </cell>
          <cell r="C150" t="str">
            <v>201</v>
          </cell>
          <cell r="D150" t="str">
            <v/>
          </cell>
          <cell r="E150" t="str">
            <v/>
          </cell>
          <cell r="F150" t="str">
            <v>20113</v>
          </cell>
          <cell r="G150" t="str">
            <v>商贸事务</v>
          </cell>
          <cell r="H150">
            <v>609.26254</v>
          </cell>
          <cell r="I150">
            <v>387.8892</v>
          </cell>
          <cell r="J150">
            <v>10.3452</v>
          </cell>
          <cell r="K150">
            <v>11.847</v>
          </cell>
          <cell r="L150">
            <v>0</v>
          </cell>
          <cell r="M150">
            <v>9.24</v>
          </cell>
          <cell r="N150">
            <v>0</v>
          </cell>
          <cell r="O150">
            <v>0</v>
          </cell>
          <cell r="P150">
            <v>0</v>
          </cell>
          <cell r="Q150">
            <v>0</v>
          </cell>
          <cell r="R150">
            <v>0</v>
          </cell>
          <cell r="S150">
            <v>0</v>
          </cell>
          <cell r="T150">
            <v>0</v>
          </cell>
        </row>
        <row r="151">
          <cell r="A151">
            <v>2011301</v>
          </cell>
          <cell r="B151" t="str">
            <v/>
          </cell>
          <cell r="C151" t="str">
            <v/>
          </cell>
          <cell r="D151" t="str">
            <v>20113</v>
          </cell>
          <cell r="E151" t="str">
            <v/>
          </cell>
          <cell r="F151" t="str">
            <v/>
          </cell>
          <cell r="G151" t="str">
            <v>  行政运行</v>
          </cell>
          <cell r="H151">
            <v>0</v>
          </cell>
          <cell r="I151">
            <v>0</v>
          </cell>
          <cell r="J151">
            <v>0</v>
          </cell>
          <cell r="K151">
            <v>0</v>
          </cell>
          <cell r="L151">
            <v>0</v>
          </cell>
          <cell r="M151">
            <v>0</v>
          </cell>
          <cell r="N151">
            <v>0</v>
          </cell>
          <cell r="O151">
            <v>0</v>
          </cell>
          <cell r="P151">
            <v>0</v>
          </cell>
          <cell r="Q151">
            <v>0</v>
          </cell>
          <cell r="R151">
            <v>0</v>
          </cell>
          <cell r="S151">
            <v>0</v>
          </cell>
          <cell r="T151">
            <v>0</v>
          </cell>
        </row>
        <row r="152">
          <cell r="A152">
            <v>201130101</v>
          </cell>
          <cell r="B152" t="str">
            <v/>
          </cell>
          <cell r="C152" t="str">
            <v/>
          </cell>
          <cell r="D152" t="str">
            <v/>
          </cell>
          <cell r="E152" t="str">
            <v>2011301</v>
          </cell>
          <cell r="F152" t="str">
            <v/>
          </cell>
          <cell r="G152" t="str">
            <v>  旅游和商务局</v>
          </cell>
          <cell r="H152">
            <v>0</v>
          </cell>
          <cell r="I152">
            <v>0</v>
          </cell>
          <cell r="J152">
            <v>0</v>
          </cell>
          <cell r="K152">
            <v>0</v>
          </cell>
          <cell r="L152">
            <v>0</v>
          </cell>
          <cell r="M152">
            <v>0</v>
          </cell>
          <cell r="N152">
            <v>0</v>
          </cell>
          <cell r="O152">
            <v>0</v>
          </cell>
          <cell r="P152">
            <v>0</v>
          </cell>
          <cell r="Q152">
            <v>0</v>
          </cell>
          <cell r="R152">
            <v>0</v>
          </cell>
          <cell r="S152">
            <v>0</v>
          </cell>
          <cell r="T152">
            <v>0</v>
          </cell>
        </row>
        <row r="153">
          <cell r="A153">
            <v>201130102</v>
          </cell>
          <cell r="B153" t="str">
            <v/>
          </cell>
          <cell r="C153" t="str">
            <v/>
          </cell>
          <cell r="D153" t="str">
            <v/>
          </cell>
          <cell r="E153" t="str">
            <v>2011301</v>
          </cell>
          <cell r="F153" t="str">
            <v/>
          </cell>
          <cell r="G153" t="str">
            <v>  文旅局</v>
          </cell>
          <cell r="H153">
            <v>0</v>
          </cell>
          <cell r="I153">
            <v>0</v>
          </cell>
          <cell r="J153">
            <v>0</v>
          </cell>
          <cell r="K153">
            <v>0</v>
          </cell>
          <cell r="L153">
            <v>0</v>
          </cell>
          <cell r="M153">
            <v>0</v>
          </cell>
          <cell r="N153">
            <v>0</v>
          </cell>
          <cell r="O153">
            <v>0</v>
          </cell>
          <cell r="P153">
            <v>0</v>
          </cell>
          <cell r="Q153">
            <v>0</v>
          </cell>
          <cell r="R153">
            <v>0</v>
          </cell>
          <cell r="S153">
            <v>0</v>
          </cell>
          <cell r="T153">
            <v>0</v>
          </cell>
        </row>
        <row r="154">
          <cell r="A154">
            <v>201130103</v>
          </cell>
          <cell r="B154" t="str">
            <v/>
          </cell>
          <cell r="C154" t="str">
            <v/>
          </cell>
          <cell r="D154" t="str">
            <v/>
          </cell>
          <cell r="E154" t="str">
            <v>2011301</v>
          </cell>
          <cell r="F154" t="str">
            <v/>
          </cell>
          <cell r="G154" t="str">
            <v>  商务和投促局</v>
          </cell>
          <cell r="H154">
            <v>0</v>
          </cell>
          <cell r="I154">
            <v>0</v>
          </cell>
          <cell r="J154">
            <v>0</v>
          </cell>
          <cell r="K154">
            <v>0</v>
          </cell>
          <cell r="L154">
            <v>0</v>
          </cell>
          <cell r="M154">
            <v>0</v>
          </cell>
          <cell r="N154">
            <v>0</v>
          </cell>
          <cell r="O154">
            <v>0</v>
          </cell>
          <cell r="P154">
            <v>0</v>
          </cell>
          <cell r="Q154">
            <v>0</v>
          </cell>
          <cell r="R154">
            <v>0</v>
          </cell>
          <cell r="S154">
            <v>0</v>
          </cell>
          <cell r="T154">
            <v>0</v>
          </cell>
        </row>
        <row r="155">
          <cell r="A155">
            <v>2011302</v>
          </cell>
          <cell r="B155" t="str">
            <v/>
          </cell>
          <cell r="C155" t="str">
            <v/>
          </cell>
          <cell r="D155" t="str">
            <v>20113</v>
          </cell>
          <cell r="E155" t="str">
            <v/>
          </cell>
          <cell r="F155" t="str">
            <v/>
          </cell>
          <cell r="G155" t="str">
            <v>  一般行政管理事务</v>
          </cell>
          <cell r="H155">
            <v>0</v>
          </cell>
          <cell r="I155">
            <v>0</v>
          </cell>
          <cell r="J155">
            <v>0</v>
          </cell>
          <cell r="K155">
            <v>0</v>
          </cell>
          <cell r="L155">
            <v>0</v>
          </cell>
          <cell r="M155">
            <v>0</v>
          </cell>
          <cell r="N155">
            <v>0</v>
          </cell>
          <cell r="O155">
            <v>0</v>
          </cell>
          <cell r="P155">
            <v>0</v>
          </cell>
          <cell r="Q155">
            <v>0</v>
          </cell>
          <cell r="R155">
            <v>0</v>
          </cell>
          <cell r="S155">
            <v>0</v>
          </cell>
          <cell r="T155">
            <v>0</v>
          </cell>
        </row>
        <row r="156">
          <cell r="A156">
            <v>2011303</v>
          </cell>
          <cell r="B156" t="str">
            <v/>
          </cell>
          <cell r="C156" t="str">
            <v/>
          </cell>
          <cell r="D156" t="str">
            <v>20113</v>
          </cell>
          <cell r="E156" t="str">
            <v/>
          </cell>
          <cell r="F156" t="str">
            <v/>
          </cell>
          <cell r="G156" t="str">
            <v>  机关服务</v>
          </cell>
          <cell r="H156">
            <v>0</v>
          </cell>
          <cell r="I156">
            <v>0</v>
          </cell>
          <cell r="J156">
            <v>0</v>
          </cell>
          <cell r="K156">
            <v>0</v>
          </cell>
          <cell r="L156">
            <v>0</v>
          </cell>
          <cell r="M156">
            <v>0</v>
          </cell>
          <cell r="N156">
            <v>0</v>
          </cell>
          <cell r="O156">
            <v>0</v>
          </cell>
          <cell r="P156">
            <v>0</v>
          </cell>
          <cell r="Q156">
            <v>0</v>
          </cell>
          <cell r="R156">
            <v>0</v>
          </cell>
          <cell r="S156">
            <v>0</v>
          </cell>
          <cell r="T156">
            <v>0</v>
          </cell>
        </row>
        <row r="157">
          <cell r="A157">
            <v>201130301</v>
          </cell>
          <cell r="B157" t="str">
            <v/>
          </cell>
          <cell r="C157" t="str">
            <v/>
          </cell>
          <cell r="D157" t="str">
            <v/>
          </cell>
          <cell r="E157" t="str">
            <v>2011303</v>
          </cell>
          <cell r="F157" t="str">
            <v/>
          </cell>
          <cell r="G157" t="str">
            <v>  旅游和商务局</v>
          </cell>
          <cell r="H157">
            <v>0</v>
          </cell>
          <cell r="I157">
            <v>0</v>
          </cell>
          <cell r="J157">
            <v>0</v>
          </cell>
          <cell r="K157">
            <v>0</v>
          </cell>
          <cell r="L157">
            <v>0</v>
          </cell>
          <cell r="M157">
            <v>0</v>
          </cell>
          <cell r="N157">
            <v>0</v>
          </cell>
          <cell r="O157">
            <v>0</v>
          </cell>
          <cell r="P157">
            <v>0</v>
          </cell>
          <cell r="Q157">
            <v>0</v>
          </cell>
          <cell r="R157">
            <v>0</v>
          </cell>
          <cell r="S157">
            <v>0</v>
          </cell>
          <cell r="T157">
            <v>0</v>
          </cell>
        </row>
        <row r="158">
          <cell r="A158">
            <v>201130302</v>
          </cell>
          <cell r="B158" t="str">
            <v/>
          </cell>
          <cell r="C158" t="str">
            <v/>
          </cell>
          <cell r="D158" t="str">
            <v/>
          </cell>
          <cell r="E158" t="str">
            <v>2011303</v>
          </cell>
          <cell r="F158" t="str">
            <v/>
          </cell>
          <cell r="G158" t="str">
            <v>  文旅局</v>
          </cell>
          <cell r="H158">
            <v>0</v>
          </cell>
          <cell r="I158">
            <v>0</v>
          </cell>
          <cell r="J158">
            <v>0</v>
          </cell>
          <cell r="K158">
            <v>0</v>
          </cell>
          <cell r="L158">
            <v>0</v>
          </cell>
          <cell r="M158">
            <v>0</v>
          </cell>
          <cell r="N158">
            <v>0</v>
          </cell>
          <cell r="O158">
            <v>0</v>
          </cell>
          <cell r="P158">
            <v>0</v>
          </cell>
          <cell r="Q158">
            <v>0</v>
          </cell>
          <cell r="R158">
            <v>0</v>
          </cell>
          <cell r="S158">
            <v>0</v>
          </cell>
          <cell r="T158">
            <v>0</v>
          </cell>
        </row>
        <row r="159">
          <cell r="A159">
            <v>201130303</v>
          </cell>
          <cell r="B159" t="str">
            <v/>
          </cell>
          <cell r="C159" t="str">
            <v/>
          </cell>
          <cell r="D159" t="str">
            <v/>
          </cell>
          <cell r="E159" t="str">
            <v>2011303</v>
          </cell>
          <cell r="F159" t="str">
            <v/>
          </cell>
          <cell r="G159" t="str">
            <v>  商务和投促局</v>
          </cell>
          <cell r="H159">
            <v>0</v>
          </cell>
          <cell r="I159">
            <v>0</v>
          </cell>
          <cell r="J159">
            <v>0</v>
          </cell>
          <cell r="K159">
            <v>0</v>
          </cell>
          <cell r="L159">
            <v>0</v>
          </cell>
          <cell r="M159">
            <v>0</v>
          </cell>
          <cell r="N159">
            <v>0</v>
          </cell>
          <cell r="O159">
            <v>0</v>
          </cell>
          <cell r="P159">
            <v>0</v>
          </cell>
          <cell r="Q159">
            <v>0</v>
          </cell>
          <cell r="R159">
            <v>0</v>
          </cell>
          <cell r="S159">
            <v>0</v>
          </cell>
          <cell r="T159">
            <v>0</v>
          </cell>
        </row>
        <row r="160">
          <cell r="A160">
            <v>2011304</v>
          </cell>
          <cell r="B160" t="str">
            <v/>
          </cell>
          <cell r="C160" t="str">
            <v/>
          </cell>
          <cell r="D160" t="str">
            <v>20113</v>
          </cell>
          <cell r="E160" t="str">
            <v/>
          </cell>
          <cell r="F160" t="str">
            <v/>
          </cell>
          <cell r="G160" t="str">
            <v>  对外贸易管理</v>
          </cell>
          <cell r="H160">
            <v>0</v>
          </cell>
          <cell r="I160">
            <v>0</v>
          </cell>
          <cell r="J160">
            <v>0</v>
          </cell>
          <cell r="K160">
            <v>0</v>
          </cell>
          <cell r="L160">
            <v>0</v>
          </cell>
          <cell r="M160">
            <v>0</v>
          </cell>
          <cell r="N160">
            <v>0</v>
          </cell>
          <cell r="O160">
            <v>0</v>
          </cell>
          <cell r="P160">
            <v>0</v>
          </cell>
          <cell r="Q160">
            <v>0</v>
          </cell>
          <cell r="R160">
            <v>0</v>
          </cell>
          <cell r="S160">
            <v>0</v>
          </cell>
          <cell r="T160">
            <v>0</v>
          </cell>
        </row>
        <row r="161">
          <cell r="A161">
            <v>2011305</v>
          </cell>
          <cell r="B161" t="str">
            <v/>
          </cell>
          <cell r="C161" t="str">
            <v/>
          </cell>
          <cell r="D161" t="str">
            <v>20113</v>
          </cell>
          <cell r="E161" t="str">
            <v/>
          </cell>
          <cell r="F161" t="str">
            <v/>
          </cell>
          <cell r="G161" t="str">
            <v>  国际经济合作</v>
          </cell>
          <cell r="H161">
            <v>0</v>
          </cell>
          <cell r="I161">
            <v>0</v>
          </cell>
          <cell r="J161">
            <v>0</v>
          </cell>
          <cell r="K161">
            <v>0</v>
          </cell>
          <cell r="L161">
            <v>0</v>
          </cell>
          <cell r="M161">
            <v>0</v>
          </cell>
          <cell r="N161">
            <v>0</v>
          </cell>
          <cell r="O161">
            <v>0</v>
          </cell>
          <cell r="P161">
            <v>0</v>
          </cell>
          <cell r="Q161">
            <v>0</v>
          </cell>
          <cell r="R161">
            <v>0</v>
          </cell>
          <cell r="S161">
            <v>0</v>
          </cell>
          <cell r="T161">
            <v>0</v>
          </cell>
        </row>
        <row r="162">
          <cell r="A162">
            <v>2011306</v>
          </cell>
          <cell r="B162" t="str">
            <v/>
          </cell>
          <cell r="C162" t="str">
            <v/>
          </cell>
          <cell r="D162" t="str">
            <v>20113</v>
          </cell>
          <cell r="E162" t="str">
            <v/>
          </cell>
          <cell r="F162" t="str">
            <v/>
          </cell>
          <cell r="G162" t="str">
            <v>  外资管理</v>
          </cell>
          <cell r="H162">
            <v>0</v>
          </cell>
          <cell r="I162">
            <v>0</v>
          </cell>
          <cell r="J162">
            <v>0</v>
          </cell>
          <cell r="K162">
            <v>0</v>
          </cell>
          <cell r="L162">
            <v>0</v>
          </cell>
          <cell r="M162">
            <v>0</v>
          </cell>
          <cell r="N162">
            <v>0</v>
          </cell>
          <cell r="O162">
            <v>0</v>
          </cell>
          <cell r="P162">
            <v>0</v>
          </cell>
          <cell r="Q162">
            <v>0</v>
          </cell>
          <cell r="R162">
            <v>0</v>
          </cell>
          <cell r="S162">
            <v>0</v>
          </cell>
          <cell r="T162">
            <v>0</v>
          </cell>
        </row>
        <row r="163">
          <cell r="A163">
            <v>2011307</v>
          </cell>
          <cell r="B163" t="str">
            <v/>
          </cell>
          <cell r="C163" t="str">
            <v/>
          </cell>
          <cell r="D163" t="str">
            <v>20113</v>
          </cell>
          <cell r="E163" t="str">
            <v/>
          </cell>
          <cell r="F163" t="str">
            <v/>
          </cell>
          <cell r="G163" t="str">
            <v>  国内贸易管理</v>
          </cell>
          <cell r="H163">
            <v>0</v>
          </cell>
          <cell r="I163">
            <v>0</v>
          </cell>
          <cell r="J163">
            <v>0</v>
          </cell>
          <cell r="K163">
            <v>0</v>
          </cell>
          <cell r="L163">
            <v>0</v>
          </cell>
          <cell r="M163">
            <v>0</v>
          </cell>
          <cell r="N163">
            <v>0</v>
          </cell>
          <cell r="O163">
            <v>0</v>
          </cell>
          <cell r="P163">
            <v>0</v>
          </cell>
          <cell r="Q163">
            <v>0</v>
          </cell>
          <cell r="R163">
            <v>0</v>
          </cell>
          <cell r="S163">
            <v>0</v>
          </cell>
          <cell r="T163">
            <v>0</v>
          </cell>
        </row>
        <row r="164">
          <cell r="A164">
            <v>2011308</v>
          </cell>
          <cell r="B164" t="str">
            <v/>
          </cell>
          <cell r="C164" t="str">
            <v/>
          </cell>
          <cell r="D164" t="str">
            <v>20113</v>
          </cell>
          <cell r="E164" t="str">
            <v/>
          </cell>
          <cell r="F164" t="str">
            <v/>
          </cell>
          <cell r="G164" t="str">
            <v>  招商引资</v>
          </cell>
          <cell r="H164">
            <v>357.354468</v>
          </cell>
          <cell r="I164">
            <v>221.6652</v>
          </cell>
          <cell r="J164">
            <v>10.3452</v>
          </cell>
          <cell r="K164">
            <v>7.0429</v>
          </cell>
          <cell r="L164">
            <v>0</v>
          </cell>
          <cell r="M164">
            <v>9.24</v>
          </cell>
          <cell r="N164">
            <v>0</v>
          </cell>
          <cell r="O164">
            <v>0</v>
          </cell>
          <cell r="P164">
            <v>0</v>
          </cell>
          <cell r="Q164">
            <v>0</v>
          </cell>
          <cell r="R164">
            <v>0</v>
          </cell>
          <cell r="S164">
            <v>0</v>
          </cell>
          <cell r="T164">
            <v>0</v>
          </cell>
        </row>
        <row r="165">
          <cell r="A165">
            <v>2011350</v>
          </cell>
          <cell r="B165" t="str">
            <v/>
          </cell>
          <cell r="C165" t="str">
            <v/>
          </cell>
          <cell r="D165" t="str">
            <v>20113</v>
          </cell>
          <cell r="E165" t="str">
            <v/>
          </cell>
          <cell r="F165" t="str">
            <v/>
          </cell>
          <cell r="G165" t="str">
            <v>  事业运行</v>
          </cell>
          <cell r="H165">
            <v>0</v>
          </cell>
          <cell r="I165">
            <v>0</v>
          </cell>
          <cell r="J165">
            <v>0</v>
          </cell>
          <cell r="K165">
            <v>0</v>
          </cell>
          <cell r="L165">
            <v>0</v>
          </cell>
          <cell r="M165">
            <v>0</v>
          </cell>
          <cell r="N165">
            <v>0</v>
          </cell>
          <cell r="O165">
            <v>0</v>
          </cell>
          <cell r="P165">
            <v>0</v>
          </cell>
          <cell r="Q165">
            <v>0</v>
          </cell>
          <cell r="R165">
            <v>0</v>
          </cell>
          <cell r="S165">
            <v>0</v>
          </cell>
          <cell r="T165">
            <v>0</v>
          </cell>
        </row>
        <row r="166">
          <cell r="A166">
            <v>2011399</v>
          </cell>
          <cell r="B166" t="str">
            <v/>
          </cell>
          <cell r="C166" t="str">
            <v/>
          </cell>
          <cell r="D166" t="str">
            <v>20113</v>
          </cell>
          <cell r="E166" t="str">
            <v/>
          </cell>
          <cell r="F166" t="str">
            <v/>
          </cell>
          <cell r="G166" t="str">
            <v>  其他商贸事务支出</v>
          </cell>
          <cell r="H166">
            <v>251.908072</v>
          </cell>
          <cell r="I166">
            <v>166.224</v>
          </cell>
          <cell r="J166">
            <v>0</v>
          </cell>
          <cell r="K166">
            <v>4.8041</v>
          </cell>
          <cell r="L166">
            <v>0</v>
          </cell>
          <cell r="M166">
            <v>0</v>
          </cell>
          <cell r="N166">
            <v>0</v>
          </cell>
          <cell r="O166">
            <v>0</v>
          </cell>
          <cell r="P166">
            <v>0</v>
          </cell>
          <cell r="Q166">
            <v>0</v>
          </cell>
          <cell r="R166">
            <v>0</v>
          </cell>
          <cell r="S166">
            <v>0</v>
          </cell>
          <cell r="T166">
            <v>0</v>
          </cell>
        </row>
        <row r="167">
          <cell r="A167">
            <v>201139901</v>
          </cell>
          <cell r="B167" t="str">
            <v/>
          </cell>
          <cell r="C167" t="str">
            <v/>
          </cell>
          <cell r="D167" t="str">
            <v/>
          </cell>
          <cell r="E167" t="str">
            <v>2011399</v>
          </cell>
          <cell r="F167" t="str">
            <v/>
          </cell>
          <cell r="G167" t="str">
            <v>    其中：商务投促局</v>
          </cell>
          <cell r="H167">
            <v>0</v>
          </cell>
          <cell r="I167">
            <v>0</v>
          </cell>
          <cell r="J167">
            <v>0</v>
          </cell>
          <cell r="K167">
            <v>0</v>
          </cell>
          <cell r="L167">
            <v>0</v>
          </cell>
          <cell r="M167">
            <v>0</v>
          </cell>
          <cell r="N167">
            <v>0</v>
          </cell>
          <cell r="O167">
            <v>0</v>
          </cell>
          <cell r="P167">
            <v>0</v>
          </cell>
          <cell r="Q167">
            <v>0</v>
          </cell>
          <cell r="R167">
            <v>0</v>
          </cell>
          <cell r="S167">
            <v>0</v>
          </cell>
          <cell r="T167">
            <v>0</v>
          </cell>
        </row>
        <row r="168">
          <cell r="A168">
            <v>201139902</v>
          </cell>
          <cell r="B168" t="str">
            <v/>
          </cell>
          <cell r="C168" t="str">
            <v/>
          </cell>
          <cell r="D168" t="str">
            <v/>
          </cell>
          <cell r="E168" t="str">
            <v>2011399</v>
          </cell>
          <cell r="F168" t="str">
            <v/>
          </cell>
          <cell r="G168" t="str">
            <v>          供销社</v>
          </cell>
          <cell r="H168">
            <v>177.122216</v>
          </cell>
          <cell r="I168">
            <v>166.224</v>
          </cell>
          <cell r="J168">
            <v>0</v>
          </cell>
          <cell r="K168">
            <v>4.8041</v>
          </cell>
          <cell r="L168">
            <v>0</v>
          </cell>
          <cell r="M168">
            <v>0</v>
          </cell>
          <cell r="N168">
            <v>0</v>
          </cell>
          <cell r="O168">
            <v>0</v>
          </cell>
          <cell r="P168">
            <v>0</v>
          </cell>
          <cell r="Q168">
            <v>0</v>
          </cell>
          <cell r="R168">
            <v>0</v>
          </cell>
          <cell r="S168">
            <v>0</v>
          </cell>
          <cell r="T168">
            <v>0</v>
          </cell>
        </row>
        <row r="169">
          <cell r="A169">
            <v>201139903</v>
          </cell>
          <cell r="B169" t="str">
            <v/>
          </cell>
          <cell r="C169" t="str">
            <v/>
          </cell>
          <cell r="D169" t="str">
            <v/>
          </cell>
          <cell r="E169" t="str">
            <v>2011399</v>
          </cell>
          <cell r="F169" t="str">
            <v/>
          </cell>
          <cell r="G169" t="str">
            <v>          工科信局</v>
          </cell>
          <cell r="H169">
            <v>74.785856</v>
          </cell>
          <cell r="I169">
            <v>0</v>
          </cell>
          <cell r="J169">
            <v>0</v>
          </cell>
          <cell r="K169">
            <v>0</v>
          </cell>
          <cell r="L169">
            <v>0</v>
          </cell>
          <cell r="M169">
            <v>0</v>
          </cell>
          <cell r="N169">
            <v>0</v>
          </cell>
          <cell r="O169">
            <v>0</v>
          </cell>
          <cell r="P169">
            <v>0</v>
          </cell>
          <cell r="Q169">
            <v>0</v>
          </cell>
          <cell r="R169">
            <v>0</v>
          </cell>
          <cell r="S169">
            <v>0</v>
          </cell>
          <cell r="T169">
            <v>0</v>
          </cell>
        </row>
        <row r="170">
          <cell r="A170">
            <v>20114</v>
          </cell>
          <cell r="B170" t="str">
            <v/>
          </cell>
          <cell r="C170" t="str">
            <v>201</v>
          </cell>
          <cell r="D170" t="str">
            <v/>
          </cell>
          <cell r="E170" t="str">
            <v/>
          </cell>
          <cell r="F170" t="str">
            <v>20114</v>
          </cell>
          <cell r="G170" t="str">
            <v>知识产权事务</v>
          </cell>
          <cell r="H170">
            <v>0</v>
          </cell>
          <cell r="I170">
            <v>0</v>
          </cell>
          <cell r="J170">
            <v>0</v>
          </cell>
          <cell r="K170">
            <v>0</v>
          </cell>
          <cell r="L170">
            <v>0</v>
          </cell>
          <cell r="M170">
            <v>0</v>
          </cell>
          <cell r="N170">
            <v>0</v>
          </cell>
          <cell r="O170">
            <v>0</v>
          </cell>
          <cell r="P170">
            <v>0</v>
          </cell>
          <cell r="Q170">
            <v>0</v>
          </cell>
          <cell r="R170">
            <v>0</v>
          </cell>
          <cell r="S170">
            <v>0</v>
          </cell>
          <cell r="T170">
            <v>0</v>
          </cell>
        </row>
        <row r="171">
          <cell r="A171">
            <v>2011405</v>
          </cell>
          <cell r="B171" t="str">
            <v/>
          </cell>
          <cell r="C171" t="str">
            <v/>
          </cell>
          <cell r="D171" t="str">
            <v>20114</v>
          </cell>
          <cell r="E171" t="str">
            <v/>
          </cell>
          <cell r="F171" t="str">
            <v/>
          </cell>
          <cell r="G171" t="str">
            <v>  国家知识产权战略</v>
          </cell>
          <cell r="H171">
            <v>0</v>
          </cell>
          <cell r="I171">
            <v>0</v>
          </cell>
          <cell r="J171">
            <v>0</v>
          </cell>
          <cell r="K171">
            <v>0</v>
          </cell>
          <cell r="L171">
            <v>0</v>
          </cell>
          <cell r="M171">
            <v>0</v>
          </cell>
          <cell r="N171">
            <v>0</v>
          </cell>
          <cell r="O171">
            <v>0</v>
          </cell>
          <cell r="P171">
            <v>0</v>
          </cell>
          <cell r="Q171">
            <v>0</v>
          </cell>
          <cell r="R171">
            <v>0</v>
          </cell>
          <cell r="S171">
            <v>0</v>
          </cell>
          <cell r="T171">
            <v>0</v>
          </cell>
        </row>
        <row r="172">
          <cell r="A172">
            <v>20115</v>
          </cell>
          <cell r="B172" t="str">
            <v/>
          </cell>
          <cell r="C172" t="str">
            <v>201</v>
          </cell>
          <cell r="D172" t="str">
            <v/>
          </cell>
          <cell r="E172" t="str">
            <v/>
          </cell>
          <cell r="F172" t="str">
            <v>20115</v>
          </cell>
          <cell r="G172" t="str">
            <v>工商行政管理事务</v>
          </cell>
          <cell r="H172">
            <v>0</v>
          </cell>
          <cell r="I172">
            <v>0</v>
          </cell>
          <cell r="J172">
            <v>0</v>
          </cell>
          <cell r="K172">
            <v>0</v>
          </cell>
          <cell r="L172">
            <v>0</v>
          </cell>
          <cell r="M172">
            <v>0</v>
          </cell>
          <cell r="N172">
            <v>0</v>
          </cell>
          <cell r="O172">
            <v>0</v>
          </cell>
          <cell r="P172">
            <v>0</v>
          </cell>
          <cell r="Q172">
            <v>0</v>
          </cell>
          <cell r="R172">
            <v>0</v>
          </cell>
          <cell r="S172">
            <v>0</v>
          </cell>
          <cell r="T172">
            <v>0</v>
          </cell>
        </row>
        <row r="173">
          <cell r="A173">
            <v>2011501</v>
          </cell>
          <cell r="B173" t="str">
            <v/>
          </cell>
          <cell r="C173" t="str">
            <v/>
          </cell>
          <cell r="D173" t="str">
            <v>20115</v>
          </cell>
          <cell r="E173" t="str">
            <v/>
          </cell>
          <cell r="F173" t="str">
            <v/>
          </cell>
          <cell r="G173" t="str">
            <v>  行政运行</v>
          </cell>
          <cell r="H173">
            <v>0</v>
          </cell>
          <cell r="I173">
            <v>0</v>
          </cell>
          <cell r="J173">
            <v>0</v>
          </cell>
          <cell r="K173">
            <v>0</v>
          </cell>
          <cell r="L173">
            <v>0</v>
          </cell>
          <cell r="M173">
            <v>0</v>
          </cell>
          <cell r="N173">
            <v>0</v>
          </cell>
          <cell r="O173">
            <v>0</v>
          </cell>
          <cell r="P173">
            <v>0</v>
          </cell>
          <cell r="Q173">
            <v>0</v>
          </cell>
          <cell r="R173">
            <v>0</v>
          </cell>
          <cell r="S173">
            <v>0</v>
          </cell>
          <cell r="T173">
            <v>0</v>
          </cell>
        </row>
        <row r="174">
          <cell r="A174">
            <v>2011502</v>
          </cell>
          <cell r="B174" t="str">
            <v/>
          </cell>
          <cell r="C174" t="str">
            <v/>
          </cell>
          <cell r="D174" t="str">
            <v>20115</v>
          </cell>
          <cell r="E174" t="str">
            <v/>
          </cell>
          <cell r="F174" t="str">
            <v/>
          </cell>
          <cell r="G174" t="str">
            <v>  一般行政管理事务</v>
          </cell>
          <cell r="H174">
            <v>0</v>
          </cell>
          <cell r="I174">
            <v>0</v>
          </cell>
          <cell r="J174">
            <v>0</v>
          </cell>
          <cell r="K174">
            <v>0</v>
          </cell>
          <cell r="L174">
            <v>0</v>
          </cell>
          <cell r="M174">
            <v>0</v>
          </cell>
          <cell r="N174">
            <v>0</v>
          </cell>
          <cell r="O174">
            <v>0</v>
          </cell>
          <cell r="P174">
            <v>0</v>
          </cell>
          <cell r="Q174">
            <v>0</v>
          </cell>
          <cell r="R174">
            <v>0</v>
          </cell>
          <cell r="S174">
            <v>0</v>
          </cell>
          <cell r="T174">
            <v>0</v>
          </cell>
        </row>
        <row r="175">
          <cell r="A175">
            <v>2011503</v>
          </cell>
          <cell r="B175" t="str">
            <v/>
          </cell>
          <cell r="C175" t="str">
            <v/>
          </cell>
          <cell r="D175" t="str">
            <v>20115</v>
          </cell>
          <cell r="E175" t="str">
            <v/>
          </cell>
          <cell r="F175" t="str">
            <v/>
          </cell>
          <cell r="G175" t="str">
            <v>  机关服务</v>
          </cell>
          <cell r="H175">
            <v>0</v>
          </cell>
          <cell r="I175">
            <v>0</v>
          </cell>
          <cell r="J175">
            <v>0</v>
          </cell>
          <cell r="K175">
            <v>0</v>
          </cell>
          <cell r="L175">
            <v>0</v>
          </cell>
          <cell r="M175">
            <v>0</v>
          </cell>
          <cell r="N175">
            <v>0</v>
          </cell>
          <cell r="O175">
            <v>0</v>
          </cell>
          <cell r="P175">
            <v>0</v>
          </cell>
          <cell r="Q175">
            <v>0</v>
          </cell>
          <cell r="R175">
            <v>0</v>
          </cell>
          <cell r="S175">
            <v>0</v>
          </cell>
          <cell r="T175">
            <v>0</v>
          </cell>
        </row>
        <row r="176">
          <cell r="A176">
            <v>2011504</v>
          </cell>
          <cell r="B176" t="str">
            <v/>
          </cell>
          <cell r="C176" t="str">
            <v/>
          </cell>
          <cell r="D176" t="str">
            <v>20115</v>
          </cell>
          <cell r="E176" t="str">
            <v/>
          </cell>
          <cell r="F176" t="str">
            <v/>
          </cell>
          <cell r="G176" t="str">
            <v>  工商行政管理专项</v>
          </cell>
          <cell r="H176">
            <v>0</v>
          </cell>
          <cell r="I176">
            <v>0</v>
          </cell>
          <cell r="J176">
            <v>0</v>
          </cell>
          <cell r="K176">
            <v>0</v>
          </cell>
          <cell r="L176">
            <v>0</v>
          </cell>
          <cell r="M176">
            <v>0</v>
          </cell>
          <cell r="N176">
            <v>0</v>
          </cell>
          <cell r="O176">
            <v>0</v>
          </cell>
          <cell r="P176">
            <v>0</v>
          </cell>
          <cell r="Q176">
            <v>0</v>
          </cell>
          <cell r="R176">
            <v>0</v>
          </cell>
          <cell r="S176">
            <v>0</v>
          </cell>
          <cell r="T176">
            <v>0</v>
          </cell>
        </row>
        <row r="177">
          <cell r="A177">
            <v>2011505</v>
          </cell>
          <cell r="B177" t="str">
            <v/>
          </cell>
          <cell r="C177" t="str">
            <v/>
          </cell>
          <cell r="D177" t="str">
            <v>20115</v>
          </cell>
          <cell r="E177" t="str">
            <v/>
          </cell>
          <cell r="F177" t="str">
            <v/>
          </cell>
          <cell r="G177" t="str">
            <v>  执法办案专项</v>
          </cell>
          <cell r="H177">
            <v>0</v>
          </cell>
          <cell r="I177">
            <v>0</v>
          </cell>
          <cell r="J177">
            <v>0</v>
          </cell>
          <cell r="K177">
            <v>0</v>
          </cell>
          <cell r="L177">
            <v>0</v>
          </cell>
          <cell r="M177">
            <v>0</v>
          </cell>
          <cell r="N177">
            <v>0</v>
          </cell>
          <cell r="O177">
            <v>0</v>
          </cell>
          <cell r="P177">
            <v>0</v>
          </cell>
          <cell r="Q177">
            <v>0</v>
          </cell>
          <cell r="R177">
            <v>0</v>
          </cell>
          <cell r="S177">
            <v>0</v>
          </cell>
          <cell r="T177">
            <v>0</v>
          </cell>
        </row>
        <row r="178">
          <cell r="A178">
            <v>2011506</v>
          </cell>
          <cell r="B178" t="str">
            <v/>
          </cell>
          <cell r="C178" t="str">
            <v/>
          </cell>
          <cell r="D178" t="str">
            <v>20115</v>
          </cell>
          <cell r="E178" t="str">
            <v/>
          </cell>
          <cell r="F178" t="str">
            <v/>
          </cell>
          <cell r="G178" t="str">
            <v>  消费者权益保护</v>
          </cell>
          <cell r="H178">
            <v>0</v>
          </cell>
          <cell r="I178">
            <v>0</v>
          </cell>
          <cell r="J178">
            <v>0</v>
          </cell>
          <cell r="K178">
            <v>0</v>
          </cell>
          <cell r="L178">
            <v>0</v>
          </cell>
          <cell r="M178">
            <v>0</v>
          </cell>
          <cell r="N178">
            <v>0</v>
          </cell>
          <cell r="O178">
            <v>0</v>
          </cell>
          <cell r="P178">
            <v>0</v>
          </cell>
          <cell r="Q178">
            <v>0</v>
          </cell>
          <cell r="R178">
            <v>0</v>
          </cell>
          <cell r="S178">
            <v>0</v>
          </cell>
          <cell r="T178">
            <v>0</v>
          </cell>
        </row>
        <row r="179">
          <cell r="A179">
            <v>2011507</v>
          </cell>
          <cell r="B179" t="str">
            <v/>
          </cell>
          <cell r="C179" t="str">
            <v/>
          </cell>
          <cell r="D179" t="str">
            <v>20115</v>
          </cell>
          <cell r="E179" t="str">
            <v/>
          </cell>
          <cell r="F179" t="str">
            <v/>
          </cell>
          <cell r="G179" t="str">
            <v>  信息化建设</v>
          </cell>
          <cell r="H179">
            <v>0</v>
          </cell>
          <cell r="I179">
            <v>0</v>
          </cell>
          <cell r="J179">
            <v>0</v>
          </cell>
          <cell r="K179">
            <v>0</v>
          </cell>
          <cell r="L179">
            <v>0</v>
          </cell>
          <cell r="M179">
            <v>0</v>
          </cell>
          <cell r="N179">
            <v>0</v>
          </cell>
          <cell r="O179">
            <v>0</v>
          </cell>
          <cell r="P179">
            <v>0</v>
          </cell>
          <cell r="Q179">
            <v>0</v>
          </cell>
          <cell r="R179">
            <v>0</v>
          </cell>
          <cell r="S179">
            <v>0</v>
          </cell>
          <cell r="T179">
            <v>0</v>
          </cell>
        </row>
        <row r="180">
          <cell r="A180">
            <v>2011550</v>
          </cell>
          <cell r="B180" t="str">
            <v/>
          </cell>
          <cell r="C180" t="str">
            <v/>
          </cell>
          <cell r="D180" t="str">
            <v>20115</v>
          </cell>
          <cell r="E180" t="str">
            <v/>
          </cell>
          <cell r="F180" t="str">
            <v/>
          </cell>
          <cell r="G180" t="str">
            <v>  事业运行</v>
          </cell>
          <cell r="H180">
            <v>0</v>
          </cell>
          <cell r="I180">
            <v>0</v>
          </cell>
          <cell r="J180">
            <v>0</v>
          </cell>
          <cell r="K180">
            <v>0</v>
          </cell>
          <cell r="L180">
            <v>0</v>
          </cell>
          <cell r="M180">
            <v>0</v>
          </cell>
          <cell r="N180">
            <v>0</v>
          </cell>
          <cell r="O180">
            <v>0</v>
          </cell>
          <cell r="P180">
            <v>0</v>
          </cell>
          <cell r="Q180">
            <v>0</v>
          </cell>
          <cell r="R180">
            <v>0</v>
          </cell>
          <cell r="S180">
            <v>0</v>
          </cell>
          <cell r="T180">
            <v>0</v>
          </cell>
        </row>
        <row r="181">
          <cell r="A181">
            <v>2011599</v>
          </cell>
          <cell r="B181" t="str">
            <v/>
          </cell>
          <cell r="C181" t="str">
            <v/>
          </cell>
          <cell r="D181" t="str">
            <v>20115</v>
          </cell>
          <cell r="E181" t="str">
            <v/>
          </cell>
          <cell r="F181" t="str">
            <v/>
          </cell>
          <cell r="G181" t="str">
            <v>  其他工商行政管理事务支出</v>
          </cell>
          <cell r="H181">
            <v>0</v>
          </cell>
          <cell r="I181">
            <v>0</v>
          </cell>
          <cell r="J181">
            <v>0</v>
          </cell>
          <cell r="K181">
            <v>0</v>
          </cell>
          <cell r="L181">
            <v>0</v>
          </cell>
          <cell r="M181">
            <v>0</v>
          </cell>
          <cell r="N181">
            <v>0</v>
          </cell>
          <cell r="O181">
            <v>0</v>
          </cell>
          <cell r="P181">
            <v>0</v>
          </cell>
          <cell r="Q181">
            <v>0</v>
          </cell>
          <cell r="R181">
            <v>0</v>
          </cell>
          <cell r="S181">
            <v>0</v>
          </cell>
          <cell r="T181">
            <v>0</v>
          </cell>
        </row>
        <row r="182">
          <cell r="A182">
            <v>20117</v>
          </cell>
          <cell r="B182" t="str">
            <v/>
          </cell>
          <cell r="C182" t="str">
            <v>201</v>
          </cell>
          <cell r="D182" t="str">
            <v/>
          </cell>
          <cell r="E182" t="str">
            <v/>
          </cell>
          <cell r="F182" t="str">
            <v>20117</v>
          </cell>
          <cell r="G182" t="str">
            <v>质量技术监督与检验检疫事务</v>
          </cell>
          <cell r="H182">
            <v>0</v>
          </cell>
          <cell r="I182">
            <v>0</v>
          </cell>
          <cell r="J182">
            <v>0</v>
          </cell>
          <cell r="K182">
            <v>0</v>
          </cell>
          <cell r="L182">
            <v>0</v>
          </cell>
          <cell r="M182">
            <v>0</v>
          </cell>
          <cell r="N182">
            <v>0</v>
          </cell>
          <cell r="O182">
            <v>0</v>
          </cell>
          <cell r="P182">
            <v>0</v>
          </cell>
          <cell r="Q182">
            <v>0</v>
          </cell>
          <cell r="R182">
            <v>0</v>
          </cell>
          <cell r="S182">
            <v>0</v>
          </cell>
          <cell r="T182">
            <v>0</v>
          </cell>
        </row>
        <row r="183">
          <cell r="A183">
            <v>2011701</v>
          </cell>
          <cell r="B183" t="str">
            <v/>
          </cell>
          <cell r="C183" t="str">
            <v/>
          </cell>
          <cell r="D183" t="str">
            <v>20117</v>
          </cell>
          <cell r="E183" t="str">
            <v/>
          </cell>
          <cell r="F183" t="str">
            <v/>
          </cell>
          <cell r="G183" t="str">
            <v>  行政运行</v>
          </cell>
          <cell r="H183">
            <v>0</v>
          </cell>
          <cell r="I183">
            <v>0</v>
          </cell>
          <cell r="J183">
            <v>0</v>
          </cell>
          <cell r="K183">
            <v>0</v>
          </cell>
          <cell r="L183">
            <v>0</v>
          </cell>
          <cell r="M183">
            <v>0</v>
          </cell>
          <cell r="N183">
            <v>0</v>
          </cell>
          <cell r="O183">
            <v>0</v>
          </cell>
          <cell r="P183">
            <v>0</v>
          </cell>
          <cell r="Q183">
            <v>0</v>
          </cell>
          <cell r="R183">
            <v>0</v>
          </cell>
          <cell r="S183">
            <v>0</v>
          </cell>
          <cell r="T183">
            <v>0</v>
          </cell>
        </row>
        <row r="184">
          <cell r="A184">
            <v>2011702</v>
          </cell>
          <cell r="B184" t="str">
            <v/>
          </cell>
          <cell r="C184" t="str">
            <v/>
          </cell>
          <cell r="D184" t="str">
            <v>20117</v>
          </cell>
          <cell r="E184" t="str">
            <v/>
          </cell>
          <cell r="F184" t="str">
            <v/>
          </cell>
          <cell r="G184" t="str">
            <v>  一般行政管理事务</v>
          </cell>
          <cell r="H184">
            <v>0</v>
          </cell>
          <cell r="I184">
            <v>0</v>
          </cell>
          <cell r="J184">
            <v>0</v>
          </cell>
          <cell r="K184">
            <v>0</v>
          </cell>
          <cell r="L184">
            <v>0</v>
          </cell>
          <cell r="M184">
            <v>0</v>
          </cell>
          <cell r="N184">
            <v>0</v>
          </cell>
          <cell r="O184">
            <v>0</v>
          </cell>
          <cell r="P184">
            <v>0</v>
          </cell>
          <cell r="Q184">
            <v>0</v>
          </cell>
          <cell r="R184">
            <v>0</v>
          </cell>
          <cell r="S184">
            <v>0</v>
          </cell>
          <cell r="T184">
            <v>0</v>
          </cell>
        </row>
        <row r="185">
          <cell r="A185">
            <v>2011703</v>
          </cell>
          <cell r="B185" t="str">
            <v/>
          </cell>
          <cell r="C185" t="str">
            <v/>
          </cell>
          <cell r="D185" t="str">
            <v>20117</v>
          </cell>
          <cell r="E185" t="str">
            <v/>
          </cell>
          <cell r="F185" t="str">
            <v/>
          </cell>
          <cell r="G185" t="str">
            <v>  机关服务</v>
          </cell>
          <cell r="H185">
            <v>0</v>
          </cell>
          <cell r="I185">
            <v>0</v>
          </cell>
          <cell r="J185">
            <v>0</v>
          </cell>
          <cell r="K185">
            <v>0</v>
          </cell>
          <cell r="L185">
            <v>0</v>
          </cell>
          <cell r="M185">
            <v>0</v>
          </cell>
          <cell r="N185">
            <v>0</v>
          </cell>
          <cell r="O185">
            <v>0</v>
          </cell>
          <cell r="P185">
            <v>0</v>
          </cell>
          <cell r="Q185">
            <v>0</v>
          </cell>
          <cell r="R185">
            <v>0</v>
          </cell>
          <cell r="S185">
            <v>0</v>
          </cell>
          <cell r="T185">
            <v>0</v>
          </cell>
        </row>
        <row r="186">
          <cell r="A186">
            <v>2011704</v>
          </cell>
          <cell r="B186" t="str">
            <v/>
          </cell>
          <cell r="C186" t="str">
            <v/>
          </cell>
          <cell r="D186" t="str">
            <v>20117</v>
          </cell>
          <cell r="E186" t="str">
            <v/>
          </cell>
          <cell r="F186" t="str">
            <v/>
          </cell>
          <cell r="G186" t="str">
            <v>  出入境检验检疫行政执法和业务管理</v>
          </cell>
          <cell r="H186">
            <v>0</v>
          </cell>
          <cell r="I186">
            <v>0</v>
          </cell>
          <cell r="J186">
            <v>0</v>
          </cell>
          <cell r="K186">
            <v>0</v>
          </cell>
          <cell r="L186">
            <v>0</v>
          </cell>
          <cell r="M186">
            <v>0</v>
          </cell>
          <cell r="N186">
            <v>0</v>
          </cell>
          <cell r="O186">
            <v>0</v>
          </cell>
          <cell r="P186">
            <v>0</v>
          </cell>
          <cell r="Q186">
            <v>0</v>
          </cell>
          <cell r="R186">
            <v>0</v>
          </cell>
          <cell r="S186">
            <v>0</v>
          </cell>
          <cell r="T186">
            <v>0</v>
          </cell>
        </row>
        <row r="187">
          <cell r="A187">
            <v>2011705</v>
          </cell>
          <cell r="B187" t="str">
            <v/>
          </cell>
          <cell r="C187" t="str">
            <v/>
          </cell>
          <cell r="D187" t="str">
            <v>20117</v>
          </cell>
          <cell r="E187" t="str">
            <v/>
          </cell>
          <cell r="F187" t="str">
            <v/>
          </cell>
          <cell r="G187" t="str">
            <v>  出入境检验检疫技术支持</v>
          </cell>
          <cell r="H187">
            <v>0</v>
          </cell>
          <cell r="I187">
            <v>0</v>
          </cell>
          <cell r="J187">
            <v>0</v>
          </cell>
          <cell r="K187">
            <v>0</v>
          </cell>
          <cell r="L187">
            <v>0</v>
          </cell>
          <cell r="M187">
            <v>0</v>
          </cell>
          <cell r="N187">
            <v>0</v>
          </cell>
          <cell r="O187">
            <v>0</v>
          </cell>
          <cell r="P187">
            <v>0</v>
          </cell>
          <cell r="Q187">
            <v>0</v>
          </cell>
          <cell r="R187">
            <v>0</v>
          </cell>
          <cell r="S187">
            <v>0</v>
          </cell>
          <cell r="T187">
            <v>0</v>
          </cell>
        </row>
        <row r="188">
          <cell r="A188">
            <v>2011706</v>
          </cell>
          <cell r="B188" t="str">
            <v/>
          </cell>
          <cell r="C188" t="str">
            <v/>
          </cell>
          <cell r="D188" t="str">
            <v>20117</v>
          </cell>
          <cell r="E188" t="str">
            <v/>
          </cell>
          <cell r="F188" t="str">
            <v/>
          </cell>
          <cell r="G188" t="str">
            <v>  质量技术监督行政执法及业务管理</v>
          </cell>
          <cell r="H188">
            <v>0</v>
          </cell>
          <cell r="I188">
            <v>0</v>
          </cell>
          <cell r="J188">
            <v>0</v>
          </cell>
          <cell r="K188">
            <v>0</v>
          </cell>
          <cell r="L188">
            <v>0</v>
          </cell>
          <cell r="M188">
            <v>0</v>
          </cell>
          <cell r="N188">
            <v>0</v>
          </cell>
          <cell r="O188">
            <v>0</v>
          </cell>
          <cell r="P188">
            <v>0</v>
          </cell>
          <cell r="Q188">
            <v>0</v>
          </cell>
          <cell r="R188">
            <v>0</v>
          </cell>
          <cell r="S188">
            <v>0</v>
          </cell>
          <cell r="T188">
            <v>0</v>
          </cell>
        </row>
        <row r="189">
          <cell r="A189">
            <v>2011707</v>
          </cell>
          <cell r="B189" t="str">
            <v/>
          </cell>
          <cell r="C189" t="str">
            <v/>
          </cell>
          <cell r="D189" t="str">
            <v>20117</v>
          </cell>
          <cell r="E189" t="str">
            <v/>
          </cell>
          <cell r="F189" t="str">
            <v/>
          </cell>
          <cell r="G189" t="str">
            <v>  质量技术监督技术支持</v>
          </cell>
          <cell r="H189">
            <v>0</v>
          </cell>
          <cell r="I189">
            <v>0</v>
          </cell>
          <cell r="J189">
            <v>0</v>
          </cell>
          <cell r="K189">
            <v>0</v>
          </cell>
          <cell r="L189">
            <v>0</v>
          </cell>
          <cell r="M189">
            <v>0</v>
          </cell>
          <cell r="N189">
            <v>0</v>
          </cell>
          <cell r="O189">
            <v>0</v>
          </cell>
          <cell r="P189">
            <v>0</v>
          </cell>
          <cell r="Q189">
            <v>0</v>
          </cell>
          <cell r="R189">
            <v>0</v>
          </cell>
          <cell r="S189">
            <v>0</v>
          </cell>
          <cell r="T189">
            <v>0</v>
          </cell>
        </row>
        <row r="190">
          <cell r="A190">
            <v>2011708</v>
          </cell>
          <cell r="B190" t="str">
            <v/>
          </cell>
          <cell r="C190" t="str">
            <v/>
          </cell>
          <cell r="D190" t="str">
            <v>20117</v>
          </cell>
          <cell r="E190" t="str">
            <v/>
          </cell>
          <cell r="F190" t="str">
            <v/>
          </cell>
          <cell r="G190" t="str">
            <v>  认证认可监督管理</v>
          </cell>
          <cell r="H190">
            <v>0</v>
          </cell>
          <cell r="I190">
            <v>0</v>
          </cell>
          <cell r="J190">
            <v>0</v>
          </cell>
          <cell r="K190">
            <v>0</v>
          </cell>
          <cell r="L190">
            <v>0</v>
          </cell>
          <cell r="M190">
            <v>0</v>
          </cell>
          <cell r="N190">
            <v>0</v>
          </cell>
          <cell r="O190">
            <v>0</v>
          </cell>
          <cell r="P190">
            <v>0</v>
          </cell>
          <cell r="Q190">
            <v>0</v>
          </cell>
          <cell r="R190">
            <v>0</v>
          </cell>
          <cell r="S190">
            <v>0</v>
          </cell>
          <cell r="T190">
            <v>0</v>
          </cell>
        </row>
        <row r="191">
          <cell r="A191">
            <v>2011709</v>
          </cell>
          <cell r="B191" t="str">
            <v/>
          </cell>
          <cell r="C191" t="str">
            <v/>
          </cell>
          <cell r="D191" t="str">
            <v>20117</v>
          </cell>
          <cell r="E191" t="str">
            <v/>
          </cell>
          <cell r="F191" t="str">
            <v/>
          </cell>
          <cell r="G191" t="str">
            <v>  标准化管理</v>
          </cell>
          <cell r="H191">
            <v>0</v>
          </cell>
          <cell r="I191">
            <v>0</v>
          </cell>
          <cell r="J191">
            <v>0</v>
          </cell>
          <cell r="K191">
            <v>0</v>
          </cell>
          <cell r="L191">
            <v>0</v>
          </cell>
          <cell r="M191">
            <v>0</v>
          </cell>
          <cell r="N191">
            <v>0</v>
          </cell>
          <cell r="O191">
            <v>0</v>
          </cell>
          <cell r="P191">
            <v>0</v>
          </cell>
          <cell r="Q191">
            <v>0</v>
          </cell>
          <cell r="R191">
            <v>0</v>
          </cell>
          <cell r="S191">
            <v>0</v>
          </cell>
          <cell r="T191">
            <v>0</v>
          </cell>
        </row>
        <row r="192">
          <cell r="A192">
            <v>2011710</v>
          </cell>
          <cell r="B192" t="str">
            <v/>
          </cell>
          <cell r="C192" t="str">
            <v/>
          </cell>
          <cell r="D192" t="str">
            <v>20117</v>
          </cell>
          <cell r="E192" t="str">
            <v/>
          </cell>
          <cell r="F192" t="str">
            <v/>
          </cell>
          <cell r="G192" t="str">
            <v>  信息化建设</v>
          </cell>
          <cell r="H192">
            <v>0</v>
          </cell>
          <cell r="I192">
            <v>0</v>
          </cell>
          <cell r="J192">
            <v>0</v>
          </cell>
          <cell r="K192">
            <v>0</v>
          </cell>
          <cell r="L192">
            <v>0</v>
          </cell>
          <cell r="M192">
            <v>0</v>
          </cell>
          <cell r="N192">
            <v>0</v>
          </cell>
          <cell r="O192">
            <v>0</v>
          </cell>
          <cell r="P192">
            <v>0</v>
          </cell>
          <cell r="Q192">
            <v>0</v>
          </cell>
          <cell r="R192">
            <v>0</v>
          </cell>
          <cell r="S192">
            <v>0</v>
          </cell>
          <cell r="T192">
            <v>0</v>
          </cell>
        </row>
        <row r="193">
          <cell r="A193">
            <v>2011750</v>
          </cell>
          <cell r="B193" t="str">
            <v/>
          </cell>
          <cell r="C193" t="str">
            <v/>
          </cell>
          <cell r="D193" t="str">
            <v>20117</v>
          </cell>
          <cell r="E193" t="str">
            <v/>
          </cell>
          <cell r="F193" t="str">
            <v/>
          </cell>
          <cell r="G193" t="str">
            <v>  事业运行</v>
          </cell>
          <cell r="H193">
            <v>0</v>
          </cell>
          <cell r="I193">
            <v>0</v>
          </cell>
          <cell r="J193">
            <v>0</v>
          </cell>
          <cell r="K193">
            <v>0</v>
          </cell>
          <cell r="L193">
            <v>0</v>
          </cell>
          <cell r="M193">
            <v>0</v>
          </cell>
          <cell r="N193">
            <v>0</v>
          </cell>
          <cell r="O193">
            <v>0</v>
          </cell>
          <cell r="P193">
            <v>0</v>
          </cell>
          <cell r="Q193">
            <v>0</v>
          </cell>
          <cell r="R193">
            <v>0</v>
          </cell>
          <cell r="S193">
            <v>0</v>
          </cell>
          <cell r="T193">
            <v>0</v>
          </cell>
        </row>
        <row r="194">
          <cell r="A194">
            <v>2011799</v>
          </cell>
          <cell r="B194" t="str">
            <v/>
          </cell>
          <cell r="C194" t="str">
            <v/>
          </cell>
          <cell r="D194" t="str">
            <v>20117</v>
          </cell>
          <cell r="E194" t="str">
            <v/>
          </cell>
          <cell r="F194" t="str">
            <v/>
          </cell>
          <cell r="G194" t="str">
            <v>  其他质量技术监督与检验检疫事务支出</v>
          </cell>
          <cell r="H194">
            <v>0</v>
          </cell>
          <cell r="I194">
            <v>0</v>
          </cell>
          <cell r="J194">
            <v>0</v>
          </cell>
          <cell r="K194">
            <v>0</v>
          </cell>
          <cell r="L194">
            <v>0</v>
          </cell>
          <cell r="M194">
            <v>0</v>
          </cell>
          <cell r="N194">
            <v>0</v>
          </cell>
          <cell r="O194">
            <v>0</v>
          </cell>
          <cell r="P194">
            <v>0</v>
          </cell>
          <cell r="Q194">
            <v>0</v>
          </cell>
          <cell r="R194">
            <v>0</v>
          </cell>
          <cell r="S194">
            <v>0</v>
          </cell>
          <cell r="T194">
            <v>0</v>
          </cell>
        </row>
        <row r="195">
          <cell r="A195">
            <v>20123</v>
          </cell>
          <cell r="B195" t="str">
            <v/>
          </cell>
          <cell r="C195" t="str">
            <v>201</v>
          </cell>
          <cell r="D195" t="str">
            <v/>
          </cell>
          <cell r="E195" t="str">
            <v/>
          </cell>
          <cell r="F195" t="str">
            <v>20123</v>
          </cell>
          <cell r="G195" t="str">
            <v>民族事务</v>
          </cell>
          <cell r="H195">
            <v>221.377126</v>
          </cell>
          <cell r="I195">
            <v>0</v>
          </cell>
          <cell r="J195">
            <v>0</v>
          </cell>
          <cell r="K195">
            <v>0</v>
          </cell>
          <cell r="L195">
            <v>0</v>
          </cell>
          <cell r="M195">
            <v>0</v>
          </cell>
          <cell r="N195">
            <v>0</v>
          </cell>
          <cell r="O195">
            <v>0</v>
          </cell>
          <cell r="P195">
            <v>0</v>
          </cell>
          <cell r="Q195">
            <v>233</v>
          </cell>
          <cell r="R195">
            <v>-233</v>
          </cell>
          <cell r="S195">
            <v>0</v>
          </cell>
          <cell r="T195">
            <v>0</v>
          </cell>
        </row>
        <row r="196">
          <cell r="A196">
            <v>2012301</v>
          </cell>
          <cell r="B196" t="str">
            <v/>
          </cell>
          <cell r="C196" t="str">
            <v/>
          </cell>
          <cell r="D196" t="str">
            <v>20123</v>
          </cell>
          <cell r="E196" t="str">
            <v/>
          </cell>
          <cell r="F196" t="str">
            <v/>
          </cell>
          <cell r="G196" t="str">
            <v>  行政运行</v>
          </cell>
          <cell r="H196">
            <v>30.72</v>
          </cell>
          <cell r="I196">
            <v>0</v>
          </cell>
          <cell r="J196">
            <v>0</v>
          </cell>
          <cell r="K196">
            <v>0</v>
          </cell>
          <cell r="L196">
            <v>0</v>
          </cell>
          <cell r="M196">
            <v>0</v>
          </cell>
          <cell r="N196">
            <v>0</v>
          </cell>
          <cell r="O196">
            <v>0</v>
          </cell>
          <cell r="P196">
            <v>0</v>
          </cell>
          <cell r="Q196">
            <v>0</v>
          </cell>
          <cell r="R196">
            <v>0</v>
          </cell>
          <cell r="S196">
            <v>0</v>
          </cell>
          <cell r="T196">
            <v>0</v>
          </cell>
        </row>
        <row r="197">
          <cell r="A197">
            <v>2012302</v>
          </cell>
          <cell r="B197" t="str">
            <v/>
          </cell>
          <cell r="C197" t="str">
            <v/>
          </cell>
          <cell r="D197" t="str">
            <v>20123</v>
          </cell>
          <cell r="E197" t="str">
            <v/>
          </cell>
          <cell r="F197" t="str">
            <v/>
          </cell>
          <cell r="G197" t="str">
            <v>  一般行政管理事务</v>
          </cell>
          <cell r="H197">
            <v>0</v>
          </cell>
          <cell r="I197">
            <v>0</v>
          </cell>
          <cell r="J197">
            <v>0</v>
          </cell>
          <cell r="K197">
            <v>0</v>
          </cell>
          <cell r="L197">
            <v>0</v>
          </cell>
          <cell r="M197">
            <v>0</v>
          </cell>
          <cell r="N197">
            <v>0</v>
          </cell>
          <cell r="O197">
            <v>0</v>
          </cell>
          <cell r="P197">
            <v>0</v>
          </cell>
          <cell r="Q197">
            <v>0</v>
          </cell>
          <cell r="R197">
            <v>0</v>
          </cell>
          <cell r="S197">
            <v>0</v>
          </cell>
          <cell r="T197">
            <v>0</v>
          </cell>
        </row>
        <row r="198">
          <cell r="A198">
            <v>2012303</v>
          </cell>
          <cell r="B198" t="str">
            <v/>
          </cell>
          <cell r="C198" t="str">
            <v/>
          </cell>
          <cell r="D198" t="str">
            <v>20123</v>
          </cell>
          <cell r="E198" t="str">
            <v/>
          </cell>
          <cell r="F198" t="str">
            <v/>
          </cell>
          <cell r="G198" t="str">
            <v>  机关服务</v>
          </cell>
          <cell r="H198">
            <v>0</v>
          </cell>
          <cell r="I198">
            <v>0</v>
          </cell>
          <cell r="J198">
            <v>0</v>
          </cell>
          <cell r="K198">
            <v>0</v>
          </cell>
          <cell r="L198">
            <v>0</v>
          </cell>
          <cell r="M198">
            <v>0</v>
          </cell>
          <cell r="N198">
            <v>0</v>
          </cell>
          <cell r="O198">
            <v>0</v>
          </cell>
          <cell r="P198">
            <v>0</v>
          </cell>
          <cell r="Q198">
            <v>0</v>
          </cell>
          <cell r="R198">
            <v>0</v>
          </cell>
          <cell r="S198">
            <v>0</v>
          </cell>
          <cell r="T198">
            <v>0</v>
          </cell>
        </row>
        <row r="199">
          <cell r="A199">
            <v>2012304</v>
          </cell>
          <cell r="B199" t="str">
            <v/>
          </cell>
          <cell r="C199" t="str">
            <v/>
          </cell>
          <cell r="D199" t="str">
            <v>20123</v>
          </cell>
          <cell r="E199" t="str">
            <v/>
          </cell>
          <cell r="F199" t="str">
            <v/>
          </cell>
          <cell r="G199" t="str">
            <v>  民族工作专项</v>
          </cell>
          <cell r="H199">
            <v>100.558972</v>
          </cell>
          <cell r="I199">
            <v>0</v>
          </cell>
          <cell r="J199">
            <v>0</v>
          </cell>
          <cell r="K199">
            <v>0</v>
          </cell>
          <cell r="L199">
            <v>0</v>
          </cell>
          <cell r="M199">
            <v>0</v>
          </cell>
          <cell r="N199">
            <v>0</v>
          </cell>
          <cell r="O199">
            <v>0</v>
          </cell>
          <cell r="P199">
            <v>0</v>
          </cell>
          <cell r="Q199">
            <v>233</v>
          </cell>
          <cell r="R199">
            <v>-233</v>
          </cell>
          <cell r="S199">
            <v>0</v>
          </cell>
          <cell r="T199">
            <v>0</v>
          </cell>
        </row>
        <row r="200">
          <cell r="A200">
            <v>2012350</v>
          </cell>
          <cell r="B200" t="str">
            <v/>
          </cell>
          <cell r="C200" t="str">
            <v/>
          </cell>
          <cell r="D200" t="str">
            <v>20123</v>
          </cell>
          <cell r="E200" t="str">
            <v/>
          </cell>
          <cell r="F200" t="str">
            <v/>
          </cell>
          <cell r="G200" t="str">
            <v>  事业运行</v>
          </cell>
          <cell r="H200">
            <v>0</v>
          </cell>
          <cell r="I200">
            <v>0</v>
          </cell>
          <cell r="J200">
            <v>0</v>
          </cell>
          <cell r="K200">
            <v>0</v>
          </cell>
          <cell r="L200">
            <v>0</v>
          </cell>
          <cell r="M200">
            <v>0</v>
          </cell>
          <cell r="N200">
            <v>0</v>
          </cell>
          <cell r="O200">
            <v>0</v>
          </cell>
          <cell r="P200">
            <v>0</v>
          </cell>
          <cell r="Q200">
            <v>0</v>
          </cell>
          <cell r="R200">
            <v>0</v>
          </cell>
          <cell r="S200">
            <v>0</v>
          </cell>
          <cell r="T200">
            <v>0</v>
          </cell>
        </row>
        <row r="201">
          <cell r="A201">
            <v>2012399</v>
          </cell>
          <cell r="B201" t="str">
            <v/>
          </cell>
          <cell r="C201" t="str">
            <v/>
          </cell>
          <cell r="D201" t="str">
            <v>20123</v>
          </cell>
          <cell r="E201" t="str">
            <v/>
          </cell>
          <cell r="F201" t="str">
            <v/>
          </cell>
          <cell r="G201" t="str">
            <v>  其他民族事务支出</v>
          </cell>
          <cell r="H201">
            <v>90.098154</v>
          </cell>
          <cell r="I201">
            <v>0</v>
          </cell>
          <cell r="J201">
            <v>0</v>
          </cell>
          <cell r="K201">
            <v>0</v>
          </cell>
          <cell r="L201">
            <v>0</v>
          </cell>
          <cell r="M201">
            <v>0</v>
          </cell>
          <cell r="N201">
            <v>0</v>
          </cell>
          <cell r="O201">
            <v>0</v>
          </cell>
          <cell r="P201">
            <v>0</v>
          </cell>
          <cell r="Q201">
            <v>0</v>
          </cell>
          <cell r="R201">
            <v>0</v>
          </cell>
          <cell r="S201">
            <v>0</v>
          </cell>
          <cell r="T201">
            <v>0</v>
          </cell>
        </row>
        <row r="202">
          <cell r="A202">
            <v>20124</v>
          </cell>
          <cell r="B202" t="str">
            <v/>
          </cell>
          <cell r="C202" t="str">
            <v>201</v>
          </cell>
          <cell r="D202" t="str">
            <v/>
          </cell>
          <cell r="E202" t="str">
            <v/>
          </cell>
          <cell r="F202" t="str">
            <v>20124</v>
          </cell>
          <cell r="G202" t="str">
            <v>宗教事务</v>
          </cell>
          <cell r="H202">
            <v>0</v>
          </cell>
          <cell r="I202">
            <v>0</v>
          </cell>
          <cell r="J202">
            <v>0</v>
          </cell>
          <cell r="K202">
            <v>0</v>
          </cell>
          <cell r="L202">
            <v>0</v>
          </cell>
          <cell r="M202">
            <v>0</v>
          </cell>
          <cell r="N202">
            <v>0</v>
          </cell>
          <cell r="O202">
            <v>0</v>
          </cell>
          <cell r="P202">
            <v>0</v>
          </cell>
          <cell r="Q202">
            <v>0</v>
          </cell>
          <cell r="R202">
            <v>0</v>
          </cell>
          <cell r="S202">
            <v>0</v>
          </cell>
          <cell r="T202">
            <v>0</v>
          </cell>
        </row>
        <row r="203">
          <cell r="A203">
            <v>2012401</v>
          </cell>
          <cell r="B203" t="str">
            <v/>
          </cell>
          <cell r="C203" t="str">
            <v/>
          </cell>
          <cell r="D203" t="str">
            <v>20124</v>
          </cell>
          <cell r="E203" t="str">
            <v/>
          </cell>
          <cell r="F203" t="str">
            <v/>
          </cell>
          <cell r="G203" t="str">
            <v>  行政运行</v>
          </cell>
          <cell r="H203">
            <v>0</v>
          </cell>
          <cell r="I203">
            <v>0</v>
          </cell>
          <cell r="J203">
            <v>0</v>
          </cell>
          <cell r="K203">
            <v>0</v>
          </cell>
          <cell r="L203">
            <v>0</v>
          </cell>
          <cell r="M203">
            <v>0</v>
          </cell>
          <cell r="N203">
            <v>0</v>
          </cell>
          <cell r="O203">
            <v>0</v>
          </cell>
          <cell r="P203">
            <v>0</v>
          </cell>
          <cell r="Q203">
            <v>0</v>
          </cell>
          <cell r="R203">
            <v>0</v>
          </cell>
          <cell r="S203">
            <v>0</v>
          </cell>
          <cell r="T203">
            <v>0</v>
          </cell>
        </row>
        <row r="204">
          <cell r="A204">
            <v>2012402</v>
          </cell>
          <cell r="B204" t="str">
            <v/>
          </cell>
          <cell r="C204" t="str">
            <v/>
          </cell>
          <cell r="D204" t="str">
            <v>20124</v>
          </cell>
          <cell r="E204" t="str">
            <v/>
          </cell>
          <cell r="F204" t="str">
            <v/>
          </cell>
          <cell r="G204" t="str">
            <v>  一般行政管理事务</v>
          </cell>
          <cell r="H204">
            <v>0</v>
          </cell>
          <cell r="I204">
            <v>0</v>
          </cell>
          <cell r="J204">
            <v>0</v>
          </cell>
          <cell r="K204">
            <v>0</v>
          </cell>
          <cell r="L204">
            <v>0</v>
          </cell>
          <cell r="M204">
            <v>0</v>
          </cell>
          <cell r="N204">
            <v>0</v>
          </cell>
          <cell r="O204">
            <v>0</v>
          </cell>
          <cell r="P204">
            <v>0</v>
          </cell>
          <cell r="Q204">
            <v>0</v>
          </cell>
          <cell r="R204">
            <v>0</v>
          </cell>
          <cell r="S204">
            <v>0</v>
          </cell>
          <cell r="T204">
            <v>0</v>
          </cell>
        </row>
        <row r="205">
          <cell r="A205">
            <v>2012403</v>
          </cell>
          <cell r="B205" t="str">
            <v/>
          </cell>
          <cell r="C205" t="str">
            <v/>
          </cell>
          <cell r="D205" t="str">
            <v>20124</v>
          </cell>
          <cell r="E205" t="str">
            <v/>
          </cell>
          <cell r="F205" t="str">
            <v/>
          </cell>
          <cell r="G205" t="str">
            <v>  机关服务</v>
          </cell>
          <cell r="H205">
            <v>0</v>
          </cell>
          <cell r="I205">
            <v>0</v>
          </cell>
          <cell r="J205">
            <v>0</v>
          </cell>
          <cell r="K205">
            <v>0</v>
          </cell>
          <cell r="L205">
            <v>0</v>
          </cell>
          <cell r="M205">
            <v>0</v>
          </cell>
          <cell r="N205">
            <v>0</v>
          </cell>
          <cell r="O205">
            <v>0</v>
          </cell>
          <cell r="P205">
            <v>0</v>
          </cell>
          <cell r="Q205">
            <v>0</v>
          </cell>
          <cell r="R205">
            <v>0</v>
          </cell>
          <cell r="S205">
            <v>0</v>
          </cell>
          <cell r="T205">
            <v>0</v>
          </cell>
        </row>
        <row r="206">
          <cell r="A206">
            <v>2012404</v>
          </cell>
          <cell r="B206" t="str">
            <v/>
          </cell>
          <cell r="C206" t="str">
            <v/>
          </cell>
          <cell r="D206" t="str">
            <v>20124</v>
          </cell>
          <cell r="E206" t="str">
            <v/>
          </cell>
          <cell r="F206" t="str">
            <v/>
          </cell>
          <cell r="G206" t="str">
            <v>  宗教工作专项</v>
          </cell>
          <cell r="H206">
            <v>0</v>
          </cell>
          <cell r="I206">
            <v>0</v>
          </cell>
          <cell r="J206">
            <v>0</v>
          </cell>
          <cell r="K206">
            <v>0</v>
          </cell>
          <cell r="L206">
            <v>0</v>
          </cell>
          <cell r="M206">
            <v>0</v>
          </cell>
          <cell r="N206">
            <v>0</v>
          </cell>
          <cell r="O206">
            <v>0</v>
          </cell>
          <cell r="P206">
            <v>0</v>
          </cell>
          <cell r="Q206">
            <v>0</v>
          </cell>
          <cell r="R206">
            <v>0</v>
          </cell>
          <cell r="S206">
            <v>0</v>
          </cell>
          <cell r="T206">
            <v>0</v>
          </cell>
        </row>
        <row r="207">
          <cell r="A207">
            <v>2012450</v>
          </cell>
          <cell r="B207" t="str">
            <v/>
          </cell>
          <cell r="C207" t="str">
            <v/>
          </cell>
          <cell r="D207" t="str">
            <v>20124</v>
          </cell>
          <cell r="E207" t="str">
            <v/>
          </cell>
          <cell r="F207" t="str">
            <v/>
          </cell>
          <cell r="G207" t="str">
            <v>  事业运行</v>
          </cell>
          <cell r="H207">
            <v>0</v>
          </cell>
          <cell r="I207">
            <v>0</v>
          </cell>
          <cell r="J207">
            <v>0</v>
          </cell>
          <cell r="K207">
            <v>0</v>
          </cell>
          <cell r="L207">
            <v>0</v>
          </cell>
          <cell r="M207">
            <v>0</v>
          </cell>
          <cell r="N207">
            <v>0</v>
          </cell>
          <cell r="O207">
            <v>0</v>
          </cell>
          <cell r="P207">
            <v>0</v>
          </cell>
          <cell r="Q207">
            <v>0</v>
          </cell>
          <cell r="R207">
            <v>0</v>
          </cell>
          <cell r="S207">
            <v>0</v>
          </cell>
          <cell r="T207">
            <v>0</v>
          </cell>
        </row>
        <row r="208">
          <cell r="A208">
            <v>2012499</v>
          </cell>
          <cell r="B208" t="str">
            <v/>
          </cell>
          <cell r="C208" t="str">
            <v/>
          </cell>
          <cell r="D208" t="str">
            <v>20124</v>
          </cell>
          <cell r="E208" t="str">
            <v/>
          </cell>
          <cell r="F208" t="str">
            <v/>
          </cell>
          <cell r="G208" t="str">
            <v>  其他宗教事务支出</v>
          </cell>
          <cell r="H208">
            <v>0</v>
          </cell>
          <cell r="I208">
            <v>0</v>
          </cell>
          <cell r="J208">
            <v>0</v>
          </cell>
          <cell r="K208">
            <v>0</v>
          </cell>
          <cell r="L208">
            <v>0</v>
          </cell>
          <cell r="M208">
            <v>0</v>
          </cell>
          <cell r="N208">
            <v>0</v>
          </cell>
          <cell r="O208">
            <v>0</v>
          </cell>
          <cell r="P208">
            <v>0</v>
          </cell>
          <cell r="Q208">
            <v>0</v>
          </cell>
          <cell r="R208">
            <v>0</v>
          </cell>
          <cell r="S208">
            <v>0</v>
          </cell>
          <cell r="T208">
            <v>0</v>
          </cell>
        </row>
        <row r="209">
          <cell r="A209">
            <v>20125</v>
          </cell>
          <cell r="B209" t="str">
            <v/>
          </cell>
          <cell r="C209" t="str">
            <v>201</v>
          </cell>
          <cell r="D209" t="str">
            <v/>
          </cell>
          <cell r="E209" t="str">
            <v/>
          </cell>
          <cell r="F209" t="str">
            <v>20125</v>
          </cell>
          <cell r="G209" t="str">
            <v>港澳台侨事务</v>
          </cell>
          <cell r="H209">
            <v>0</v>
          </cell>
          <cell r="I209">
            <v>0</v>
          </cell>
          <cell r="J209">
            <v>0</v>
          </cell>
          <cell r="K209">
            <v>0</v>
          </cell>
          <cell r="L209">
            <v>0</v>
          </cell>
          <cell r="M209">
            <v>0</v>
          </cell>
          <cell r="N209">
            <v>0</v>
          </cell>
          <cell r="O209">
            <v>0</v>
          </cell>
          <cell r="P209">
            <v>0</v>
          </cell>
          <cell r="Q209">
            <v>0</v>
          </cell>
          <cell r="R209">
            <v>0</v>
          </cell>
          <cell r="S209">
            <v>0</v>
          </cell>
          <cell r="T209">
            <v>0</v>
          </cell>
        </row>
        <row r="210">
          <cell r="A210">
            <v>2012599</v>
          </cell>
          <cell r="B210" t="str">
            <v/>
          </cell>
          <cell r="C210" t="str">
            <v/>
          </cell>
          <cell r="D210" t="str">
            <v>20125</v>
          </cell>
          <cell r="E210" t="str">
            <v/>
          </cell>
          <cell r="F210" t="str">
            <v/>
          </cell>
          <cell r="G210" t="str">
            <v>  其他港澳台事务支出</v>
          </cell>
          <cell r="H210">
            <v>0</v>
          </cell>
          <cell r="I210">
            <v>0</v>
          </cell>
          <cell r="J210">
            <v>0</v>
          </cell>
          <cell r="K210">
            <v>0</v>
          </cell>
          <cell r="L210">
            <v>0</v>
          </cell>
          <cell r="M210">
            <v>0</v>
          </cell>
          <cell r="N210">
            <v>0</v>
          </cell>
          <cell r="O210">
            <v>0</v>
          </cell>
          <cell r="P210">
            <v>0</v>
          </cell>
          <cell r="Q210">
            <v>0</v>
          </cell>
          <cell r="R210">
            <v>0</v>
          </cell>
          <cell r="S210">
            <v>0</v>
          </cell>
          <cell r="T210">
            <v>0</v>
          </cell>
        </row>
        <row r="211">
          <cell r="A211">
            <v>20126</v>
          </cell>
          <cell r="B211" t="str">
            <v/>
          </cell>
          <cell r="C211" t="str">
            <v>201</v>
          </cell>
          <cell r="D211" t="str">
            <v/>
          </cell>
          <cell r="E211" t="str">
            <v/>
          </cell>
          <cell r="F211" t="str">
            <v>20126</v>
          </cell>
          <cell r="G211" t="str">
            <v>档案事务</v>
          </cell>
          <cell r="H211">
            <v>107.448724</v>
          </cell>
          <cell r="I211">
            <v>66.2088</v>
          </cell>
          <cell r="J211">
            <v>8.184</v>
          </cell>
          <cell r="K211">
            <v>2.6198</v>
          </cell>
          <cell r="L211">
            <v>0</v>
          </cell>
          <cell r="M211">
            <v>7.56</v>
          </cell>
          <cell r="N211">
            <v>0</v>
          </cell>
          <cell r="O211">
            <v>0</v>
          </cell>
          <cell r="P211">
            <v>0</v>
          </cell>
          <cell r="Q211">
            <v>0</v>
          </cell>
          <cell r="R211">
            <v>0</v>
          </cell>
          <cell r="S211">
            <v>0</v>
          </cell>
          <cell r="T211">
            <v>0</v>
          </cell>
        </row>
        <row r="212">
          <cell r="A212">
            <v>2012601</v>
          </cell>
          <cell r="B212" t="str">
            <v/>
          </cell>
          <cell r="C212" t="str">
            <v/>
          </cell>
          <cell r="D212" t="str">
            <v>20126</v>
          </cell>
          <cell r="E212" t="str">
            <v/>
          </cell>
          <cell r="F212" t="str">
            <v/>
          </cell>
          <cell r="G212" t="str">
            <v>  行政运行</v>
          </cell>
          <cell r="H212">
            <v>87.448724</v>
          </cell>
          <cell r="I212">
            <v>66.2088</v>
          </cell>
          <cell r="J212">
            <v>8.184</v>
          </cell>
          <cell r="K212">
            <v>2.6198</v>
          </cell>
          <cell r="L212">
            <v>0</v>
          </cell>
          <cell r="M212">
            <v>7.56</v>
          </cell>
          <cell r="N212">
            <v>0</v>
          </cell>
          <cell r="O212">
            <v>0</v>
          </cell>
          <cell r="P212">
            <v>0</v>
          </cell>
          <cell r="Q212">
            <v>0</v>
          </cell>
          <cell r="R212">
            <v>0</v>
          </cell>
          <cell r="S212">
            <v>0</v>
          </cell>
          <cell r="T212">
            <v>0</v>
          </cell>
        </row>
        <row r="213">
          <cell r="A213">
            <v>2012602</v>
          </cell>
          <cell r="B213" t="str">
            <v/>
          </cell>
          <cell r="C213" t="str">
            <v/>
          </cell>
          <cell r="D213" t="str">
            <v>20126</v>
          </cell>
          <cell r="E213" t="str">
            <v/>
          </cell>
          <cell r="F213" t="str">
            <v/>
          </cell>
          <cell r="G213" t="str">
            <v>  一般行政管理事务</v>
          </cell>
          <cell r="H213">
            <v>0</v>
          </cell>
          <cell r="I213">
            <v>0</v>
          </cell>
          <cell r="J213">
            <v>0</v>
          </cell>
          <cell r="K213">
            <v>0</v>
          </cell>
          <cell r="L213">
            <v>0</v>
          </cell>
          <cell r="M213">
            <v>0</v>
          </cell>
          <cell r="N213">
            <v>0</v>
          </cell>
          <cell r="O213">
            <v>0</v>
          </cell>
          <cell r="P213">
            <v>0</v>
          </cell>
          <cell r="Q213">
            <v>0</v>
          </cell>
          <cell r="R213">
            <v>0</v>
          </cell>
          <cell r="S213">
            <v>0</v>
          </cell>
          <cell r="T213">
            <v>0</v>
          </cell>
        </row>
        <row r="214">
          <cell r="A214">
            <v>2012603</v>
          </cell>
          <cell r="B214" t="str">
            <v/>
          </cell>
          <cell r="C214" t="str">
            <v/>
          </cell>
          <cell r="D214" t="str">
            <v>20126</v>
          </cell>
          <cell r="E214" t="str">
            <v/>
          </cell>
          <cell r="F214" t="str">
            <v/>
          </cell>
          <cell r="G214" t="str">
            <v>  机关服务</v>
          </cell>
          <cell r="H214">
            <v>0</v>
          </cell>
          <cell r="I214">
            <v>0</v>
          </cell>
          <cell r="J214">
            <v>0</v>
          </cell>
          <cell r="K214">
            <v>0</v>
          </cell>
          <cell r="L214">
            <v>0</v>
          </cell>
          <cell r="M214">
            <v>0</v>
          </cell>
          <cell r="N214">
            <v>0</v>
          </cell>
          <cell r="O214">
            <v>0</v>
          </cell>
          <cell r="P214">
            <v>0</v>
          </cell>
          <cell r="Q214">
            <v>0</v>
          </cell>
          <cell r="R214">
            <v>0</v>
          </cell>
          <cell r="S214">
            <v>0</v>
          </cell>
          <cell r="T214">
            <v>0</v>
          </cell>
        </row>
        <row r="215">
          <cell r="A215">
            <v>2012604</v>
          </cell>
          <cell r="B215" t="str">
            <v/>
          </cell>
          <cell r="C215" t="str">
            <v/>
          </cell>
          <cell r="D215" t="str">
            <v>20126</v>
          </cell>
          <cell r="E215" t="str">
            <v/>
          </cell>
          <cell r="F215" t="str">
            <v/>
          </cell>
          <cell r="G215" t="str">
            <v>  档案馆</v>
          </cell>
          <cell r="H215">
            <v>20</v>
          </cell>
          <cell r="I215">
            <v>0</v>
          </cell>
          <cell r="J215">
            <v>0</v>
          </cell>
          <cell r="K215">
            <v>0</v>
          </cell>
          <cell r="L215">
            <v>0</v>
          </cell>
          <cell r="M215">
            <v>0</v>
          </cell>
          <cell r="N215">
            <v>0</v>
          </cell>
          <cell r="O215">
            <v>0</v>
          </cell>
          <cell r="P215">
            <v>0</v>
          </cell>
          <cell r="Q215">
            <v>0</v>
          </cell>
          <cell r="R215">
            <v>0</v>
          </cell>
          <cell r="S215">
            <v>0</v>
          </cell>
          <cell r="T215">
            <v>0</v>
          </cell>
        </row>
        <row r="216">
          <cell r="A216">
            <v>2012699</v>
          </cell>
          <cell r="B216" t="str">
            <v/>
          </cell>
          <cell r="C216" t="str">
            <v/>
          </cell>
          <cell r="D216" t="str">
            <v>20126</v>
          </cell>
          <cell r="E216" t="str">
            <v/>
          </cell>
          <cell r="F216" t="str">
            <v/>
          </cell>
          <cell r="G216" t="str">
            <v>  其他档案事务支出</v>
          </cell>
          <cell r="H216">
            <v>0</v>
          </cell>
          <cell r="I216">
            <v>0</v>
          </cell>
          <cell r="J216">
            <v>0</v>
          </cell>
          <cell r="K216">
            <v>0</v>
          </cell>
          <cell r="L216">
            <v>0</v>
          </cell>
          <cell r="M216">
            <v>0</v>
          </cell>
          <cell r="N216">
            <v>0</v>
          </cell>
          <cell r="O216">
            <v>0</v>
          </cell>
          <cell r="P216">
            <v>0</v>
          </cell>
          <cell r="Q216">
            <v>0</v>
          </cell>
          <cell r="R216">
            <v>0</v>
          </cell>
          <cell r="S216">
            <v>0</v>
          </cell>
          <cell r="T216">
            <v>0</v>
          </cell>
        </row>
        <row r="217">
          <cell r="A217">
            <v>20128</v>
          </cell>
          <cell r="B217" t="str">
            <v/>
          </cell>
          <cell r="C217" t="str">
            <v>201</v>
          </cell>
          <cell r="D217" t="str">
            <v/>
          </cell>
          <cell r="E217" t="str">
            <v/>
          </cell>
          <cell r="F217" t="str">
            <v>20128</v>
          </cell>
          <cell r="G217" t="str">
            <v>民主党派及工商联事务</v>
          </cell>
          <cell r="H217">
            <v>241.586442</v>
          </cell>
          <cell r="I217">
            <v>185.4324</v>
          </cell>
          <cell r="J217">
            <v>0</v>
          </cell>
          <cell r="K217">
            <v>5.4415</v>
          </cell>
          <cell r="L217">
            <v>0</v>
          </cell>
          <cell r="M217">
            <v>0</v>
          </cell>
          <cell r="N217">
            <v>0</v>
          </cell>
          <cell r="O217">
            <v>0</v>
          </cell>
          <cell r="P217">
            <v>0</v>
          </cell>
          <cell r="Q217">
            <v>0</v>
          </cell>
          <cell r="R217">
            <v>0</v>
          </cell>
          <cell r="S217">
            <v>0</v>
          </cell>
          <cell r="T217">
            <v>0</v>
          </cell>
        </row>
        <row r="218">
          <cell r="A218">
            <v>2012801</v>
          </cell>
          <cell r="B218" t="str">
            <v/>
          </cell>
          <cell r="C218" t="str">
            <v/>
          </cell>
          <cell r="D218" t="str">
            <v>20128</v>
          </cell>
          <cell r="E218" t="str">
            <v/>
          </cell>
          <cell r="F218" t="str">
            <v/>
          </cell>
          <cell r="G218" t="str">
            <v>  行政运行</v>
          </cell>
          <cell r="H218">
            <v>198.4999</v>
          </cell>
          <cell r="I218">
            <v>185.4324</v>
          </cell>
          <cell r="J218">
            <v>0</v>
          </cell>
          <cell r="K218">
            <v>5.4415</v>
          </cell>
          <cell r="L218">
            <v>0</v>
          </cell>
          <cell r="M218">
            <v>0</v>
          </cell>
          <cell r="N218">
            <v>0</v>
          </cell>
          <cell r="O218">
            <v>0</v>
          </cell>
          <cell r="P218">
            <v>0</v>
          </cell>
          <cell r="Q218">
            <v>0</v>
          </cell>
          <cell r="R218">
            <v>0</v>
          </cell>
          <cell r="S218">
            <v>0</v>
          </cell>
          <cell r="T218">
            <v>0</v>
          </cell>
        </row>
        <row r="219">
          <cell r="A219">
            <v>201280101</v>
          </cell>
          <cell r="B219" t="str">
            <v/>
          </cell>
          <cell r="C219" t="str">
            <v/>
          </cell>
          <cell r="D219" t="str">
            <v/>
          </cell>
          <cell r="E219" t="str">
            <v>2012801</v>
          </cell>
          <cell r="F219" t="str">
            <v/>
          </cell>
          <cell r="G219" t="str">
            <v>  其中：政府（党派）</v>
          </cell>
          <cell r="H219">
            <v>0</v>
          </cell>
          <cell r="I219">
            <v>0</v>
          </cell>
          <cell r="J219">
            <v>0</v>
          </cell>
          <cell r="K219">
            <v>0</v>
          </cell>
          <cell r="L219">
            <v>0</v>
          </cell>
          <cell r="M219">
            <v>0</v>
          </cell>
          <cell r="N219">
            <v>0</v>
          </cell>
          <cell r="O219">
            <v>0</v>
          </cell>
          <cell r="P219">
            <v>0</v>
          </cell>
          <cell r="Q219">
            <v>0</v>
          </cell>
          <cell r="R219">
            <v>0</v>
          </cell>
          <cell r="S219">
            <v>0</v>
          </cell>
          <cell r="T219">
            <v>0</v>
          </cell>
        </row>
        <row r="220">
          <cell r="A220">
            <v>201280102</v>
          </cell>
          <cell r="B220" t="str">
            <v/>
          </cell>
          <cell r="C220" t="str">
            <v/>
          </cell>
          <cell r="D220" t="str">
            <v/>
          </cell>
          <cell r="E220" t="str">
            <v>2012801</v>
          </cell>
          <cell r="F220" t="str">
            <v/>
          </cell>
          <cell r="G220" t="str">
            <v>        区委（统战部）</v>
          </cell>
          <cell r="H220">
            <v>198.4999</v>
          </cell>
          <cell r="I220">
            <v>185.4324</v>
          </cell>
          <cell r="J220">
            <v>0</v>
          </cell>
          <cell r="K220">
            <v>5.4415</v>
          </cell>
          <cell r="L220">
            <v>0</v>
          </cell>
          <cell r="M220">
            <v>0</v>
          </cell>
          <cell r="N220">
            <v>0</v>
          </cell>
          <cell r="O220">
            <v>0</v>
          </cell>
          <cell r="P220">
            <v>0</v>
          </cell>
          <cell r="Q220">
            <v>0</v>
          </cell>
          <cell r="R220">
            <v>0</v>
          </cell>
          <cell r="S220">
            <v>0</v>
          </cell>
          <cell r="T220">
            <v>0</v>
          </cell>
        </row>
        <row r="221">
          <cell r="A221">
            <v>2012802</v>
          </cell>
          <cell r="B221" t="str">
            <v/>
          </cell>
          <cell r="C221" t="str">
            <v/>
          </cell>
          <cell r="D221" t="str">
            <v>20128</v>
          </cell>
          <cell r="E221" t="str">
            <v/>
          </cell>
          <cell r="F221" t="str">
            <v/>
          </cell>
          <cell r="G221" t="str">
            <v>  一般行政管理事务</v>
          </cell>
          <cell r="H221">
            <v>0</v>
          </cell>
          <cell r="I221">
            <v>0</v>
          </cell>
          <cell r="J221">
            <v>0</v>
          </cell>
          <cell r="K221">
            <v>0</v>
          </cell>
          <cell r="L221">
            <v>0</v>
          </cell>
          <cell r="M221">
            <v>0</v>
          </cell>
          <cell r="N221">
            <v>0</v>
          </cell>
          <cell r="O221">
            <v>0</v>
          </cell>
          <cell r="P221">
            <v>0</v>
          </cell>
          <cell r="Q221">
            <v>0</v>
          </cell>
          <cell r="R221">
            <v>0</v>
          </cell>
          <cell r="S221">
            <v>0</v>
          </cell>
          <cell r="T221">
            <v>0</v>
          </cell>
        </row>
        <row r="222">
          <cell r="A222">
            <v>2012803</v>
          </cell>
          <cell r="B222" t="str">
            <v/>
          </cell>
          <cell r="C222" t="str">
            <v/>
          </cell>
          <cell r="D222" t="str">
            <v>20128</v>
          </cell>
          <cell r="E222" t="str">
            <v/>
          </cell>
          <cell r="F222" t="str">
            <v/>
          </cell>
          <cell r="G222" t="str">
            <v>  机关服务</v>
          </cell>
          <cell r="H222">
            <v>0</v>
          </cell>
          <cell r="I222">
            <v>0</v>
          </cell>
          <cell r="J222">
            <v>0</v>
          </cell>
          <cell r="K222">
            <v>0</v>
          </cell>
          <cell r="L222">
            <v>0</v>
          </cell>
          <cell r="M222">
            <v>0</v>
          </cell>
          <cell r="N222">
            <v>0</v>
          </cell>
          <cell r="O222">
            <v>0</v>
          </cell>
          <cell r="P222">
            <v>0</v>
          </cell>
          <cell r="Q222">
            <v>0</v>
          </cell>
          <cell r="R222">
            <v>0</v>
          </cell>
          <cell r="S222">
            <v>0</v>
          </cell>
          <cell r="T222">
            <v>0</v>
          </cell>
        </row>
        <row r="223">
          <cell r="A223">
            <v>2012804</v>
          </cell>
          <cell r="B223" t="str">
            <v/>
          </cell>
          <cell r="C223" t="str">
            <v/>
          </cell>
          <cell r="D223" t="str">
            <v>20128</v>
          </cell>
          <cell r="E223" t="str">
            <v/>
          </cell>
          <cell r="F223" t="str">
            <v/>
          </cell>
          <cell r="G223" t="str">
            <v>  参政议政</v>
          </cell>
          <cell r="H223">
            <v>0</v>
          </cell>
          <cell r="I223">
            <v>0</v>
          </cell>
          <cell r="J223">
            <v>0</v>
          </cell>
          <cell r="K223">
            <v>0</v>
          </cell>
          <cell r="L223">
            <v>0</v>
          </cell>
          <cell r="M223">
            <v>0</v>
          </cell>
          <cell r="N223">
            <v>0</v>
          </cell>
          <cell r="O223">
            <v>0</v>
          </cell>
          <cell r="P223">
            <v>0</v>
          </cell>
          <cell r="Q223">
            <v>0</v>
          </cell>
          <cell r="R223">
            <v>0</v>
          </cell>
          <cell r="S223">
            <v>0</v>
          </cell>
          <cell r="T223">
            <v>0</v>
          </cell>
        </row>
        <row r="224">
          <cell r="A224">
            <v>2012850</v>
          </cell>
          <cell r="B224" t="str">
            <v/>
          </cell>
          <cell r="C224" t="str">
            <v/>
          </cell>
          <cell r="D224" t="str">
            <v>20128</v>
          </cell>
          <cell r="E224" t="str">
            <v/>
          </cell>
          <cell r="F224" t="str">
            <v/>
          </cell>
          <cell r="G224" t="str">
            <v>  事业运行</v>
          </cell>
          <cell r="H224">
            <v>0</v>
          </cell>
          <cell r="I224">
            <v>0</v>
          </cell>
          <cell r="J224">
            <v>0</v>
          </cell>
          <cell r="K224">
            <v>0</v>
          </cell>
          <cell r="L224">
            <v>0</v>
          </cell>
          <cell r="M224">
            <v>0</v>
          </cell>
          <cell r="N224">
            <v>0</v>
          </cell>
          <cell r="O224">
            <v>0</v>
          </cell>
          <cell r="P224">
            <v>0</v>
          </cell>
          <cell r="Q224">
            <v>0</v>
          </cell>
          <cell r="R224">
            <v>0</v>
          </cell>
          <cell r="S224">
            <v>0</v>
          </cell>
          <cell r="T224">
            <v>0</v>
          </cell>
        </row>
        <row r="225">
          <cell r="A225">
            <v>2012899</v>
          </cell>
          <cell r="B225" t="str">
            <v/>
          </cell>
          <cell r="C225" t="str">
            <v/>
          </cell>
          <cell r="D225" t="str">
            <v>20128</v>
          </cell>
          <cell r="E225" t="str">
            <v/>
          </cell>
          <cell r="F225" t="str">
            <v/>
          </cell>
          <cell r="G225" t="str">
            <v>  其他民主党派及工商联事务支出</v>
          </cell>
          <cell r="H225">
            <v>43.086542</v>
          </cell>
          <cell r="I225">
            <v>0</v>
          </cell>
          <cell r="J225">
            <v>0</v>
          </cell>
          <cell r="K225">
            <v>0</v>
          </cell>
          <cell r="L225">
            <v>0</v>
          </cell>
          <cell r="M225">
            <v>0</v>
          </cell>
          <cell r="N225">
            <v>0</v>
          </cell>
          <cell r="O225">
            <v>0</v>
          </cell>
          <cell r="P225">
            <v>0</v>
          </cell>
          <cell r="Q225">
            <v>0</v>
          </cell>
          <cell r="R225">
            <v>0</v>
          </cell>
          <cell r="S225">
            <v>0</v>
          </cell>
          <cell r="T225">
            <v>0</v>
          </cell>
        </row>
        <row r="226">
          <cell r="A226">
            <v>201289901</v>
          </cell>
          <cell r="B226" t="str">
            <v/>
          </cell>
          <cell r="C226" t="str">
            <v/>
          </cell>
          <cell r="D226" t="str">
            <v/>
          </cell>
          <cell r="E226" t="str">
            <v>2012899</v>
          </cell>
          <cell r="F226" t="str">
            <v/>
          </cell>
          <cell r="G226" t="str">
            <v>  其中：政府</v>
          </cell>
          <cell r="H226">
            <v>0</v>
          </cell>
          <cell r="I226">
            <v>0</v>
          </cell>
          <cell r="J226">
            <v>0</v>
          </cell>
          <cell r="K226">
            <v>0</v>
          </cell>
          <cell r="L226">
            <v>0</v>
          </cell>
          <cell r="M226">
            <v>0</v>
          </cell>
          <cell r="N226">
            <v>0</v>
          </cell>
          <cell r="O226">
            <v>0</v>
          </cell>
          <cell r="P226">
            <v>0</v>
          </cell>
          <cell r="Q226">
            <v>0</v>
          </cell>
          <cell r="R226">
            <v>0</v>
          </cell>
          <cell r="S226">
            <v>0</v>
          </cell>
          <cell r="T226">
            <v>0</v>
          </cell>
        </row>
        <row r="227">
          <cell r="A227">
            <v>201289902</v>
          </cell>
          <cell r="B227" t="str">
            <v/>
          </cell>
          <cell r="C227" t="str">
            <v/>
          </cell>
          <cell r="D227" t="str">
            <v/>
          </cell>
          <cell r="E227" t="str">
            <v>2012899</v>
          </cell>
          <cell r="F227" t="str">
            <v/>
          </cell>
          <cell r="G227" t="str">
            <v>        统战部</v>
          </cell>
          <cell r="H227">
            <v>43.086542</v>
          </cell>
          <cell r="I227">
            <v>0</v>
          </cell>
          <cell r="J227">
            <v>0</v>
          </cell>
          <cell r="K227">
            <v>0</v>
          </cell>
          <cell r="L227">
            <v>0</v>
          </cell>
          <cell r="M227">
            <v>0</v>
          </cell>
          <cell r="N227">
            <v>0</v>
          </cell>
          <cell r="O227">
            <v>0</v>
          </cell>
          <cell r="P227">
            <v>0</v>
          </cell>
          <cell r="Q227">
            <v>0</v>
          </cell>
          <cell r="R227">
            <v>0</v>
          </cell>
          <cell r="S227">
            <v>0</v>
          </cell>
          <cell r="T227">
            <v>0</v>
          </cell>
        </row>
        <row r="228">
          <cell r="A228">
            <v>20129</v>
          </cell>
          <cell r="B228" t="str">
            <v/>
          </cell>
          <cell r="C228" t="str">
            <v>201</v>
          </cell>
          <cell r="D228" t="str">
            <v/>
          </cell>
          <cell r="E228" t="str">
            <v/>
          </cell>
          <cell r="F228" t="str">
            <v>20129</v>
          </cell>
          <cell r="G228" t="str">
            <v>群众团体事务</v>
          </cell>
          <cell r="H228">
            <v>647.908446</v>
          </cell>
          <cell r="I228">
            <v>480.5496</v>
          </cell>
          <cell r="J228">
            <v>13.2252</v>
          </cell>
          <cell r="K228">
            <v>15.4466</v>
          </cell>
          <cell r="L228">
            <v>0</v>
          </cell>
          <cell r="M228">
            <v>11.76</v>
          </cell>
          <cell r="N228">
            <v>0</v>
          </cell>
          <cell r="O228">
            <v>0</v>
          </cell>
          <cell r="P228">
            <v>72.244</v>
          </cell>
          <cell r="Q228">
            <v>65</v>
          </cell>
          <cell r="R228">
            <v>7.244</v>
          </cell>
          <cell r="S228">
            <v>21.175489</v>
          </cell>
          <cell r="T228">
            <v>6.45</v>
          </cell>
        </row>
        <row r="229">
          <cell r="A229">
            <v>2012901</v>
          </cell>
          <cell r="B229" t="str">
            <v/>
          </cell>
          <cell r="C229" t="str">
            <v/>
          </cell>
          <cell r="D229" t="str">
            <v>20129</v>
          </cell>
          <cell r="E229" t="str">
            <v/>
          </cell>
          <cell r="F229" t="str">
            <v/>
          </cell>
          <cell r="G229" t="str">
            <v>  行政运行</v>
          </cell>
          <cell r="H229">
            <v>544.35634</v>
          </cell>
          <cell r="I229">
            <v>480.5496</v>
          </cell>
          <cell r="J229">
            <v>13.2252</v>
          </cell>
          <cell r="K229">
            <v>15.4466</v>
          </cell>
          <cell r="L229">
            <v>0</v>
          </cell>
          <cell r="M229">
            <v>11.76</v>
          </cell>
          <cell r="N229">
            <v>0</v>
          </cell>
          <cell r="O229">
            <v>0</v>
          </cell>
          <cell r="P229">
            <v>0</v>
          </cell>
          <cell r="Q229">
            <v>0</v>
          </cell>
          <cell r="R229">
            <v>0</v>
          </cell>
          <cell r="S229">
            <v>0</v>
          </cell>
          <cell r="T229">
            <v>0</v>
          </cell>
        </row>
        <row r="230">
          <cell r="A230">
            <v>201290101</v>
          </cell>
          <cell r="B230" t="str">
            <v/>
          </cell>
          <cell r="C230" t="str">
            <v/>
          </cell>
          <cell r="D230" t="str">
            <v/>
          </cell>
          <cell r="E230" t="str">
            <v>2012901</v>
          </cell>
          <cell r="F230" t="str">
            <v/>
          </cell>
          <cell r="G230" t="str">
            <v>  其中：团区委</v>
          </cell>
          <cell r="H230">
            <v>75.2848</v>
          </cell>
          <cell r="I230">
            <v>70.59</v>
          </cell>
          <cell r="J230">
            <v>0</v>
          </cell>
          <cell r="K230">
            <v>1.6888</v>
          </cell>
          <cell r="L230">
            <v>0</v>
          </cell>
          <cell r="M230">
            <v>0</v>
          </cell>
          <cell r="N230">
            <v>0</v>
          </cell>
          <cell r="O230">
            <v>0</v>
          </cell>
          <cell r="P230">
            <v>0</v>
          </cell>
          <cell r="Q230">
            <v>0</v>
          </cell>
          <cell r="R230">
            <v>0</v>
          </cell>
          <cell r="S230">
            <v>0</v>
          </cell>
          <cell r="T230">
            <v>0</v>
          </cell>
        </row>
        <row r="231">
          <cell r="A231">
            <v>201290102</v>
          </cell>
          <cell r="B231" t="str">
            <v/>
          </cell>
          <cell r="C231" t="str">
            <v/>
          </cell>
          <cell r="D231" t="str">
            <v/>
          </cell>
          <cell r="E231" t="str">
            <v>2012901</v>
          </cell>
          <cell r="F231" t="str">
            <v/>
          </cell>
          <cell r="G231" t="str">
            <v>        妇联</v>
          </cell>
          <cell r="H231">
            <v>84.3615</v>
          </cell>
          <cell r="I231">
            <v>79.188</v>
          </cell>
          <cell r="J231">
            <v>0</v>
          </cell>
          <cell r="K231">
            <v>2.1675</v>
          </cell>
          <cell r="L231">
            <v>0</v>
          </cell>
          <cell r="M231">
            <v>0</v>
          </cell>
          <cell r="N231">
            <v>0</v>
          </cell>
          <cell r="O231">
            <v>0</v>
          </cell>
          <cell r="P231">
            <v>0</v>
          </cell>
          <cell r="Q231">
            <v>0</v>
          </cell>
          <cell r="R231">
            <v>0</v>
          </cell>
          <cell r="S231">
            <v>0</v>
          </cell>
          <cell r="T231">
            <v>0</v>
          </cell>
        </row>
        <row r="232">
          <cell r="A232">
            <v>201290103</v>
          </cell>
          <cell r="B232" t="str">
            <v/>
          </cell>
          <cell r="C232" t="str">
            <v/>
          </cell>
          <cell r="D232" t="str">
            <v/>
          </cell>
          <cell r="E232" t="str">
            <v>2012901</v>
          </cell>
          <cell r="F232" t="str">
            <v/>
          </cell>
          <cell r="G232" t="str">
            <v>        文联</v>
          </cell>
          <cell r="H232">
            <v>74.3995</v>
          </cell>
          <cell r="I232">
            <v>62.6196</v>
          </cell>
          <cell r="J232">
            <v>3.8124</v>
          </cell>
          <cell r="K232">
            <v>2.2595</v>
          </cell>
          <cell r="L232">
            <v>0</v>
          </cell>
          <cell r="M232">
            <v>3.36</v>
          </cell>
          <cell r="N232">
            <v>0</v>
          </cell>
          <cell r="O232">
            <v>0</v>
          </cell>
          <cell r="P232">
            <v>0</v>
          </cell>
          <cell r="Q232">
            <v>0</v>
          </cell>
          <cell r="R232">
            <v>0</v>
          </cell>
          <cell r="S232">
            <v>0</v>
          </cell>
          <cell r="T232">
            <v>0</v>
          </cell>
        </row>
        <row r="233">
          <cell r="A233">
            <v>201290104</v>
          </cell>
          <cell r="B233" t="str">
            <v/>
          </cell>
          <cell r="C233" t="str">
            <v/>
          </cell>
          <cell r="D233" t="str">
            <v/>
          </cell>
          <cell r="E233" t="str">
            <v>2012901</v>
          </cell>
          <cell r="F233" t="str">
            <v/>
          </cell>
          <cell r="G233" t="str">
            <v>        统战部</v>
          </cell>
          <cell r="H233">
            <v>16.0979</v>
          </cell>
          <cell r="I233">
            <v>14.4876</v>
          </cell>
          <cell r="J233">
            <v>0</v>
          </cell>
          <cell r="K233">
            <v>0.4373</v>
          </cell>
          <cell r="L233">
            <v>0</v>
          </cell>
          <cell r="M233">
            <v>0</v>
          </cell>
          <cell r="N233">
            <v>0</v>
          </cell>
          <cell r="O233">
            <v>0</v>
          </cell>
          <cell r="P233">
            <v>0</v>
          </cell>
          <cell r="Q233">
            <v>0</v>
          </cell>
          <cell r="R233">
            <v>0</v>
          </cell>
          <cell r="S233">
            <v>0</v>
          </cell>
          <cell r="T233">
            <v>0</v>
          </cell>
        </row>
        <row r="234">
          <cell r="A234">
            <v>201290105</v>
          </cell>
          <cell r="B234" t="str">
            <v/>
          </cell>
          <cell r="C234" t="str">
            <v/>
          </cell>
          <cell r="D234" t="str">
            <v/>
          </cell>
          <cell r="E234" t="str">
            <v>2012901</v>
          </cell>
          <cell r="F234" t="str">
            <v/>
          </cell>
          <cell r="G234" t="str">
            <v>        工会</v>
          </cell>
          <cell r="H234">
            <v>289.71264</v>
          </cell>
          <cell r="I234">
            <v>253.6644</v>
          </cell>
          <cell r="J234">
            <v>9.4128</v>
          </cell>
          <cell r="K234">
            <v>8.8935</v>
          </cell>
          <cell r="L234">
            <v>0</v>
          </cell>
          <cell r="M234">
            <v>8.4</v>
          </cell>
          <cell r="N234">
            <v>0</v>
          </cell>
          <cell r="O234">
            <v>0</v>
          </cell>
          <cell r="P234">
            <v>0</v>
          </cell>
          <cell r="Q234">
            <v>0</v>
          </cell>
          <cell r="R234">
            <v>0</v>
          </cell>
          <cell r="S234">
            <v>0</v>
          </cell>
          <cell r="T234">
            <v>0</v>
          </cell>
        </row>
        <row r="235">
          <cell r="A235">
            <v>201290106</v>
          </cell>
          <cell r="B235" t="str">
            <v/>
          </cell>
          <cell r="C235" t="str">
            <v/>
          </cell>
          <cell r="D235" t="str">
            <v/>
          </cell>
          <cell r="E235" t="str">
            <v>2012901</v>
          </cell>
          <cell r="F235" t="str">
            <v/>
          </cell>
          <cell r="G235" t="str">
            <v>        镇（街道办）</v>
          </cell>
          <cell r="H235">
            <v>4.5</v>
          </cell>
          <cell r="I235">
            <v>0</v>
          </cell>
          <cell r="J235">
            <v>0</v>
          </cell>
          <cell r="K235">
            <v>0</v>
          </cell>
          <cell r="L235">
            <v>0</v>
          </cell>
          <cell r="M235">
            <v>0</v>
          </cell>
          <cell r="N235">
            <v>0</v>
          </cell>
          <cell r="O235">
            <v>0</v>
          </cell>
          <cell r="P235">
            <v>0</v>
          </cell>
          <cell r="Q235">
            <v>0</v>
          </cell>
          <cell r="R235">
            <v>0</v>
          </cell>
          <cell r="S235">
            <v>0</v>
          </cell>
          <cell r="T235">
            <v>0</v>
          </cell>
        </row>
        <row r="236">
          <cell r="A236">
            <v>2012902</v>
          </cell>
          <cell r="B236" t="str">
            <v/>
          </cell>
          <cell r="C236" t="str">
            <v/>
          </cell>
          <cell r="D236" t="str">
            <v>20129</v>
          </cell>
          <cell r="E236" t="str">
            <v/>
          </cell>
          <cell r="F236" t="str">
            <v/>
          </cell>
          <cell r="G236" t="str">
            <v>  一般行政管理事务</v>
          </cell>
          <cell r="H236">
            <v>0</v>
          </cell>
          <cell r="I236">
            <v>0</v>
          </cell>
          <cell r="J236">
            <v>0</v>
          </cell>
          <cell r="K236">
            <v>0</v>
          </cell>
          <cell r="L236">
            <v>0</v>
          </cell>
          <cell r="M236">
            <v>0</v>
          </cell>
          <cell r="N236">
            <v>0</v>
          </cell>
          <cell r="O236">
            <v>0</v>
          </cell>
          <cell r="P236">
            <v>12.304</v>
          </cell>
          <cell r="Q236">
            <v>0</v>
          </cell>
          <cell r="R236">
            <v>12.304</v>
          </cell>
          <cell r="S236">
            <v>0</v>
          </cell>
          <cell r="T236">
            <v>0</v>
          </cell>
        </row>
        <row r="237">
          <cell r="A237">
            <v>2012903</v>
          </cell>
          <cell r="B237" t="str">
            <v/>
          </cell>
          <cell r="C237" t="str">
            <v/>
          </cell>
          <cell r="D237" t="str">
            <v>20129</v>
          </cell>
          <cell r="E237" t="str">
            <v/>
          </cell>
          <cell r="F237" t="str">
            <v/>
          </cell>
          <cell r="G237" t="str">
            <v>  机关服务</v>
          </cell>
          <cell r="H237">
            <v>0</v>
          </cell>
          <cell r="I237">
            <v>0</v>
          </cell>
          <cell r="J237">
            <v>0</v>
          </cell>
          <cell r="K237">
            <v>0</v>
          </cell>
          <cell r="L237">
            <v>0</v>
          </cell>
          <cell r="M237">
            <v>0</v>
          </cell>
          <cell r="N237">
            <v>0</v>
          </cell>
          <cell r="O237">
            <v>0</v>
          </cell>
          <cell r="P237">
            <v>0</v>
          </cell>
          <cell r="Q237">
            <v>0</v>
          </cell>
          <cell r="R237">
            <v>0</v>
          </cell>
          <cell r="S237">
            <v>0</v>
          </cell>
          <cell r="T237">
            <v>0</v>
          </cell>
        </row>
        <row r="238">
          <cell r="A238">
            <v>2012904</v>
          </cell>
          <cell r="B238" t="str">
            <v/>
          </cell>
          <cell r="C238" t="str">
            <v/>
          </cell>
          <cell r="D238" t="str">
            <v>20129</v>
          </cell>
          <cell r="E238" t="str">
            <v/>
          </cell>
          <cell r="F238" t="str">
            <v/>
          </cell>
          <cell r="G238" t="str">
            <v>  厂务公开</v>
          </cell>
          <cell r="H238">
            <v>0</v>
          </cell>
          <cell r="I238">
            <v>0</v>
          </cell>
          <cell r="J238">
            <v>0</v>
          </cell>
          <cell r="K238">
            <v>0</v>
          </cell>
          <cell r="L238">
            <v>0</v>
          </cell>
          <cell r="M238">
            <v>0</v>
          </cell>
          <cell r="N238">
            <v>0</v>
          </cell>
          <cell r="O238">
            <v>0</v>
          </cell>
          <cell r="P238">
            <v>0</v>
          </cell>
          <cell r="Q238">
            <v>0</v>
          </cell>
          <cell r="R238">
            <v>0</v>
          </cell>
          <cell r="S238">
            <v>0</v>
          </cell>
          <cell r="T238">
            <v>0</v>
          </cell>
        </row>
        <row r="239">
          <cell r="A239">
            <v>2012906</v>
          </cell>
          <cell r="B239" t="str">
            <v/>
          </cell>
          <cell r="C239" t="str">
            <v/>
          </cell>
          <cell r="D239" t="str">
            <v>20129</v>
          </cell>
          <cell r="E239" t="str">
            <v/>
          </cell>
          <cell r="F239" t="str">
            <v/>
          </cell>
          <cell r="G239" t="str">
            <v>  工会事务</v>
          </cell>
          <cell r="H239">
            <v>0</v>
          </cell>
          <cell r="I239">
            <v>0</v>
          </cell>
          <cell r="J239">
            <v>0</v>
          </cell>
          <cell r="K239">
            <v>0</v>
          </cell>
          <cell r="L239">
            <v>0</v>
          </cell>
          <cell r="M239">
            <v>0</v>
          </cell>
          <cell r="N239">
            <v>0</v>
          </cell>
          <cell r="O239">
            <v>0</v>
          </cell>
          <cell r="P239">
            <v>0</v>
          </cell>
          <cell r="Q239">
            <v>0</v>
          </cell>
          <cell r="R239">
            <v>0</v>
          </cell>
          <cell r="S239">
            <v>0</v>
          </cell>
          <cell r="T239">
            <v>0</v>
          </cell>
        </row>
        <row r="240">
          <cell r="A240">
            <v>2012950</v>
          </cell>
          <cell r="B240" t="str">
            <v/>
          </cell>
          <cell r="C240" t="str">
            <v/>
          </cell>
          <cell r="D240" t="str">
            <v>20129</v>
          </cell>
          <cell r="E240" t="str">
            <v/>
          </cell>
          <cell r="F240" t="str">
            <v/>
          </cell>
          <cell r="G240" t="str">
            <v>  事业运行</v>
          </cell>
          <cell r="H240">
            <v>0</v>
          </cell>
          <cell r="I240">
            <v>0</v>
          </cell>
          <cell r="J240">
            <v>0</v>
          </cell>
          <cell r="K240">
            <v>0</v>
          </cell>
          <cell r="L240">
            <v>0</v>
          </cell>
          <cell r="M240">
            <v>0</v>
          </cell>
          <cell r="N240">
            <v>0</v>
          </cell>
          <cell r="O240">
            <v>0</v>
          </cell>
          <cell r="P240">
            <v>0</v>
          </cell>
          <cell r="Q240">
            <v>0</v>
          </cell>
          <cell r="R240">
            <v>0</v>
          </cell>
          <cell r="S240">
            <v>0</v>
          </cell>
          <cell r="T240">
            <v>0</v>
          </cell>
        </row>
        <row r="241">
          <cell r="A241">
            <v>2012999</v>
          </cell>
          <cell r="B241" t="str">
            <v/>
          </cell>
          <cell r="C241" t="str">
            <v/>
          </cell>
          <cell r="D241" t="str">
            <v>20129</v>
          </cell>
          <cell r="E241" t="str">
            <v/>
          </cell>
          <cell r="F241" t="str">
            <v/>
          </cell>
          <cell r="G241" t="str">
            <v>  其他群众团体事务支出</v>
          </cell>
          <cell r="H241">
            <v>103.552106</v>
          </cell>
          <cell r="I241">
            <v>0</v>
          </cell>
          <cell r="J241">
            <v>0</v>
          </cell>
          <cell r="K241">
            <v>0</v>
          </cell>
          <cell r="L241">
            <v>0</v>
          </cell>
          <cell r="M241">
            <v>0</v>
          </cell>
          <cell r="N241">
            <v>0</v>
          </cell>
          <cell r="O241">
            <v>0</v>
          </cell>
          <cell r="P241">
            <v>59.94</v>
          </cell>
          <cell r="Q241">
            <v>65</v>
          </cell>
          <cell r="R241">
            <v>-5.06</v>
          </cell>
          <cell r="S241">
            <v>21.175489</v>
          </cell>
          <cell r="T241">
            <v>6.45</v>
          </cell>
        </row>
        <row r="242">
          <cell r="A242">
            <v>201299901</v>
          </cell>
          <cell r="B242" t="str">
            <v/>
          </cell>
          <cell r="C242" t="str">
            <v/>
          </cell>
          <cell r="D242" t="str">
            <v/>
          </cell>
          <cell r="E242" t="str">
            <v>2012999</v>
          </cell>
          <cell r="F242" t="str">
            <v/>
          </cell>
          <cell r="G242" t="str">
            <v>  其中：妇联</v>
          </cell>
          <cell r="H242">
            <v>23.52545</v>
          </cell>
          <cell r="I242">
            <v>0</v>
          </cell>
          <cell r="J242">
            <v>0</v>
          </cell>
          <cell r="K242">
            <v>0</v>
          </cell>
          <cell r="L242">
            <v>0</v>
          </cell>
          <cell r="M242">
            <v>0</v>
          </cell>
          <cell r="N242">
            <v>0</v>
          </cell>
          <cell r="O242">
            <v>0</v>
          </cell>
          <cell r="P242">
            <v>0</v>
          </cell>
          <cell r="Q242">
            <v>0</v>
          </cell>
          <cell r="R242">
            <v>0</v>
          </cell>
          <cell r="S242">
            <v>0</v>
          </cell>
          <cell r="T242">
            <v>2.28</v>
          </cell>
        </row>
        <row r="243">
          <cell r="A243">
            <v>201299902</v>
          </cell>
          <cell r="B243" t="str">
            <v/>
          </cell>
          <cell r="C243" t="str">
            <v/>
          </cell>
          <cell r="D243" t="str">
            <v/>
          </cell>
          <cell r="E243" t="str">
            <v>2012999</v>
          </cell>
          <cell r="F243" t="str">
            <v/>
          </cell>
          <cell r="G243" t="str">
            <v>        共青团</v>
          </cell>
          <cell r="H243">
            <v>78.026656</v>
          </cell>
          <cell r="I243">
            <v>0</v>
          </cell>
          <cell r="J243">
            <v>0</v>
          </cell>
          <cell r="K243">
            <v>0</v>
          </cell>
          <cell r="L243">
            <v>0</v>
          </cell>
          <cell r="M243">
            <v>0</v>
          </cell>
          <cell r="N243">
            <v>0</v>
          </cell>
          <cell r="O243">
            <v>0</v>
          </cell>
          <cell r="P243">
            <v>54.84</v>
          </cell>
          <cell r="Q243">
            <v>62</v>
          </cell>
          <cell r="R243">
            <v>-7.16</v>
          </cell>
          <cell r="S243">
            <v>19.175489</v>
          </cell>
          <cell r="T243">
            <v>4.17</v>
          </cell>
        </row>
        <row r="244">
          <cell r="A244">
            <v>201299903</v>
          </cell>
          <cell r="B244" t="str">
            <v/>
          </cell>
          <cell r="C244" t="str">
            <v/>
          </cell>
          <cell r="D244" t="str">
            <v/>
          </cell>
          <cell r="E244" t="str">
            <v>2012999</v>
          </cell>
          <cell r="F244" t="str">
            <v/>
          </cell>
          <cell r="G244" t="str">
            <v>        统战部</v>
          </cell>
          <cell r="H244">
            <v>2</v>
          </cell>
          <cell r="I244">
            <v>0</v>
          </cell>
          <cell r="J244">
            <v>0</v>
          </cell>
          <cell r="K244">
            <v>0</v>
          </cell>
          <cell r="L244">
            <v>0</v>
          </cell>
          <cell r="M244">
            <v>0</v>
          </cell>
          <cell r="N244">
            <v>0</v>
          </cell>
          <cell r="O244">
            <v>0</v>
          </cell>
          <cell r="P244">
            <v>5.1</v>
          </cell>
          <cell r="Q244">
            <v>3</v>
          </cell>
          <cell r="R244">
            <v>2.1</v>
          </cell>
          <cell r="S244">
            <v>2</v>
          </cell>
          <cell r="T244">
            <v>0</v>
          </cell>
        </row>
        <row r="245">
          <cell r="A245">
            <v>201299904</v>
          </cell>
          <cell r="B245" t="str">
            <v/>
          </cell>
          <cell r="C245" t="str">
            <v/>
          </cell>
          <cell r="D245" t="str">
            <v/>
          </cell>
          <cell r="E245" t="str">
            <v>2012999</v>
          </cell>
          <cell r="F245" t="str">
            <v/>
          </cell>
          <cell r="G245" t="str">
            <v>        镇（街道办）</v>
          </cell>
          <cell r="H245">
            <v>0</v>
          </cell>
          <cell r="I245">
            <v>0</v>
          </cell>
          <cell r="J245">
            <v>0</v>
          </cell>
          <cell r="K245">
            <v>0</v>
          </cell>
          <cell r="L245">
            <v>0</v>
          </cell>
          <cell r="M245">
            <v>0</v>
          </cell>
          <cell r="N245">
            <v>0</v>
          </cell>
          <cell r="O245">
            <v>0</v>
          </cell>
          <cell r="P245">
            <v>0</v>
          </cell>
          <cell r="Q245">
            <v>0</v>
          </cell>
          <cell r="R245">
            <v>0</v>
          </cell>
          <cell r="S245">
            <v>0</v>
          </cell>
          <cell r="T245">
            <v>0</v>
          </cell>
        </row>
        <row r="246">
          <cell r="A246">
            <v>20131</v>
          </cell>
          <cell r="B246" t="str">
            <v/>
          </cell>
          <cell r="C246" t="str">
            <v>201</v>
          </cell>
          <cell r="D246" t="str">
            <v/>
          </cell>
          <cell r="E246" t="str">
            <v/>
          </cell>
          <cell r="F246" t="str">
            <v>20131</v>
          </cell>
          <cell r="G246" t="str">
            <v>党委办公厅（室）及相关机构事务支出</v>
          </cell>
          <cell r="H246">
            <v>2295.288337</v>
          </cell>
          <cell r="I246">
            <v>1170.9708</v>
          </cell>
          <cell r="J246">
            <v>8.2824</v>
          </cell>
          <cell r="K246">
            <v>32.62775</v>
          </cell>
          <cell r="L246">
            <v>0</v>
          </cell>
          <cell r="M246">
            <v>7.56</v>
          </cell>
          <cell r="N246">
            <v>9.6</v>
          </cell>
          <cell r="O246">
            <v>0</v>
          </cell>
          <cell r="P246">
            <v>0</v>
          </cell>
          <cell r="Q246">
            <v>0</v>
          </cell>
          <cell r="R246">
            <v>0</v>
          </cell>
          <cell r="S246">
            <v>0</v>
          </cell>
          <cell r="T246">
            <v>10.16</v>
          </cell>
        </row>
        <row r="247">
          <cell r="A247">
            <v>2013101</v>
          </cell>
          <cell r="B247" t="str">
            <v/>
          </cell>
          <cell r="C247" t="str">
            <v/>
          </cell>
          <cell r="D247" t="str">
            <v>20131</v>
          </cell>
          <cell r="E247" t="str">
            <v/>
          </cell>
          <cell r="F247" t="str">
            <v/>
          </cell>
          <cell r="G247" t="str">
            <v>  行政运行</v>
          </cell>
          <cell r="H247">
            <v>1130.544303</v>
          </cell>
          <cell r="I247">
            <v>996.0012</v>
          </cell>
          <cell r="J247">
            <v>0</v>
          </cell>
          <cell r="K247">
            <v>26.82705</v>
          </cell>
          <cell r="L247">
            <v>0</v>
          </cell>
          <cell r="M247">
            <v>0</v>
          </cell>
          <cell r="N247">
            <v>9.6</v>
          </cell>
          <cell r="O247">
            <v>0</v>
          </cell>
          <cell r="P247">
            <v>0</v>
          </cell>
          <cell r="Q247">
            <v>0</v>
          </cell>
          <cell r="R247">
            <v>0</v>
          </cell>
          <cell r="S247">
            <v>0</v>
          </cell>
          <cell r="T247">
            <v>10.16</v>
          </cell>
        </row>
        <row r="248">
          <cell r="A248">
            <v>201310101</v>
          </cell>
          <cell r="B248" t="str">
            <v/>
          </cell>
          <cell r="C248" t="str">
            <v/>
          </cell>
          <cell r="D248" t="str">
            <v/>
          </cell>
          <cell r="E248" t="str">
            <v>2013101</v>
          </cell>
          <cell r="F248" t="str">
            <v/>
          </cell>
          <cell r="G248" t="str">
            <v>  其中：区委</v>
          </cell>
          <cell r="H248">
            <v>492.719362</v>
          </cell>
          <cell r="I248">
            <v>448.6992</v>
          </cell>
          <cell r="J248">
            <v>0</v>
          </cell>
          <cell r="K248">
            <v>12.91505</v>
          </cell>
          <cell r="L248">
            <v>0</v>
          </cell>
          <cell r="M248">
            <v>0</v>
          </cell>
          <cell r="N248">
            <v>0</v>
          </cell>
          <cell r="O248">
            <v>0</v>
          </cell>
          <cell r="P248">
            <v>0</v>
          </cell>
          <cell r="Q248">
            <v>0</v>
          </cell>
          <cell r="R248">
            <v>0</v>
          </cell>
          <cell r="S248">
            <v>0</v>
          </cell>
          <cell r="T248">
            <v>0</v>
          </cell>
        </row>
        <row r="249">
          <cell r="A249">
            <v>201310102</v>
          </cell>
          <cell r="B249" t="str">
            <v/>
          </cell>
          <cell r="C249" t="str">
            <v/>
          </cell>
          <cell r="D249" t="str">
            <v/>
          </cell>
          <cell r="E249" t="str">
            <v>2013101</v>
          </cell>
          <cell r="F249" t="str">
            <v/>
          </cell>
          <cell r="G249" t="str">
            <v>        政法委</v>
          </cell>
          <cell r="H249">
            <v>299.908541</v>
          </cell>
          <cell r="I249">
            <v>248.922</v>
          </cell>
          <cell r="J249">
            <v>0</v>
          </cell>
          <cell r="K249">
            <v>5.9986</v>
          </cell>
          <cell r="L249">
            <v>0</v>
          </cell>
          <cell r="M249">
            <v>0</v>
          </cell>
          <cell r="N249">
            <v>0</v>
          </cell>
          <cell r="O249">
            <v>0</v>
          </cell>
          <cell r="P249">
            <v>0</v>
          </cell>
          <cell r="Q249">
            <v>0</v>
          </cell>
          <cell r="R249">
            <v>0</v>
          </cell>
          <cell r="S249">
            <v>0</v>
          </cell>
          <cell r="T249">
            <v>0</v>
          </cell>
        </row>
        <row r="250">
          <cell r="A250">
            <v>201310103</v>
          </cell>
          <cell r="B250" t="str">
            <v/>
          </cell>
          <cell r="C250" t="str">
            <v/>
          </cell>
          <cell r="D250" t="str">
            <v/>
          </cell>
          <cell r="E250" t="str">
            <v>2013101</v>
          </cell>
          <cell r="F250" t="str">
            <v/>
          </cell>
          <cell r="G250" t="str">
            <v>        全区</v>
          </cell>
          <cell r="H250">
            <v>0</v>
          </cell>
          <cell r="I250">
            <v>0</v>
          </cell>
          <cell r="J250">
            <v>0</v>
          </cell>
          <cell r="K250">
            <v>0</v>
          </cell>
          <cell r="L250">
            <v>0</v>
          </cell>
          <cell r="M250">
            <v>0</v>
          </cell>
          <cell r="N250">
            <v>0</v>
          </cell>
          <cell r="O250">
            <v>0</v>
          </cell>
          <cell r="P250">
            <v>0</v>
          </cell>
          <cell r="Q250">
            <v>0</v>
          </cell>
          <cell r="R250">
            <v>0</v>
          </cell>
          <cell r="S250">
            <v>0</v>
          </cell>
          <cell r="T250">
            <v>10.16</v>
          </cell>
        </row>
        <row r="251">
          <cell r="A251">
            <v>201310104</v>
          </cell>
          <cell r="B251" t="str">
            <v/>
          </cell>
          <cell r="C251" t="str">
            <v/>
          </cell>
          <cell r="D251" t="str">
            <v/>
          </cell>
          <cell r="E251" t="str">
            <v>2013101</v>
          </cell>
          <cell r="F251" t="str">
            <v/>
          </cell>
          <cell r="G251" t="str">
            <v>        机关党委</v>
          </cell>
          <cell r="H251">
            <v>0</v>
          </cell>
          <cell r="I251">
            <v>0</v>
          </cell>
          <cell r="J251">
            <v>0</v>
          </cell>
          <cell r="K251">
            <v>0</v>
          </cell>
          <cell r="L251">
            <v>0</v>
          </cell>
          <cell r="M251">
            <v>0</v>
          </cell>
          <cell r="N251">
            <v>0</v>
          </cell>
          <cell r="O251">
            <v>0</v>
          </cell>
          <cell r="P251">
            <v>0</v>
          </cell>
          <cell r="Q251">
            <v>0</v>
          </cell>
          <cell r="R251">
            <v>0</v>
          </cell>
          <cell r="S251">
            <v>0</v>
          </cell>
          <cell r="T251">
            <v>0</v>
          </cell>
        </row>
        <row r="252">
          <cell r="A252">
            <v>201310105</v>
          </cell>
          <cell r="B252" t="str">
            <v/>
          </cell>
          <cell r="C252" t="str">
            <v/>
          </cell>
          <cell r="D252" t="str">
            <v/>
          </cell>
          <cell r="E252" t="str">
            <v>2013101</v>
          </cell>
          <cell r="F252" t="str">
            <v/>
          </cell>
          <cell r="G252" t="str">
            <v>        政研室</v>
          </cell>
          <cell r="H252">
            <v>98.1364</v>
          </cell>
          <cell r="I252">
            <v>89.2392</v>
          </cell>
          <cell r="J252">
            <v>0</v>
          </cell>
          <cell r="K252">
            <v>2.3902</v>
          </cell>
          <cell r="L252">
            <v>0</v>
          </cell>
          <cell r="M252">
            <v>0</v>
          </cell>
          <cell r="N252">
            <v>0</v>
          </cell>
          <cell r="O252">
            <v>0</v>
          </cell>
          <cell r="P252">
            <v>0</v>
          </cell>
          <cell r="Q252">
            <v>0</v>
          </cell>
          <cell r="R252">
            <v>0</v>
          </cell>
          <cell r="S252">
            <v>0</v>
          </cell>
          <cell r="T252">
            <v>0</v>
          </cell>
        </row>
        <row r="253">
          <cell r="A253">
            <v>201310106</v>
          </cell>
          <cell r="B253" t="str">
            <v/>
          </cell>
          <cell r="C253" t="str">
            <v/>
          </cell>
          <cell r="D253" t="str">
            <v/>
          </cell>
          <cell r="E253" t="str">
            <v>2013101</v>
          </cell>
          <cell r="F253" t="str">
            <v/>
          </cell>
          <cell r="G253" t="str">
            <v>        史志办</v>
          </cell>
          <cell r="H253">
            <v>0</v>
          </cell>
          <cell r="I253">
            <v>0</v>
          </cell>
          <cell r="J253">
            <v>0</v>
          </cell>
          <cell r="K253">
            <v>0</v>
          </cell>
          <cell r="L253">
            <v>0</v>
          </cell>
          <cell r="M253">
            <v>0</v>
          </cell>
          <cell r="N253">
            <v>0</v>
          </cell>
          <cell r="O253">
            <v>0</v>
          </cell>
          <cell r="P253">
            <v>0</v>
          </cell>
          <cell r="Q253">
            <v>0</v>
          </cell>
          <cell r="R253">
            <v>0</v>
          </cell>
          <cell r="S253">
            <v>0</v>
          </cell>
          <cell r="T253">
            <v>0</v>
          </cell>
        </row>
        <row r="254">
          <cell r="A254">
            <v>201310107</v>
          </cell>
          <cell r="B254" t="str">
            <v/>
          </cell>
          <cell r="C254" t="str">
            <v/>
          </cell>
          <cell r="D254" t="str">
            <v/>
          </cell>
          <cell r="E254" t="str">
            <v>2013101</v>
          </cell>
          <cell r="F254" t="str">
            <v/>
          </cell>
          <cell r="G254" t="str">
            <v>        镇（街道办）</v>
          </cell>
          <cell r="H254">
            <v>239.78</v>
          </cell>
          <cell r="I254">
            <v>209.1408</v>
          </cell>
          <cell r="J254">
            <v>0</v>
          </cell>
          <cell r="K254">
            <v>5.5232</v>
          </cell>
          <cell r="L254">
            <v>0</v>
          </cell>
          <cell r="M254">
            <v>0</v>
          </cell>
          <cell r="N254">
            <v>9.6</v>
          </cell>
          <cell r="O254">
            <v>0</v>
          </cell>
          <cell r="P254">
            <v>0</v>
          </cell>
          <cell r="Q254">
            <v>0</v>
          </cell>
          <cell r="R254">
            <v>0</v>
          </cell>
          <cell r="S254">
            <v>0</v>
          </cell>
          <cell r="T254">
            <v>0</v>
          </cell>
        </row>
        <row r="255">
          <cell r="A255">
            <v>201310108</v>
          </cell>
          <cell r="B255" t="str">
            <v/>
          </cell>
          <cell r="C255" t="str">
            <v/>
          </cell>
          <cell r="D255" t="str">
            <v/>
          </cell>
          <cell r="E255" t="str">
            <v>2013101</v>
          </cell>
          <cell r="F255" t="str">
            <v/>
          </cell>
          <cell r="G255" t="str">
            <v>        文体广电（696台）</v>
          </cell>
          <cell r="H255">
            <v>0</v>
          </cell>
          <cell r="I255">
            <v>0</v>
          </cell>
          <cell r="J255">
            <v>0</v>
          </cell>
          <cell r="K255">
            <v>0</v>
          </cell>
          <cell r="L255">
            <v>0</v>
          </cell>
          <cell r="M255">
            <v>0</v>
          </cell>
          <cell r="N255">
            <v>0</v>
          </cell>
          <cell r="O255">
            <v>0</v>
          </cell>
          <cell r="P255">
            <v>0</v>
          </cell>
          <cell r="Q255">
            <v>0</v>
          </cell>
          <cell r="R255">
            <v>0</v>
          </cell>
          <cell r="S255">
            <v>0</v>
          </cell>
          <cell r="T255">
            <v>0</v>
          </cell>
        </row>
        <row r="256">
          <cell r="A256">
            <v>2013102</v>
          </cell>
          <cell r="B256" t="str">
            <v/>
          </cell>
          <cell r="C256" t="str">
            <v/>
          </cell>
          <cell r="D256" t="str">
            <v>20131</v>
          </cell>
          <cell r="E256" t="str">
            <v/>
          </cell>
          <cell r="F256" t="str">
            <v/>
          </cell>
          <cell r="G256" t="str">
            <v>  一般行政管理事务</v>
          </cell>
          <cell r="H256">
            <v>0</v>
          </cell>
          <cell r="I256">
            <v>0</v>
          </cell>
          <cell r="J256">
            <v>0</v>
          </cell>
          <cell r="K256">
            <v>0</v>
          </cell>
          <cell r="L256">
            <v>0</v>
          </cell>
          <cell r="M256">
            <v>0</v>
          </cell>
          <cell r="N256">
            <v>0</v>
          </cell>
          <cell r="O256">
            <v>0</v>
          </cell>
          <cell r="P256">
            <v>0</v>
          </cell>
          <cell r="Q256">
            <v>0</v>
          </cell>
          <cell r="R256">
            <v>0</v>
          </cell>
          <cell r="S256">
            <v>0</v>
          </cell>
          <cell r="T256">
            <v>0</v>
          </cell>
        </row>
        <row r="257">
          <cell r="A257">
            <v>2013103</v>
          </cell>
          <cell r="B257" t="str">
            <v/>
          </cell>
          <cell r="C257" t="str">
            <v/>
          </cell>
          <cell r="D257" t="str">
            <v>20131</v>
          </cell>
          <cell r="E257" t="str">
            <v/>
          </cell>
          <cell r="F257" t="str">
            <v/>
          </cell>
          <cell r="G257" t="str">
            <v>  机关服务</v>
          </cell>
          <cell r="H257">
            <v>0</v>
          </cell>
          <cell r="I257">
            <v>0</v>
          </cell>
          <cell r="J257">
            <v>0</v>
          </cell>
          <cell r="K257">
            <v>0</v>
          </cell>
          <cell r="L257">
            <v>0</v>
          </cell>
          <cell r="M257">
            <v>0</v>
          </cell>
          <cell r="N257">
            <v>0</v>
          </cell>
          <cell r="O257">
            <v>0</v>
          </cell>
          <cell r="P257">
            <v>0</v>
          </cell>
          <cell r="Q257">
            <v>0</v>
          </cell>
          <cell r="R257">
            <v>0</v>
          </cell>
          <cell r="S257">
            <v>0</v>
          </cell>
          <cell r="T257">
            <v>0</v>
          </cell>
        </row>
        <row r="258">
          <cell r="A258">
            <v>2013105</v>
          </cell>
          <cell r="B258" t="str">
            <v/>
          </cell>
          <cell r="C258" t="str">
            <v/>
          </cell>
          <cell r="D258" t="str">
            <v>20131</v>
          </cell>
          <cell r="E258" t="str">
            <v/>
          </cell>
          <cell r="F258" t="str">
            <v/>
          </cell>
          <cell r="G258" t="str">
            <v>  专项业务</v>
          </cell>
          <cell r="H258">
            <v>0</v>
          </cell>
          <cell r="I258">
            <v>0</v>
          </cell>
          <cell r="J258">
            <v>0</v>
          </cell>
          <cell r="K258">
            <v>0</v>
          </cell>
          <cell r="L258">
            <v>0</v>
          </cell>
          <cell r="M258">
            <v>0</v>
          </cell>
          <cell r="N258">
            <v>0</v>
          </cell>
          <cell r="O258">
            <v>0</v>
          </cell>
          <cell r="P258">
            <v>0</v>
          </cell>
          <cell r="Q258">
            <v>0</v>
          </cell>
          <cell r="R258">
            <v>0</v>
          </cell>
          <cell r="S258">
            <v>0</v>
          </cell>
          <cell r="T258">
            <v>0</v>
          </cell>
        </row>
        <row r="259">
          <cell r="A259">
            <v>2013150</v>
          </cell>
          <cell r="B259" t="str">
            <v/>
          </cell>
          <cell r="C259" t="str">
            <v/>
          </cell>
          <cell r="D259" t="str">
            <v>20131</v>
          </cell>
          <cell r="E259" t="str">
            <v/>
          </cell>
          <cell r="F259" t="str">
            <v/>
          </cell>
          <cell r="G259" t="str">
            <v>  事业运行</v>
          </cell>
          <cell r="H259">
            <v>223.044634</v>
          </cell>
          <cell r="I259">
            <v>174.9696</v>
          </cell>
          <cell r="J259">
            <v>8.2824</v>
          </cell>
          <cell r="K259">
            <v>5.8007</v>
          </cell>
          <cell r="L259">
            <v>0</v>
          </cell>
          <cell r="M259">
            <v>7.56</v>
          </cell>
          <cell r="N259">
            <v>0</v>
          </cell>
          <cell r="O259">
            <v>0</v>
          </cell>
          <cell r="P259">
            <v>0</v>
          </cell>
          <cell r="Q259">
            <v>0</v>
          </cell>
          <cell r="R259">
            <v>0</v>
          </cell>
          <cell r="S259">
            <v>0</v>
          </cell>
          <cell r="T259">
            <v>0</v>
          </cell>
        </row>
        <row r="260">
          <cell r="A260">
            <v>2013199</v>
          </cell>
          <cell r="B260" t="str">
            <v/>
          </cell>
          <cell r="C260" t="str">
            <v/>
          </cell>
          <cell r="D260" t="str">
            <v>20131</v>
          </cell>
          <cell r="E260" t="str">
            <v/>
          </cell>
          <cell r="F260" t="str">
            <v/>
          </cell>
          <cell r="G260" t="str">
            <v>  其他党委办公厅（室）及相关机构事务支出</v>
          </cell>
          <cell r="H260">
            <v>941.6994</v>
          </cell>
          <cell r="I260">
            <v>0</v>
          </cell>
          <cell r="J260">
            <v>0</v>
          </cell>
          <cell r="K260">
            <v>0</v>
          </cell>
          <cell r="L260">
            <v>0</v>
          </cell>
          <cell r="M260">
            <v>0</v>
          </cell>
          <cell r="N260">
            <v>0</v>
          </cell>
          <cell r="O260">
            <v>0</v>
          </cell>
          <cell r="P260">
            <v>0</v>
          </cell>
          <cell r="Q260">
            <v>0</v>
          </cell>
          <cell r="R260">
            <v>0</v>
          </cell>
          <cell r="S260">
            <v>0</v>
          </cell>
          <cell r="T260">
            <v>0</v>
          </cell>
        </row>
        <row r="261">
          <cell r="A261">
            <v>201319901</v>
          </cell>
          <cell r="B261" t="str">
            <v/>
          </cell>
          <cell r="C261" t="str">
            <v/>
          </cell>
          <cell r="D261" t="str">
            <v/>
          </cell>
          <cell r="E261" t="str">
            <v>2013199</v>
          </cell>
          <cell r="F261" t="str">
            <v/>
          </cell>
          <cell r="G261" t="str">
            <v>  其中：区委</v>
          </cell>
          <cell r="H261">
            <v>394.204</v>
          </cell>
          <cell r="I261">
            <v>0</v>
          </cell>
          <cell r="J261">
            <v>0</v>
          </cell>
          <cell r="K261">
            <v>0</v>
          </cell>
          <cell r="L261">
            <v>0</v>
          </cell>
          <cell r="M261">
            <v>0</v>
          </cell>
          <cell r="N261">
            <v>0</v>
          </cell>
          <cell r="O261">
            <v>0</v>
          </cell>
          <cell r="P261">
            <v>0</v>
          </cell>
          <cell r="Q261">
            <v>0</v>
          </cell>
          <cell r="R261">
            <v>0</v>
          </cell>
          <cell r="S261">
            <v>0</v>
          </cell>
          <cell r="T261">
            <v>0</v>
          </cell>
        </row>
        <row r="262">
          <cell r="A262">
            <v>201319902</v>
          </cell>
          <cell r="B262" t="str">
            <v/>
          </cell>
          <cell r="C262" t="str">
            <v/>
          </cell>
          <cell r="D262" t="str">
            <v/>
          </cell>
          <cell r="E262" t="str">
            <v>2013199</v>
          </cell>
          <cell r="F262" t="str">
            <v/>
          </cell>
          <cell r="G262" t="str">
            <v>        政法委</v>
          </cell>
          <cell r="H262">
            <v>451.4954</v>
          </cell>
          <cell r="I262">
            <v>0</v>
          </cell>
          <cell r="J262">
            <v>0</v>
          </cell>
          <cell r="K262">
            <v>0</v>
          </cell>
          <cell r="L262">
            <v>0</v>
          </cell>
          <cell r="M262">
            <v>0</v>
          </cell>
          <cell r="N262">
            <v>0</v>
          </cell>
          <cell r="O262">
            <v>0</v>
          </cell>
          <cell r="P262">
            <v>0</v>
          </cell>
          <cell r="Q262">
            <v>0</v>
          </cell>
          <cell r="R262">
            <v>0</v>
          </cell>
          <cell r="S262">
            <v>0</v>
          </cell>
          <cell r="T262">
            <v>0</v>
          </cell>
        </row>
        <row r="263">
          <cell r="A263">
            <v>201319903</v>
          </cell>
          <cell r="B263" t="str">
            <v/>
          </cell>
          <cell r="C263" t="str">
            <v/>
          </cell>
          <cell r="D263" t="str">
            <v/>
          </cell>
          <cell r="E263" t="str">
            <v>2013199</v>
          </cell>
          <cell r="F263" t="str">
            <v/>
          </cell>
          <cell r="G263" t="str">
            <v>        区委组织部</v>
          </cell>
          <cell r="H263">
            <v>0</v>
          </cell>
          <cell r="I263">
            <v>0</v>
          </cell>
          <cell r="J263">
            <v>0</v>
          </cell>
          <cell r="K263">
            <v>0</v>
          </cell>
          <cell r="L263">
            <v>0</v>
          </cell>
          <cell r="M263">
            <v>0</v>
          </cell>
          <cell r="N263">
            <v>0</v>
          </cell>
          <cell r="O263">
            <v>0</v>
          </cell>
          <cell r="P263">
            <v>0</v>
          </cell>
          <cell r="Q263">
            <v>0</v>
          </cell>
          <cell r="R263">
            <v>0</v>
          </cell>
          <cell r="S263">
            <v>0</v>
          </cell>
          <cell r="T263">
            <v>0</v>
          </cell>
        </row>
        <row r="264">
          <cell r="A264">
            <v>201319904</v>
          </cell>
          <cell r="B264" t="str">
            <v/>
          </cell>
          <cell r="C264" t="str">
            <v/>
          </cell>
          <cell r="D264" t="str">
            <v/>
          </cell>
          <cell r="E264" t="str">
            <v>2013199</v>
          </cell>
          <cell r="F264" t="str">
            <v/>
          </cell>
          <cell r="G264" t="str">
            <v>        政研室</v>
          </cell>
          <cell r="H264">
            <v>0</v>
          </cell>
          <cell r="I264">
            <v>0</v>
          </cell>
          <cell r="J264">
            <v>0</v>
          </cell>
          <cell r="K264">
            <v>0</v>
          </cell>
          <cell r="L264">
            <v>0</v>
          </cell>
          <cell r="M264">
            <v>0</v>
          </cell>
          <cell r="N264">
            <v>0</v>
          </cell>
          <cell r="O264">
            <v>0</v>
          </cell>
          <cell r="P264">
            <v>0</v>
          </cell>
          <cell r="Q264">
            <v>0</v>
          </cell>
          <cell r="R264">
            <v>0</v>
          </cell>
          <cell r="S264">
            <v>0</v>
          </cell>
          <cell r="T264">
            <v>0</v>
          </cell>
        </row>
        <row r="265">
          <cell r="A265">
            <v>201319905</v>
          </cell>
          <cell r="B265" t="str">
            <v/>
          </cell>
          <cell r="C265" t="str">
            <v/>
          </cell>
          <cell r="D265" t="str">
            <v/>
          </cell>
          <cell r="E265" t="str">
            <v>2013199</v>
          </cell>
          <cell r="F265" t="str">
            <v/>
          </cell>
          <cell r="G265" t="str">
            <v>        史志办</v>
          </cell>
          <cell r="H265">
            <v>20</v>
          </cell>
          <cell r="I265">
            <v>0</v>
          </cell>
          <cell r="J265">
            <v>0</v>
          </cell>
          <cell r="K265">
            <v>0</v>
          </cell>
          <cell r="L265">
            <v>0</v>
          </cell>
          <cell r="M265">
            <v>0</v>
          </cell>
          <cell r="N265">
            <v>0</v>
          </cell>
          <cell r="O265">
            <v>0</v>
          </cell>
          <cell r="P265">
            <v>0</v>
          </cell>
          <cell r="Q265">
            <v>0</v>
          </cell>
          <cell r="R265">
            <v>0</v>
          </cell>
          <cell r="S265">
            <v>0</v>
          </cell>
          <cell r="T265">
            <v>0</v>
          </cell>
        </row>
        <row r="266">
          <cell r="A266">
            <v>201319906</v>
          </cell>
          <cell r="B266" t="str">
            <v/>
          </cell>
          <cell r="C266" t="str">
            <v/>
          </cell>
          <cell r="D266" t="str">
            <v/>
          </cell>
          <cell r="E266" t="str">
            <v>2013199</v>
          </cell>
          <cell r="F266" t="str">
            <v/>
          </cell>
          <cell r="G266" t="str">
            <v>        镇（街道办）</v>
          </cell>
          <cell r="H266">
            <v>76</v>
          </cell>
          <cell r="I266">
            <v>0</v>
          </cell>
          <cell r="J266">
            <v>0</v>
          </cell>
          <cell r="K266">
            <v>0</v>
          </cell>
          <cell r="L266">
            <v>0</v>
          </cell>
          <cell r="M266">
            <v>0</v>
          </cell>
          <cell r="N266">
            <v>0</v>
          </cell>
          <cell r="O266">
            <v>0</v>
          </cell>
          <cell r="P266">
            <v>0</v>
          </cell>
          <cell r="Q266">
            <v>0</v>
          </cell>
          <cell r="R266">
            <v>0</v>
          </cell>
          <cell r="S266">
            <v>0</v>
          </cell>
          <cell r="T266">
            <v>0</v>
          </cell>
        </row>
        <row r="267">
          <cell r="A267">
            <v>20132</v>
          </cell>
          <cell r="B267" t="str">
            <v/>
          </cell>
          <cell r="C267" t="str">
            <v>201</v>
          </cell>
          <cell r="D267" t="str">
            <v/>
          </cell>
          <cell r="E267" t="str">
            <v/>
          </cell>
          <cell r="F267" t="str">
            <v>20132</v>
          </cell>
          <cell r="G267" t="str">
            <v>组织事务</v>
          </cell>
          <cell r="H267">
            <v>1285.041714</v>
          </cell>
          <cell r="I267">
            <v>793.7388</v>
          </cell>
          <cell r="J267">
            <v>0.9048</v>
          </cell>
          <cell r="K267">
            <v>22.2479</v>
          </cell>
          <cell r="L267">
            <v>0</v>
          </cell>
          <cell r="M267">
            <v>0.84</v>
          </cell>
          <cell r="N267">
            <v>0.6</v>
          </cell>
          <cell r="O267">
            <v>0</v>
          </cell>
          <cell r="P267">
            <v>0</v>
          </cell>
          <cell r="Q267">
            <v>448</v>
          </cell>
          <cell r="R267">
            <v>-448</v>
          </cell>
          <cell r="S267">
            <v>0</v>
          </cell>
          <cell r="T267">
            <v>9</v>
          </cell>
        </row>
        <row r="268">
          <cell r="A268">
            <v>2013201</v>
          </cell>
          <cell r="B268" t="str">
            <v/>
          </cell>
          <cell r="C268" t="str">
            <v/>
          </cell>
          <cell r="D268" t="str">
            <v>20132</v>
          </cell>
          <cell r="E268" t="str">
            <v/>
          </cell>
          <cell r="F268" t="str">
            <v/>
          </cell>
          <cell r="G268" t="str">
            <v>  行政运行</v>
          </cell>
          <cell r="H268">
            <v>852.050935</v>
          </cell>
          <cell r="I268">
            <v>787.14</v>
          </cell>
          <cell r="J268">
            <v>0</v>
          </cell>
          <cell r="K268">
            <v>22.0124</v>
          </cell>
          <cell r="L268">
            <v>0</v>
          </cell>
          <cell r="M268">
            <v>0</v>
          </cell>
          <cell r="N268">
            <v>0.6</v>
          </cell>
          <cell r="O268">
            <v>0</v>
          </cell>
          <cell r="P268">
            <v>0</v>
          </cell>
          <cell r="Q268">
            <v>0</v>
          </cell>
          <cell r="R268">
            <v>0</v>
          </cell>
          <cell r="S268">
            <v>0</v>
          </cell>
          <cell r="T268">
            <v>0</v>
          </cell>
        </row>
        <row r="269">
          <cell r="A269">
            <v>201320101</v>
          </cell>
          <cell r="B269" t="str">
            <v/>
          </cell>
          <cell r="C269" t="str">
            <v/>
          </cell>
          <cell r="D269" t="str">
            <v/>
          </cell>
          <cell r="E269" t="str">
            <v>2013201</v>
          </cell>
          <cell r="F269" t="str">
            <v/>
          </cell>
          <cell r="G269" t="str">
            <v>  其中：编办</v>
          </cell>
          <cell r="H269">
            <v>155.7074</v>
          </cell>
          <cell r="I269">
            <v>139.9788</v>
          </cell>
          <cell r="J269">
            <v>0</v>
          </cell>
          <cell r="K269">
            <v>3.8966</v>
          </cell>
          <cell r="L269">
            <v>0</v>
          </cell>
          <cell r="M269">
            <v>0</v>
          </cell>
          <cell r="N269">
            <v>0</v>
          </cell>
          <cell r="O269">
            <v>0</v>
          </cell>
          <cell r="P269">
            <v>0</v>
          </cell>
          <cell r="Q269">
            <v>0</v>
          </cell>
          <cell r="R269">
            <v>0</v>
          </cell>
          <cell r="S269">
            <v>0</v>
          </cell>
          <cell r="T269">
            <v>0</v>
          </cell>
        </row>
        <row r="270">
          <cell r="A270">
            <v>201320102</v>
          </cell>
          <cell r="B270" t="str">
            <v/>
          </cell>
          <cell r="C270" t="str">
            <v/>
          </cell>
          <cell r="D270" t="str">
            <v/>
          </cell>
          <cell r="E270" t="str">
            <v>2013201</v>
          </cell>
          <cell r="F270" t="str">
            <v/>
          </cell>
          <cell r="G270" t="str">
            <v>        区委组织部</v>
          </cell>
          <cell r="H270">
            <v>682.709935</v>
          </cell>
          <cell r="I270">
            <v>634.9392</v>
          </cell>
          <cell r="J270">
            <v>0</v>
          </cell>
          <cell r="K270">
            <v>17.8052</v>
          </cell>
          <cell r="L270">
            <v>0</v>
          </cell>
          <cell r="M270">
            <v>0</v>
          </cell>
          <cell r="N270">
            <v>0</v>
          </cell>
          <cell r="O270">
            <v>0</v>
          </cell>
          <cell r="P270">
            <v>0</v>
          </cell>
          <cell r="Q270">
            <v>0</v>
          </cell>
          <cell r="R270">
            <v>0</v>
          </cell>
          <cell r="S270">
            <v>0</v>
          </cell>
          <cell r="T270">
            <v>0</v>
          </cell>
        </row>
        <row r="271">
          <cell r="A271">
            <v>201320103</v>
          </cell>
          <cell r="B271" t="str">
            <v/>
          </cell>
          <cell r="C271" t="str">
            <v/>
          </cell>
          <cell r="D271" t="str">
            <v/>
          </cell>
          <cell r="E271" t="str">
            <v>2013201</v>
          </cell>
          <cell r="F271" t="str">
            <v/>
          </cell>
          <cell r="G271" t="str">
            <v>        乡镇街道</v>
          </cell>
          <cell r="H271">
            <v>13.6336</v>
          </cell>
          <cell r="I271">
            <v>12.222</v>
          </cell>
          <cell r="J271">
            <v>0</v>
          </cell>
          <cell r="K271">
            <v>0.3106</v>
          </cell>
          <cell r="L271">
            <v>0</v>
          </cell>
          <cell r="M271">
            <v>0</v>
          </cell>
          <cell r="N271">
            <v>0.6</v>
          </cell>
          <cell r="O271">
            <v>0</v>
          </cell>
          <cell r="P271">
            <v>0</v>
          </cell>
          <cell r="Q271">
            <v>0</v>
          </cell>
          <cell r="R271">
            <v>0</v>
          </cell>
          <cell r="S271">
            <v>0</v>
          </cell>
          <cell r="T271">
            <v>0</v>
          </cell>
        </row>
        <row r="272">
          <cell r="A272">
            <v>2013202</v>
          </cell>
          <cell r="B272" t="str">
            <v/>
          </cell>
          <cell r="C272" t="str">
            <v/>
          </cell>
          <cell r="D272" t="str">
            <v>20132</v>
          </cell>
          <cell r="E272" t="str">
            <v/>
          </cell>
          <cell r="F272" t="str">
            <v/>
          </cell>
          <cell r="G272" t="str">
            <v>  一般行政管理事务</v>
          </cell>
          <cell r="H272">
            <v>1.5954</v>
          </cell>
          <cell r="I272">
            <v>0</v>
          </cell>
          <cell r="J272">
            <v>0</v>
          </cell>
          <cell r="K272">
            <v>0</v>
          </cell>
          <cell r="L272">
            <v>0</v>
          </cell>
          <cell r="M272">
            <v>0</v>
          </cell>
          <cell r="N272">
            <v>0</v>
          </cell>
          <cell r="O272">
            <v>0</v>
          </cell>
          <cell r="P272">
            <v>0</v>
          </cell>
          <cell r="Q272">
            <v>0</v>
          </cell>
          <cell r="R272">
            <v>0</v>
          </cell>
          <cell r="S272">
            <v>0</v>
          </cell>
          <cell r="T272">
            <v>0</v>
          </cell>
        </row>
        <row r="273">
          <cell r="A273">
            <v>2013204</v>
          </cell>
          <cell r="B273" t="str">
            <v/>
          </cell>
          <cell r="C273" t="str">
            <v/>
          </cell>
          <cell r="D273" t="str">
            <v>20132</v>
          </cell>
          <cell r="E273" t="str">
            <v/>
          </cell>
          <cell r="F273" t="str">
            <v/>
          </cell>
          <cell r="G273" t="str">
            <v>  公务员事务</v>
          </cell>
          <cell r="H273">
            <v>0</v>
          </cell>
          <cell r="I273">
            <v>0</v>
          </cell>
          <cell r="J273">
            <v>0</v>
          </cell>
          <cell r="K273">
            <v>0</v>
          </cell>
          <cell r="L273">
            <v>0</v>
          </cell>
          <cell r="M273">
            <v>0</v>
          </cell>
          <cell r="N273">
            <v>0</v>
          </cell>
          <cell r="O273">
            <v>0</v>
          </cell>
          <cell r="P273">
            <v>0</v>
          </cell>
          <cell r="Q273">
            <v>0</v>
          </cell>
          <cell r="R273">
            <v>0</v>
          </cell>
          <cell r="S273">
            <v>0</v>
          </cell>
          <cell r="T273">
            <v>0</v>
          </cell>
        </row>
        <row r="274">
          <cell r="A274">
            <v>2013250</v>
          </cell>
          <cell r="B274" t="str">
            <v/>
          </cell>
          <cell r="C274" t="str">
            <v/>
          </cell>
          <cell r="D274" t="str">
            <v>20132</v>
          </cell>
          <cell r="E274" t="str">
            <v/>
          </cell>
          <cell r="F274" t="str">
            <v/>
          </cell>
          <cell r="G274" t="str">
            <v>  事业运行</v>
          </cell>
          <cell r="H274">
            <v>8.894001</v>
          </cell>
          <cell r="I274">
            <v>6.5988</v>
          </cell>
          <cell r="J274">
            <v>0.9048</v>
          </cell>
          <cell r="K274">
            <v>0.2355</v>
          </cell>
          <cell r="L274">
            <v>0</v>
          </cell>
          <cell r="M274">
            <v>0.84</v>
          </cell>
          <cell r="N274">
            <v>0</v>
          </cell>
          <cell r="O274">
            <v>0</v>
          </cell>
          <cell r="P274">
            <v>0</v>
          </cell>
          <cell r="Q274">
            <v>0</v>
          </cell>
          <cell r="R274">
            <v>0</v>
          </cell>
          <cell r="S274">
            <v>0</v>
          </cell>
          <cell r="T274">
            <v>0</v>
          </cell>
        </row>
        <row r="275">
          <cell r="A275">
            <v>2013299</v>
          </cell>
          <cell r="B275" t="str">
            <v/>
          </cell>
          <cell r="C275" t="str">
            <v/>
          </cell>
          <cell r="D275" t="str">
            <v>20132</v>
          </cell>
          <cell r="E275" t="str">
            <v/>
          </cell>
          <cell r="F275" t="str">
            <v/>
          </cell>
          <cell r="G275" t="str">
            <v>  其他组织事务支出</v>
          </cell>
          <cell r="H275">
            <v>422.501378</v>
          </cell>
          <cell r="I275">
            <v>0</v>
          </cell>
          <cell r="J275">
            <v>0</v>
          </cell>
          <cell r="K275">
            <v>0</v>
          </cell>
          <cell r="L275">
            <v>0</v>
          </cell>
          <cell r="M275">
            <v>0</v>
          </cell>
          <cell r="N275">
            <v>0</v>
          </cell>
          <cell r="O275">
            <v>0</v>
          </cell>
          <cell r="P275">
            <v>0</v>
          </cell>
          <cell r="Q275">
            <v>448</v>
          </cell>
          <cell r="R275">
            <v>-448</v>
          </cell>
          <cell r="S275">
            <v>0</v>
          </cell>
          <cell r="T275">
            <v>9</v>
          </cell>
        </row>
        <row r="276">
          <cell r="A276">
            <v>201329901</v>
          </cell>
          <cell r="B276" t="str">
            <v/>
          </cell>
          <cell r="C276" t="str">
            <v/>
          </cell>
          <cell r="D276" t="str">
            <v/>
          </cell>
          <cell r="E276" t="str">
            <v>2013299</v>
          </cell>
          <cell r="F276" t="str">
            <v/>
          </cell>
          <cell r="G276" t="str">
            <v>  其中：编办</v>
          </cell>
          <cell r="H276">
            <v>5</v>
          </cell>
          <cell r="I276">
            <v>0</v>
          </cell>
          <cell r="J276">
            <v>0</v>
          </cell>
          <cell r="K276">
            <v>0</v>
          </cell>
          <cell r="L276">
            <v>0</v>
          </cell>
          <cell r="M276">
            <v>0</v>
          </cell>
          <cell r="N276">
            <v>0</v>
          </cell>
          <cell r="O276">
            <v>0</v>
          </cell>
          <cell r="P276">
            <v>0</v>
          </cell>
          <cell r="Q276">
            <v>0</v>
          </cell>
          <cell r="R276">
            <v>0</v>
          </cell>
          <cell r="S276">
            <v>0</v>
          </cell>
          <cell r="T276">
            <v>0</v>
          </cell>
        </row>
        <row r="277">
          <cell r="A277">
            <v>201329902</v>
          </cell>
          <cell r="B277" t="str">
            <v/>
          </cell>
          <cell r="C277" t="str">
            <v/>
          </cell>
          <cell r="D277" t="str">
            <v/>
          </cell>
          <cell r="E277" t="str">
            <v>2013299</v>
          </cell>
          <cell r="F277" t="str">
            <v/>
          </cell>
          <cell r="G277" t="str">
            <v>        组织部</v>
          </cell>
          <cell r="H277">
            <v>417.501378</v>
          </cell>
          <cell r="I277">
            <v>0</v>
          </cell>
          <cell r="J277">
            <v>0</v>
          </cell>
          <cell r="K277">
            <v>0</v>
          </cell>
          <cell r="L277">
            <v>0</v>
          </cell>
          <cell r="M277">
            <v>0</v>
          </cell>
          <cell r="N277">
            <v>0</v>
          </cell>
          <cell r="O277">
            <v>0</v>
          </cell>
          <cell r="P277">
            <v>0</v>
          </cell>
          <cell r="Q277">
            <v>448</v>
          </cell>
          <cell r="R277">
            <v>-448</v>
          </cell>
          <cell r="S277">
            <v>0</v>
          </cell>
          <cell r="T277">
            <v>9</v>
          </cell>
        </row>
        <row r="278">
          <cell r="A278">
            <v>201329903</v>
          </cell>
          <cell r="B278" t="str">
            <v/>
          </cell>
          <cell r="C278" t="str">
            <v/>
          </cell>
          <cell r="D278" t="str">
            <v/>
          </cell>
          <cell r="E278" t="str">
            <v>2013299</v>
          </cell>
          <cell r="F278" t="str">
            <v/>
          </cell>
          <cell r="G278" t="str">
            <v>        乡镇街道</v>
          </cell>
          <cell r="H278">
            <v>0</v>
          </cell>
          <cell r="I278">
            <v>0</v>
          </cell>
          <cell r="J278">
            <v>0</v>
          </cell>
          <cell r="K278">
            <v>0</v>
          </cell>
          <cell r="L278">
            <v>0</v>
          </cell>
          <cell r="M278">
            <v>0</v>
          </cell>
          <cell r="N278">
            <v>0</v>
          </cell>
          <cell r="O278">
            <v>0</v>
          </cell>
          <cell r="P278">
            <v>0</v>
          </cell>
          <cell r="Q278">
            <v>0</v>
          </cell>
          <cell r="R278">
            <v>0</v>
          </cell>
          <cell r="S278">
            <v>0</v>
          </cell>
          <cell r="T278">
            <v>0</v>
          </cell>
        </row>
        <row r="279">
          <cell r="A279">
            <v>20133</v>
          </cell>
          <cell r="B279" t="str">
            <v/>
          </cell>
          <cell r="C279" t="str">
            <v>201</v>
          </cell>
          <cell r="D279" t="str">
            <v/>
          </cell>
          <cell r="E279" t="str">
            <v/>
          </cell>
          <cell r="F279" t="str">
            <v>20133</v>
          </cell>
          <cell r="G279" t="str">
            <v>宣传事务</v>
          </cell>
          <cell r="H279">
            <v>880.865701</v>
          </cell>
          <cell r="I279">
            <v>613.1064</v>
          </cell>
          <cell r="J279">
            <v>50.349033</v>
          </cell>
          <cell r="K279">
            <v>25.363683</v>
          </cell>
          <cell r="L279">
            <v>0</v>
          </cell>
          <cell r="M279">
            <v>40.32</v>
          </cell>
          <cell r="N279">
            <v>0</v>
          </cell>
          <cell r="O279">
            <v>0</v>
          </cell>
          <cell r="P279">
            <v>0</v>
          </cell>
          <cell r="Q279">
            <v>0</v>
          </cell>
          <cell r="R279">
            <v>0</v>
          </cell>
          <cell r="S279">
            <v>0</v>
          </cell>
          <cell r="T279">
            <v>0</v>
          </cell>
        </row>
        <row r="280">
          <cell r="A280">
            <v>2013301</v>
          </cell>
          <cell r="B280" t="str">
            <v/>
          </cell>
          <cell r="C280" t="str">
            <v/>
          </cell>
          <cell r="D280" t="str">
            <v>20133</v>
          </cell>
          <cell r="E280" t="str">
            <v/>
          </cell>
          <cell r="F280" t="str">
            <v/>
          </cell>
          <cell r="G280" t="str">
            <v>  行政运行</v>
          </cell>
          <cell r="H280">
            <v>254.32359</v>
          </cell>
          <cell r="I280">
            <v>227.4048</v>
          </cell>
          <cell r="J280">
            <v>4.5936</v>
          </cell>
          <cell r="K280">
            <v>6.863017</v>
          </cell>
          <cell r="L280">
            <v>0</v>
          </cell>
          <cell r="M280">
            <v>4.2</v>
          </cell>
          <cell r="N280">
            <v>0</v>
          </cell>
          <cell r="O280">
            <v>0</v>
          </cell>
          <cell r="P280">
            <v>0</v>
          </cell>
          <cell r="Q280">
            <v>0</v>
          </cell>
          <cell r="R280">
            <v>0</v>
          </cell>
          <cell r="S280">
            <v>0</v>
          </cell>
          <cell r="T280">
            <v>0</v>
          </cell>
        </row>
        <row r="281">
          <cell r="A281">
            <v>201330101</v>
          </cell>
          <cell r="B281" t="str">
            <v/>
          </cell>
          <cell r="C281" t="str">
            <v/>
          </cell>
          <cell r="D281" t="str">
            <v/>
          </cell>
          <cell r="E281" t="str">
            <v>2013301</v>
          </cell>
          <cell r="F281" t="str">
            <v/>
          </cell>
          <cell r="G281" t="str">
            <v>  区委</v>
          </cell>
          <cell r="H281">
            <v>0</v>
          </cell>
          <cell r="I281">
            <v>0</v>
          </cell>
          <cell r="J281">
            <v>0</v>
          </cell>
          <cell r="K281">
            <v>0</v>
          </cell>
          <cell r="L281">
            <v>0</v>
          </cell>
          <cell r="M281">
            <v>0</v>
          </cell>
          <cell r="N281">
            <v>0</v>
          </cell>
          <cell r="O281">
            <v>0</v>
          </cell>
          <cell r="P281">
            <v>0</v>
          </cell>
          <cell r="Q281">
            <v>0</v>
          </cell>
          <cell r="R281">
            <v>0</v>
          </cell>
          <cell r="S281">
            <v>0</v>
          </cell>
          <cell r="T281">
            <v>0</v>
          </cell>
        </row>
        <row r="282">
          <cell r="A282">
            <v>201330102</v>
          </cell>
          <cell r="B282" t="str">
            <v/>
          </cell>
          <cell r="C282" t="str">
            <v/>
          </cell>
          <cell r="D282" t="str">
            <v/>
          </cell>
          <cell r="E282" t="str">
            <v>2013301</v>
          </cell>
          <cell r="F282" t="str">
            <v/>
          </cell>
          <cell r="G282" t="str">
            <v>  宣传部</v>
          </cell>
          <cell r="H282">
            <v>254.32359</v>
          </cell>
          <cell r="I282">
            <v>227.4048</v>
          </cell>
          <cell r="J282">
            <v>4.5936</v>
          </cell>
          <cell r="K282">
            <v>6.863017</v>
          </cell>
          <cell r="L282">
            <v>0</v>
          </cell>
          <cell r="M282">
            <v>4.2</v>
          </cell>
          <cell r="N282">
            <v>0</v>
          </cell>
          <cell r="O282">
            <v>0</v>
          </cell>
          <cell r="P282">
            <v>0</v>
          </cell>
          <cell r="Q282">
            <v>0</v>
          </cell>
          <cell r="R282">
            <v>0</v>
          </cell>
          <cell r="S282">
            <v>0</v>
          </cell>
          <cell r="T282">
            <v>0</v>
          </cell>
        </row>
        <row r="283">
          <cell r="A283">
            <v>2013302</v>
          </cell>
          <cell r="B283" t="str">
            <v/>
          </cell>
          <cell r="C283" t="str">
            <v/>
          </cell>
          <cell r="D283" t="str">
            <v>20133</v>
          </cell>
          <cell r="E283" t="str">
            <v/>
          </cell>
          <cell r="F283" t="str">
            <v/>
          </cell>
          <cell r="G283" t="str">
            <v>  一般行政管理事务</v>
          </cell>
          <cell r="H283">
            <v>0</v>
          </cell>
          <cell r="I283">
            <v>0</v>
          </cell>
          <cell r="J283">
            <v>0</v>
          </cell>
          <cell r="K283">
            <v>0</v>
          </cell>
          <cell r="L283">
            <v>0</v>
          </cell>
          <cell r="M283">
            <v>0</v>
          </cell>
          <cell r="N283">
            <v>0</v>
          </cell>
          <cell r="O283">
            <v>0</v>
          </cell>
          <cell r="P283">
            <v>0</v>
          </cell>
          <cell r="Q283">
            <v>0</v>
          </cell>
          <cell r="R283">
            <v>0</v>
          </cell>
          <cell r="S283">
            <v>0</v>
          </cell>
          <cell r="T283">
            <v>0</v>
          </cell>
        </row>
        <row r="284">
          <cell r="A284">
            <v>2013303</v>
          </cell>
          <cell r="B284" t="str">
            <v/>
          </cell>
          <cell r="C284" t="str">
            <v/>
          </cell>
          <cell r="D284" t="str">
            <v>20133</v>
          </cell>
          <cell r="E284" t="str">
            <v/>
          </cell>
          <cell r="F284" t="str">
            <v/>
          </cell>
          <cell r="G284" t="str">
            <v>  机关服务</v>
          </cell>
          <cell r="H284">
            <v>0</v>
          </cell>
          <cell r="I284">
            <v>0</v>
          </cell>
          <cell r="J284">
            <v>0</v>
          </cell>
          <cell r="K284">
            <v>0</v>
          </cell>
          <cell r="L284">
            <v>0</v>
          </cell>
          <cell r="M284">
            <v>0</v>
          </cell>
          <cell r="N284">
            <v>0</v>
          </cell>
          <cell r="O284">
            <v>0</v>
          </cell>
          <cell r="P284">
            <v>0</v>
          </cell>
          <cell r="Q284">
            <v>0</v>
          </cell>
          <cell r="R284">
            <v>0</v>
          </cell>
          <cell r="S284">
            <v>0</v>
          </cell>
          <cell r="T284">
            <v>0</v>
          </cell>
        </row>
        <row r="285">
          <cell r="A285">
            <v>2013350</v>
          </cell>
          <cell r="B285" t="str">
            <v/>
          </cell>
          <cell r="C285" t="str">
            <v/>
          </cell>
          <cell r="D285" t="str">
            <v>20133</v>
          </cell>
          <cell r="E285" t="str">
            <v/>
          </cell>
          <cell r="F285" t="str">
            <v/>
          </cell>
          <cell r="G285" t="str">
            <v>  事业运行</v>
          </cell>
          <cell r="H285">
            <v>545.286111</v>
          </cell>
          <cell r="I285">
            <v>385.7016</v>
          </cell>
          <cell r="J285">
            <v>45.755433</v>
          </cell>
          <cell r="K285">
            <v>18.500666</v>
          </cell>
          <cell r="L285">
            <v>0</v>
          </cell>
          <cell r="M285">
            <v>36.12</v>
          </cell>
          <cell r="N285">
            <v>0</v>
          </cell>
          <cell r="O285">
            <v>0</v>
          </cell>
          <cell r="P285">
            <v>0</v>
          </cell>
          <cell r="Q285">
            <v>0</v>
          </cell>
          <cell r="R285">
            <v>0</v>
          </cell>
          <cell r="S285">
            <v>0</v>
          </cell>
          <cell r="T285">
            <v>0</v>
          </cell>
        </row>
        <row r="286">
          <cell r="A286">
            <v>2013399</v>
          </cell>
          <cell r="B286" t="str">
            <v/>
          </cell>
          <cell r="C286" t="str">
            <v/>
          </cell>
          <cell r="D286" t="str">
            <v>20133</v>
          </cell>
          <cell r="E286" t="str">
            <v/>
          </cell>
          <cell r="F286" t="str">
            <v/>
          </cell>
          <cell r="G286" t="str">
            <v>  其他宣传事务支出</v>
          </cell>
          <cell r="H286">
            <v>81.256</v>
          </cell>
          <cell r="I286">
            <v>0</v>
          </cell>
          <cell r="J286">
            <v>0</v>
          </cell>
          <cell r="K286">
            <v>0</v>
          </cell>
          <cell r="L286">
            <v>0</v>
          </cell>
          <cell r="M286">
            <v>0</v>
          </cell>
          <cell r="N286">
            <v>0</v>
          </cell>
          <cell r="O286">
            <v>0</v>
          </cell>
          <cell r="P286">
            <v>0</v>
          </cell>
          <cell r="Q286">
            <v>0</v>
          </cell>
          <cell r="R286">
            <v>0</v>
          </cell>
          <cell r="S286">
            <v>0</v>
          </cell>
          <cell r="T286">
            <v>0</v>
          </cell>
        </row>
        <row r="287">
          <cell r="A287">
            <v>20134</v>
          </cell>
          <cell r="B287" t="str">
            <v/>
          </cell>
          <cell r="C287" t="str">
            <v>201</v>
          </cell>
          <cell r="D287" t="str">
            <v/>
          </cell>
          <cell r="E287" t="str">
            <v/>
          </cell>
          <cell r="F287" t="str">
            <v>20134</v>
          </cell>
          <cell r="G287" t="str">
            <v>统站事务</v>
          </cell>
          <cell r="H287">
            <v>322.8366</v>
          </cell>
          <cell r="I287">
            <v>288.108</v>
          </cell>
          <cell r="J287">
            <v>2.8608</v>
          </cell>
          <cell r="K287">
            <v>8.3272</v>
          </cell>
          <cell r="L287">
            <v>0</v>
          </cell>
          <cell r="M287">
            <v>2.52</v>
          </cell>
          <cell r="N287">
            <v>0</v>
          </cell>
          <cell r="O287">
            <v>0</v>
          </cell>
          <cell r="P287">
            <v>6.192</v>
          </cell>
          <cell r="Q287">
            <v>10.32</v>
          </cell>
          <cell r="R287">
            <v>-4.128</v>
          </cell>
          <cell r="S287">
            <v>0</v>
          </cell>
          <cell r="T287">
            <v>5.4</v>
          </cell>
        </row>
        <row r="288">
          <cell r="A288">
            <v>2013401</v>
          </cell>
          <cell r="B288" t="str">
            <v/>
          </cell>
          <cell r="C288" t="str">
            <v/>
          </cell>
          <cell r="D288" t="str">
            <v>20134</v>
          </cell>
          <cell r="E288" t="str">
            <v/>
          </cell>
          <cell r="F288" t="str">
            <v/>
          </cell>
          <cell r="G288" t="str">
            <v>  行政运行</v>
          </cell>
          <cell r="H288">
            <v>285.692</v>
          </cell>
          <cell r="I288">
            <v>265.6944</v>
          </cell>
          <cell r="J288">
            <v>0</v>
          </cell>
          <cell r="K288">
            <v>7.4362</v>
          </cell>
          <cell r="L288">
            <v>0</v>
          </cell>
          <cell r="M288">
            <v>0</v>
          </cell>
          <cell r="N288">
            <v>0</v>
          </cell>
          <cell r="O288">
            <v>0</v>
          </cell>
          <cell r="P288">
            <v>0</v>
          </cell>
          <cell r="Q288">
            <v>0</v>
          </cell>
          <cell r="R288">
            <v>0</v>
          </cell>
          <cell r="S288">
            <v>0</v>
          </cell>
          <cell r="T288">
            <v>0</v>
          </cell>
        </row>
        <row r="289">
          <cell r="A289">
            <v>2013402</v>
          </cell>
          <cell r="B289" t="str">
            <v/>
          </cell>
          <cell r="C289" t="str">
            <v/>
          </cell>
          <cell r="D289" t="str">
            <v>20134</v>
          </cell>
          <cell r="E289" t="str">
            <v/>
          </cell>
          <cell r="F289" t="str">
            <v/>
          </cell>
          <cell r="G289" t="str">
            <v>  一般行政管理事务</v>
          </cell>
          <cell r="H289">
            <v>0</v>
          </cell>
          <cell r="I289">
            <v>0</v>
          </cell>
          <cell r="J289">
            <v>0</v>
          </cell>
          <cell r="K289">
            <v>0</v>
          </cell>
          <cell r="L289">
            <v>0</v>
          </cell>
          <cell r="M289">
            <v>0</v>
          </cell>
          <cell r="N289">
            <v>0</v>
          </cell>
          <cell r="O289">
            <v>0</v>
          </cell>
          <cell r="P289">
            <v>6.192</v>
          </cell>
          <cell r="Q289">
            <v>10.32</v>
          </cell>
          <cell r="R289">
            <v>-4.128</v>
          </cell>
          <cell r="S289">
            <v>0</v>
          </cell>
          <cell r="T289">
            <v>0</v>
          </cell>
        </row>
        <row r="290">
          <cell r="A290">
            <v>2013404</v>
          </cell>
          <cell r="B290" t="str">
            <v/>
          </cell>
          <cell r="C290" t="str">
            <v/>
          </cell>
          <cell r="D290" t="str">
            <v>20134</v>
          </cell>
          <cell r="E290" t="str">
            <v/>
          </cell>
          <cell r="F290" t="str">
            <v/>
          </cell>
          <cell r="G290" t="str">
            <v>  宗教事务</v>
          </cell>
          <cell r="H290">
            <v>2</v>
          </cell>
          <cell r="I290">
            <v>0</v>
          </cell>
          <cell r="J290">
            <v>0</v>
          </cell>
          <cell r="K290">
            <v>0</v>
          </cell>
          <cell r="L290">
            <v>0</v>
          </cell>
          <cell r="M290">
            <v>0</v>
          </cell>
          <cell r="N290">
            <v>0</v>
          </cell>
          <cell r="O290">
            <v>0</v>
          </cell>
          <cell r="P290">
            <v>0</v>
          </cell>
          <cell r="Q290">
            <v>0</v>
          </cell>
          <cell r="R290">
            <v>0</v>
          </cell>
          <cell r="S290">
            <v>0</v>
          </cell>
          <cell r="T290">
            <v>0</v>
          </cell>
        </row>
        <row r="291">
          <cell r="A291">
            <v>2013450</v>
          </cell>
          <cell r="B291" t="str">
            <v/>
          </cell>
          <cell r="C291" t="str">
            <v/>
          </cell>
          <cell r="D291" t="str">
            <v>20134</v>
          </cell>
          <cell r="E291" t="str">
            <v/>
          </cell>
          <cell r="F291" t="str">
            <v/>
          </cell>
          <cell r="G291" t="str">
            <v>  事业运行</v>
          </cell>
          <cell r="H291">
            <v>29.6456</v>
          </cell>
          <cell r="I291">
            <v>22.4136</v>
          </cell>
          <cell r="J291">
            <v>2.8608</v>
          </cell>
          <cell r="K291">
            <v>0.891</v>
          </cell>
          <cell r="L291">
            <v>0</v>
          </cell>
          <cell r="M291">
            <v>2.52</v>
          </cell>
          <cell r="N291">
            <v>0</v>
          </cell>
          <cell r="O291">
            <v>0</v>
          </cell>
          <cell r="P291">
            <v>0</v>
          </cell>
          <cell r="Q291">
            <v>0</v>
          </cell>
          <cell r="R291">
            <v>0</v>
          </cell>
          <cell r="S291">
            <v>0</v>
          </cell>
          <cell r="T291">
            <v>0</v>
          </cell>
        </row>
        <row r="292">
          <cell r="A292">
            <v>2013499</v>
          </cell>
          <cell r="B292" t="str">
            <v/>
          </cell>
          <cell r="C292" t="str">
            <v/>
          </cell>
          <cell r="D292" t="str">
            <v>20134</v>
          </cell>
          <cell r="E292" t="str">
            <v/>
          </cell>
          <cell r="F292" t="str">
            <v/>
          </cell>
          <cell r="G292" t="str">
            <v>  其他统站事务支出 </v>
          </cell>
          <cell r="H292">
            <v>5.499</v>
          </cell>
          <cell r="I292">
            <v>0</v>
          </cell>
          <cell r="J292">
            <v>0</v>
          </cell>
          <cell r="K292">
            <v>0</v>
          </cell>
          <cell r="L292">
            <v>0</v>
          </cell>
          <cell r="M292">
            <v>0</v>
          </cell>
          <cell r="N292">
            <v>0</v>
          </cell>
          <cell r="O292">
            <v>0</v>
          </cell>
          <cell r="P292">
            <v>0</v>
          </cell>
          <cell r="Q292">
            <v>0</v>
          </cell>
          <cell r="R292">
            <v>0</v>
          </cell>
          <cell r="S292">
            <v>0</v>
          </cell>
          <cell r="T292">
            <v>5.4</v>
          </cell>
        </row>
        <row r="293">
          <cell r="A293">
            <v>20136</v>
          </cell>
          <cell r="B293" t="str">
            <v/>
          </cell>
          <cell r="C293" t="str">
            <v>201</v>
          </cell>
          <cell r="D293" t="str">
            <v/>
          </cell>
          <cell r="E293" t="str">
            <v/>
          </cell>
          <cell r="F293" t="str">
            <v>20136</v>
          </cell>
          <cell r="G293" t="str">
            <v>其他共产党事务支出</v>
          </cell>
          <cell r="H293">
            <v>20.480942</v>
          </cell>
          <cell r="I293">
            <v>0</v>
          </cell>
          <cell r="J293">
            <v>0</v>
          </cell>
          <cell r="K293">
            <v>0</v>
          </cell>
          <cell r="L293">
            <v>0</v>
          </cell>
          <cell r="M293">
            <v>0</v>
          </cell>
          <cell r="N293">
            <v>0</v>
          </cell>
          <cell r="O293">
            <v>0</v>
          </cell>
          <cell r="P293">
            <v>5</v>
          </cell>
          <cell r="Q293">
            <v>8.4</v>
          </cell>
          <cell r="R293">
            <v>-3.4</v>
          </cell>
          <cell r="S293">
            <v>0</v>
          </cell>
          <cell r="T293">
            <v>0</v>
          </cell>
        </row>
        <row r="294">
          <cell r="A294">
            <v>2013601</v>
          </cell>
          <cell r="B294" t="str">
            <v/>
          </cell>
          <cell r="C294" t="str">
            <v/>
          </cell>
          <cell r="D294" t="str">
            <v>20136</v>
          </cell>
          <cell r="E294" t="str">
            <v/>
          </cell>
          <cell r="F294" t="str">
            <v/>
          </cell>
          <cell r="G294" t="str">
            <v>  行政运行</v>
          </cell>
          <cell r="H294">
            <v>0</v>
          </cell>
          <cell r="I294">
            <v>0</v>
          </cell>
          <cell r="J294">
            <v>0</v>
          </cell>
          <cell r="K294">
            <v>0</v>
          </cell>
          <cell r="L294">
            <v>0</v>
          </cell>
          <cell r="M294">
            <v>0</v>
          </cell>
          <cell r="N294">
            <v>0</v>
          </cell>
          <cell r="O294">
            <v>0</v>
          </cell>
          <cell r="P294">
            <v>0</v>
          </cell>
          <cell r="Q294">
            <v>0</v>
          </cell>
          <cell r="R294">
            <v>0</v>
          </cell>
          <cell r="S294">
            <v>0</v>
          </cell>
          <cell r="T294">
            <v>0</v>
          </cell>
        </row>
        <row r="295">
          <cell r="A295">
            <v>2013602</v>
          </cell>
          <cell r="B295" t="str">
            <v/>
          </cell>
          <cell r="C295" t="str">
            <v/>
          </cell>
          <cell r="D295" t="str">
            <v>20136</v>
          </cell>
          <cell r="E295" t="str">
            <v/>
          </cell>
          <cell r="F295" t="str">
            <v/>
          </cell>
          <cell r="G295" t="str">
            <v>  一般行政管理事务</v>
          </cell>
          <cell r="H295">
            <v>12.430942</v>
          </cell>
          <cell r="I295">
            <v>0</v>
          </cell>
          <cell r="J295">
            <v>0</v>
          </cell>
          <cell r="K295">
            <v>0</v>
          </cell>
          <cell r="L295">
            <v>0</v>
          </cell>
          <cell r="M295">
            <v>0</v>
          </cell>
          <cell r="N295">
            <v>0</v>
          </cell>
          <cell r="O295">
            <v>0</v>
          </cell>
          <cell r="P295">
            <v>0</v>
          </cell>
          <cell r="Q295">
            <v>0</v>
          </cell>
          <cell r="R295">
            <v>0</v>
          </cell>
          <cell r="S295">
            <v>0</v>
          </cell>
          <cell r="T295">
            <v>0</v>
          </cell>
        </row>
        <row r="296">
          <cell r="A296">
            <v>2013603</v>
          </cell>
          <cell r="B296" t="str">
            <v/>
          </cell>
          <cell r="C296" t="str">
            <v/>
          </cell>
          <cell r="D296" t="str">
            <v>20136</v>
          </cell>
          <cell r="E296" t="str">
            <v/>
          </cell>
          <cell r="F296" t="str">
            <v/>
          </cell>
          <cell r="G296" t="str">
            <v>  机关服务</v>
          </cell>
          <cell r="H296">
            <v>0</v>
          </cell>
          <cell r="I296">
            <v>0</v>
          </cell>
          <cell r="J296">
            <v>0</v>
          </cell>
          <cell r="K296">
            <v>0</v>
          </cell>
          <cell r="L296">
            <v>0</v>
          </cell>
          <cell r="M296">
            <v>0</v>
          </cell>
          <cell r="N296">
            <v>0</v>
          </cell>
          <cell r="O296">
            <v>0</v>
          </cell>
          <cell r="P296">
            <v>0</v>
          </cell>
          <cell r="Q296">
            <v>0</v>
          </cell>
          <cell r="R296">
            <v>0</v>
          </cell>
          <cell r="S296">
            <v>0</v>
          </cell>
          <cell r="T296">
            <v>0</v>
          </cell>
        </row>
        <row r="297">
          <cell r="A297">
            <v>2013650</v>
          </cell>
          <cell r="B297" t="str">
            <v/>
          </cell>
          <cell r="C297" t="str">
            <v/>
          </cell>
          <cell r="D297" t="str">
            <v>20136</v>
          </cell>
          <cell r="E297" t="str">
            <v/>
          </cell>
          <cell r="F297" t="str">
            <v/>
          </cell>
          <cell r="G297" t="str">
            <v>  事业运行</v>
          </cell>
          <cell r="H297">
            <v>0</v>
          </cell>
          <cell r="I297">
            <v>0</v>
          </cell>
          <cell r="J297">
            <v>0</v>
          </cell>
          <cell r="K297">
            <v>0</v>
          </cell>
          <cell r="L297">
            <v>0</v>
          </cell>
          <cell r="M297">
            <v>0</v>
          </cell>
          <cell r="N297">
            <v>0</v>
          </cell>
          <cell r="O297">
            <v>0</v>
          </cell>
          <cell r="P297">
            <v>0</v>
          </cell>
          <cell r="Q297">
            <v>0</v>
          </cell>
          <cell r="R297">
            <v>0</v>
          </cell>
          <cell r="S297">
            <v>0</v>
          </cell>
          <cell r="T297">
            <v>0</v>
          </cell>
        </row>
        <row r="298">
          <cell r="A298">
            <v>2013699</v>
          </cell>
          <cell r="B298" t="str">
            <v/>
          </cell>
          <cell r="C298" t="str">
            <v/>
          </cell>
          <cell r="D298" t="str">
            <v>20136</v>
          </cell>
          <cell r="E298" t="str">
            <v/>
          </cell>
          <cell r="F298" t="str">
            <v/>
          </cell>
          <cell r="G298" t="str">
            <v>  其他共产党事务支出</v>
          </cell>
          <cell r="H298">
            <v>8.05</v>
          </cell>
          <cell r="I298">
            <v>0</v>
          </cell>
          <cell r="J298">
            <v>0</v>
          </cell>
          <cell r="K298">
            <v>0</v>
          </cell>
          <cell r="L298">
            <v>0</v>
          </cell>
          <cell r="M298">
            <v>0</v>
          </cell>
          <cell r="N298">
            <v>0</v>
          </cell>
          <cell r="O298">
            <v>0</v>
          </cell>
          <cell r="P298">
            <v>5</v>
          </cell>
          <cell r="Q298">
            <v>8.4</v>
          </cell>
          <cell r="R298">
            <v>-3.4</v>
          </cell>
          <cell r="S298">
            <v>0</v>
          </cell>
          <cell r="T298">
            <v>0</v>
          </cell>
        </row>
        <row r="299">
          <cell r="A299">
            <v>20138</v>
          </cell>
          <cell r="B299" t="str">
            <v/>
          </cell>
          <cell r="C299" t="str">
            <v>201</v>
          </cell>
          <cell r="D299" t="str">
            <v/>
          </cell>
          <cell r="E299" t="str">
            <v/>
          </cell>
          <cell r="F299" t="str">
            <v>20138</v>
          </cell>
          <cell r="G299" t="str">
            <v>市场监督管理实务</v>
          </cell>
          <cell r="H299">
            <v>1376.26105</v>
          </cell>
          <cell r="I299">
            <v>1022.9796</v>
          </cell>
          <cell r="J299">
            <v>22.454304</v>
          </cell>
          <cell r="K299">
            <v>32.9893</v>
          </cell>
          <cell r="L299">
            <v>0</v>
          </cell>
          <cell r="M299">
            <v>19.32</v>
          </cell>
          <cell r="N299">
            <v>23.4</v>
          </cell>
          <cell r="O299">
            <v>0</v>
          </cell>
          <cell r="P299">
            <v>0</v>
          </cell>
          <cell r="Q299">
            <v>0</v>
          </cell>
          <cell r="R299">
            <v>0</v>
          </cell>
          <cell r="S299">
            <v>0</v>
          </cell>
          <cell r="T299">
            <v>10.84</v>
          </cell>
        </row>
        <row r="300">
          <cell r="A300">
            <v>2013801</v>
          </cell>
          <cell r="B300" t="str">
            <v/>
          </cell>
          <cell r="C300" t="str">
            <v/>
          </cell>
          <cell r="D300" t="str">
            <v>20138</v>
          </cell>
          <cell r="E300" t="str">
            <v/>
          </cell>
          <cell r="F300" t="str">
            <v/>
          </cell>
          <cell r="G300" t="str">
            <v>  行政运行</v>
          </cell>
          <cell r="H300">
            <v>931.689344</v>
          </cell>
          <cell r="I300">
            <v>846.7416</v>
          </cell>
          <cell r="J300">
            <v>0</v>
          </cell>
          <cell r="K300">
            <v>25.7306</v>
          </cell>
          <cell r="L300">
            <v>0</v>
          </cell>
          <cell r="M300">
            <v>0</v>
          </cell>
          <cell r="N300">
            <v>17.4</v>
          </cell>
          <cell r="O300">
            <v>0</v>
          </cell>
          <cell r="P300">
            <v>0</v>
          </cell>
          <cell r="Q300">
            <v>0</v>
          </cell>
          <cell r="R300">
            <v>0</v>
          </cell>
          <cell r="S300">
            <v>0</v>
          </cell>
          <cell r="T300">
            <v>0</v>
          </cell>
        </row>
        <row r="301">
          <cell r="A301">
            <v>2013804</v>
          </cell>
          <cell r="B301" t="str">
            <v/>
          </cell>
          <cell r="C301" t="str">
            <v/>
          </cell>
          <cell r="D301" t="str">
            <v>20138</v>
          </cell>
          <cell r="E301" t="str">
            <v/>
          </cell>
          <cell r="F301" t="str">
            <v/>
          </cell>
          <cell r="G301" t="str">
            <v>  市场监督管理专项</v>
          </cell>
          <cell r="H301">
            <v>0</v>
          </cell>
          <cell r="I301">
            <v>0</v>
          </cell>
          <cell r="J301">
            <v>0</v>
          </cell>
          <cell r="K301">
            <v>0</v>
          </cell>
          <cell r="L301">
            <v>0</v>
          </cell>
          <cell r="M301">
            <v>0</v>
          </cell>
          <cell r="N301">
            <v>0</v>
          </cell>
          <cell r="O301">
            <v>0</v>
          </cell>
          <cell r="P301">
            <v>0</v>
          </cell>
          <cell r="Q301">
            <v>0</v>
          </cell>
          <cell r="R301">
            <v>0</v>
          </cell>
          <cell r="S301">
            <v>0</v>
          </cell>
          <cell r="T301">
            <v>0</v>
          </cell>
        </row>
        <row r="302">
          <cell r="A302">
            <v>2013805</v>
          </cell>
          <cell r="B302" t="str">
            <v/>
          </cell>
          <cell r="C302" t="str">
            <v/>
          </cell>
          <cell r="D302" t="str">
            <v>20138</v>
          </cell>
          <cell r="E302" t="str">
            <v/>
          </cell>
          <cell r="F302" t="str">
            <v/>
          </cell>
          <cell r="G302" t="str">
            <v>  市场监管执法</v>
          </cell>
          <cell r="H302">
            <v>0</v>
          </cell>
          <cell r="I302">
            <v>0</v>
          </cell>
          <cell r="J302">
            <v>0</v>
          </cell>
          <cell r="K302">
            <v>0</v>
          </cell>
          <cell r="L302">
            <v>0</v>
          </cell>
          <cell r="M302">
            <v>0</v>
          </cell>
          <cell r="N302">
            <v>0</v>
          </cell>
          <cell r="O302">
            <v>0</v>
          </cell>
          <cell r="P302">
            <v>0</v>
          </cell>
          <cell r="Q302">
            <v>0</v>
          </cell>
          <cell r="R302">
            <v>0</v>
          </cell>
          <cell r="S302">
            <v>0</v>
          </cell>
          <cell r="T302">
            <v>0</v>
          </cell>
        </row>
        <row r="303">
          <cell r="A303">
            <v>2013816</v>
          </cell>
          <cell r="B303" t="str">
            <v/>
          </cell>
          <cell r="C303" t="str">
            <v/>
          </cell>
          <cell r="D303" t="str">
            <v>20138</v>
          </cell>
          <cell r="E303" t="str">
            <v/>
          </cell>
          <cell r="F303" t="str">
            <v/>
          </cell>
          <cell r="G303" t="str">
            <v>  食品安全监管</v>
          </cell>
          <cell r="H303">
            <v>0</v>
          </cell>
          <cell r="I303">
            <v>0</v>
          </cell>
          <cell r="J303">
            <v>0</v>
          </cell>
          <cell r="K303">
            <v>0</v>
          </cell>
          <cell r="L303">
            <v>0</v>
          </cell>
          <cell r="M303">
            <v>0</v>
          </cell>
          <cell r="N303">
            <v>0</v>
          </cell>
          <cell r="O303">
            <v>0</v>
          </cell>
          <cell r="P303">
            <v>0</v>
          </cell>
          <cell r="Q303">
            <v>0</v>
          </cell>
          <cell r="R303">
            <v>0</v>
          </cell>
          <cell r="S303">
            <v>0</v>
          </cell>
          <cell r="T303">
            <v>10.34</v>
          </cell>
        </row>
        <row r="304">
          <cell r="A304">
            <v>2013850</v>
          </cell>
          <cell r="B304" t="str">
            <v/>
          </cell>
          <cell r="C304" t="str">
            <v/>
          </cell>
          <cell r="D304" t="str">
            <v>20138</v>
          </cell>
          <cell r="E304" t="str">
            <v/>
          </cell>
          <cell r="F304" t="str">
            <v/>
          </cell>
          <cell r="G304" t="str">
            <v>  事业运行</v>
          </cell>
          <cell r="H304">
            <v>238.668456</v>
          </cell>
          <cell r="I304">
            <v>176.238</v>
          </cell>
          <cell r="J304">
            <v>22.454304</v>
          </cell>
          <cell r="K304">
            <v>7.2587</v>
          </cell>
          <cell r="L304">
            <v>0</v>
          </cell>
          <cell r="M304">
            <v>19.32</v>
          </cell>
          <cell r="N304">
            <v>6</v>
          </cell>
          <cell r="O304">
            <v>0</v>
          </cell>
          <cell r="P304">
            <v>0</v>
          </cell>
          <cell r="Q304">
            <v>0</v>
          </cell>
          <cell r="R304">
            <v>0</v>
          </cell>
          <cell r="S304">
            <v>0</v>
          </cell>
          <cell r="T304">
            <v>0</v>
          </cell>
        </row>
        <row r="305">
          <cell r="A305">
            <v>2013899</v>
          </cell>
          <cell r="B305" t="str">
            <v/>
          </cell>
          <cell r="C305" t="str">
            <v/>
          </cell>
          <cell r="D305" t="str">
            <v>20138</v>
          </cell>
          <cell r="E305" t="str">
            <v/>
          </cell>
          <cell r="F305" t="str">
            <v/>
          </cell>
          <cell r="G305" t="str">
            <v>  其他市场监督管理事务</v>
          </cell>
          <cell r="H305">
            <v>205.90325</v>
          </cell>
          <cell r="I305">
            <v>0</v>
          </cell>
          <cell r="J305">
            <v>0</v>
          </cell>
          <cell r="K305">
            <v>0</v>
          </cell>
          <cell r="L305">
            <v>0</v>
          </cell>
          <cell r="M305">
            <v>0</v>
          </cell>
          <cell r="N305">
            <v>0</v>
          </cell>
          <cell r="O305">
            <v>0</v>
          </cell>
          <cell r="P305">
            <v>0</v>
          </cell>
          <cell r="Q305">
            <v>0</v>
          </cell>
          <cell r="R305">
            <v>0</v>
          </cell>
          <cell r="S305">
            <v>0</v>
          </cell>
          <cell r="T305">
            <v>0.5</v>
          </cell>
        </row>
        <row r="306">
          <cell r="A306">
            <v>20199</v>
          </cell>
          <cell r="B306" t="str">
            <v/>
          </cell>
          <cell r="C306" t="str">
            <v>201</v>
          </cell>
          <cell r="D306" t="str">
            <v/>
          </cell>
          <cell r="E306" t="str">
            <v/>
          </cell>
          <cell r="F306" t="str">
            <v>20199</v>
          </cell>
          <cell r="G306" t="str">
            <v>其他一般公共服务支出</v>
          </cell>
          <cell r="H306">
            <v>1991.5068</v>
          </cell>
          <cell r="I306">
            <v>0</v>
          </cell>
          <cell r="J306">
            <v>0</v>
          </cell>
          <cell r="K306">
            <v>0</v>
          </cell>
          <cell r="L306">
            <v>0</v>
          </cell>
          <cell r="M306">
            <v>0</v>
          </cell>
          <cell r="N306">
            <v>0</v>
          </cell>
          <cell r="O306">
            <v>0</v>
          </cell>
          <cell r="P306">
            <v>0</v>
          </cell>
          <cell r="Q306">
            <v>0</v>
          </cell>
          <cell r="R306">
            <v>0</v>
          </cell>
          <cell r="S306">
            <v>0</v>
          </cell>
          <cell r="T306">
            <v>0</v>
          </cell>
        </row>
        <row r="307">
          <cell r="A307">
            <v>2019901</v>
          </cell>
          <cell r="B307" t="str">
            <v/>
          </cell>
          <cell r="C307" t="str">
            <v/>
          </cell>
          <cell r="D307" t="str">
            <v>20199</v>
          </cell>
          <cell r="E307" t="str">
            <v/>
          </cell>
          <cell r="F307" t="str">
            <v/>
          </cell>
          <cell r="G307" t="str">
            <v>  国家赔偿费用支出</v>
          </cell>
          <cell r="H307">
            <v>0</v>
          </cell>
          <cell r="I307">
            <v>0</v>
          </cell>
          <cell r="J307">
            <v>0</v>
          </cell>
          <cell r="K307">
            <v>0</v>
          </cell>
          <cell r="L307">
            <v>0</v>
          </cell>
          <cell r="M307">
            <v>0</v>
          </cell>
          <cell r="N307">
            <v>0</v>
          </cell>
          <cell r="O307">
            <v>0</v>
          </cell>
          <cell r="P307">
            <v>0</v>
          </cell>
          <cell r="Q307">
            <v>0</v>
          </cell>
          <cell r="R307">
            <v>0</v>
          </cell>
          <cell r="S307">
            <v>0</v>
          </cell>
          <cell r="T307">
            <v>0</v>
          </cell>
        </row>
        <row r="308">
          <cell r="A308">
            <v>2019999</v>
          </cell>
          <cell r="B308" t="str">
            <v/>
          </cell>
          <cell r="C308" t="str">
            <v/>
          </cell>
          <cell r="D308" t="str">
            <v>20199</v>
          </cell>
          <cell r="E308" t="str">
            <v/>
          </cell>
          <cell r="F308" t="str">
            <v/>
          </cell>
          <cell r="G308" t="str">
            <v>  其他一般公共服务支出</v>
          </cell>
          <cell r="H308">
            <v>1991.5068</v>
          </cell>
          <cell r="I308">
            <v>0</v>
          </cell>
          <cell r="J308">
            <v>0</v>
          </cell>
          <cell r="K308">
            <v>0</v>
          </cell>
          <cell r="L308">
            <v>0</v>
          </cell>
          <cell r="M308">
            <v>0</v>
          </cell>
          <cell r="N308">
            <v>0</v>
          </cell>
          <cell r="O308">
            <v>0</v>
          </cell>
          <cell r="P308">
            <v>0</v>
          </cell>
          <cell r="Q308">
            <v>0</v>
          </cell>
          <cell r="R308">
            <v>0</v>
          </cell>
          <cell r="S308">
            <v>0</v>
          </cell>
          <cell r="T308">
            <v>0</v>
          </cell>
        </row>
        <row r="309">
          <cell r="A309">
            <v>201999901</v>
          </cell>
          <cell r="B309" t="str">
            <v/>
          </cell>
          <cell r="C309" t="str">
            <v/>
          </cell>
          <cell r="D309" t="str">
            <v/>
          </cell>
          <cell r="E309" t="str">
            <v>2019999</v>
          </cell>
          <cell r="F309" t="str">
            <v/>
          </cell>
          <cell r="G309" t="str">
            <v>  文旅局</v>
          </cell>
          <cell r="H309">
            <v>0</v>
          </cell>
          <cell r="I309">
            <v>0</v>
          </cell>
          <cell r="J309">
            <v>0</v>
          </cell>
          <cell r="K309">
            <v>0</v>
          </cell>
          <cell r="L309">
            <v>0</v>
          </cell>
          <cell r="M309">
            <v>0</v>
          </cell>
          <cell r="N309">
            <v>0</v>
          </cell>
          <cell r="O309">
            <v>0</v>
          </cell>
          <cell r="P309">
            <v>0</v>
          </cell>
          <cell r="Q309">
            <v>0</v>
          </cell>
          <cell r="R309">
            <v>0</v>
          </cell>
          <cell r="S309">
            <v>0</v>
          </cell>
          <cell r="T309">
            <v>0</v>
          </cell>
        </row>
        <row r="310">
          <cell r="A310">
            <v>201999902</v>
          </cell>
          <cell r="B310" t="str">
            <v/>
          </cell>
          <cell r="C310" t="str">
            <v/>
          </cell>
          <cell r="D310" t="str">
            <v/>
          </cell>
          <cell r="E310" t="str">
            <v>2019999</v>
          </cell>
          <cell r="F310" t="str">
            <v/>
          </cell>
          <cell r="G310" t="str">
            <v>  图书馆</v>
          </cell>
          <cell r="H310">
            <v>0</v>
          </cell>
          <cell r="I310">
            <v>0</v>
          </cell>
          <cell r="J310">
            <v>0</v>
          </cell>
          <cell r="K310">
            <v>0</v>
          </cell>
          <cell r="L310">
            <v>0</v>
          </cell>
          <cell r="M310">
            <v>0</v>
          </cell>
          <cell r="N310">
            <v>0</v>
          </cell>
          <cell r="O310">
            <v>0</v>
          </cell>
          <cell r="P310">
            <v>0</v>
          </cell>
          <cell r="Q310">
            <v>0</v>
          </cell>
          <cell r="R310">
            <v>0</v>
          </cell>
          <cell r="S310">
            <v>0</v>
          </cell>
          <cell r="T310">
            <v>0</v>
          </cell>
        </row>
        <row r="311">
          <cell r="A311">
            <v>201999903</v>
          </cell>
          <cell r="B311" t="str">
            <v/>
          </cell>
          <cell r="C311" t="str">
            <v/>
          </cell>
          <cell r="D311" t="str">
            <v/>
          </cell>
          <cell r="E311" t="str">
            <v>2019999</v>
          </cell>
          <cell r="F311" t="str">
            <v/>
          </cell>
          <cell r="G311" t="str">
            <v>  文物管理所</v>
          </cell>
          <cell r="H311">
            <v>0</v>
          </cell>
          <cell r="I311">
            <v>0</v>
          </cell>
          <cell r="J311">
            <v>0</v>
          </cell>
          <cell r="K311">
            <v>0</v>
          </cell>
          <cell r="L311">
            <v>0</v>
          </cell>
          <cell r="M311">
            <v>0</v>
          </cell>
          <cell r="N311">
            <v>0</v>
          </cell>
          <cell r="O311">
            <v>0</v>
          </cell>
          <cell r="P311">
            <v>0</v>
          </cell>
          <cell r="Q311">
            <v>0</v>
          </cell>
          <cell r="R311">
            <v>0</v>
          </cell>
          <cell r="S311">
            <v>0</v>
          </cell>
          <cell r="T311">
            <v>0</v>
          </cell>
        </row>
        <row r="312">
          <cell r="A312">
            <v>201999904</v>
          </cell>
          <cell r="B312" t="str">
            <v/>
          </cell>
          <cell r="C312" t="str">
            <v/>
          </cell>
          <cell r="D312" t="str">
            <v/>
          </cell>
          <cell r="E312" t="str">
            <v>2019999</v>
          </cell>
          <cell r="F312" t="str">
            <v/>
          </cell>
          <cell r="G312" t="str">
            <v>  文化市场综合执法大队</v>
          </cell>
          <cell r="H312">
            <v>0</v>
          </cell>
          <cell r="I312">
            <v>0</v>
          </cell>
          <cell r="J312">
            <v>0</v>
          </cell>
          <cell r="K312">
            <v>0</v>
          </cell>
          <cell r="L312">
            <v>0</v>
          </cell>
          <cell r="M312">
            <v>0</v>
          </cell>
          <cell r="N312">
            <v>0</v>
          </cell>
          <cell r="O312">
            <v>0</v>
          </cell>
          <cell r="P312">
            <v>0</v>
          </cell>
          <cell r="Q312">
            <v>0</v>
          </cell>
          <cell r="R312">
            <v>0</v>
          </cell>
          <cell r="S312">
            <v>0</v>
          </cell>
          <cell r="T312">
            <v>0</v>
          </cell>
        </row>
        <row r="313">
          <cell r="A313">
            <v>201999905</v>
          </cell>
          <cell r="B313" t="str">
            <v/>
          </cell>
          <cell r="C313" t="str">
            <v/>
          </cell>
          <cell r="D313" t="str">
            <v/>
          </cell>
          <cell r="E313" t="str">
            <v>2019999</v>
          </cell>
          <cell r="F313" t="str">
            <v/>
          </cell>
          <cell r="G313" t="str">
            <v>  文化馆</v>
          </cell>
          <cell r="H313">
            <v>0</v>
          </cell>
          <cell r="I313">
            <v>0</v>
          </cell>
          <cell r="J313">
            <v>0</v>
          </cell>
          <cell r="K313">
            <v>0</v>
          </cell>
          <cell r="L313">
            <v>0</v>
          </cell>
          <cell r="M313">
            <v>0</v>
          </cell>
          <cell r="N313">
            <v>0</v>
          </cell>
          <cell r="O313">
            <v>0</v>
          </cell>
          <cell r="P313">
            <v>0</v>
          </cell>
          <cell r="Q313">
            <v>0</v>
          </cell>
          <cell r="R313">
            <v>0</v>
          </cell>
          <cell r="S313">
            <v>0</v>
          </cell>
          <cell r="T313">
            <v>0</v>
          </cell>
        </row>
        <row r="314">
          <cell r="A314">
            <v>201999906</v>
          </cell>
          <cell r="B314" t="str">
            <v/>
          </cell>
          <cell r="C314" t="str">
            <v/>
          </cell>
          <cell r="D314" t="str">
            <v/>
          </cell>
          <cell r="E314" t="str">
            <v>2019999</v>
          </cell>
          <cell r="F314" t="str">
            <v/>
          </cell>
          <cell r="G314" t="str">
            <v>  农村电影事业管理站</v>
          </cell>
          <cell r="H314">
            <v>0</v>
          </cell>
          <cell r="I314">
            <v>0</v>
          </cell>
          <cell r="J314">
            <v>0</v>
          </cell>
          <cell r="K314">
            <v>0</v>
          </cell>
          <cell r="L314">
            <v>0</v>
          </cell>
          <cell r="M314">
            <v>0</v>
          </cell>
          <cell r="N314">
            <v>0</v>
          </cell>
          <cell r="O314">
            <v>0</v>
          </cell>
          <cell r="P314">
            <v>0</v>
          </cell>
          <cell r="Q314">
            <v>0</v>
          </cell>
          <cell r="R314">
            <v>0</v>
          </cell>
          <cell r="S314">
            <v>0</v>
          </cell>
          <cell r="T314">
            <v>0</v>
          </cell>
        </row>
        <row r="315">
          <cell r="A315">
            <v>201999907</v>
          </cell>
          <cell r="B315" t="str">
            <v/>
          </cell>
          <cell r="C315" t="str">
            <v/>
          </cell>
          <cell r="D315" t="str">
            <v/>
          </cell>
          <cell r="E315" t="str">
            <v>2019999</v>
          </cell>
          <cell r="F315" t="str">
            <v/>
          </cell>
          <cell r="G315" t="str">
            <v>  艺术工作室</v>
          </cell>
          <cell r="H315">
            <v>0</v>
          </cell>
          <cell r="I315">
            <v>0</v>
          </cell>
          <cell r="J315">
            <v>0</v>
          </cell>
          <cell r="K315">
            <v>0</v>
          </cell>
          <cell r="L315">
            <v>0</v>
          </cell>
          <cell r="M315">
            <v>0</v>
          </cell>
          <cell r="N315">
            <v>0</v>
          </cell>
          <cell r="O315">
            <v>0</v>
          </cell>
          <cell r="P315">
            <v>0</v>
          </cell>
          <cell r="Q315">
            <v>0</v>
          </cell>
          <cell r="R315">
            <v>0</v>
          </cell>
          <cell r="S315">
            <v>0</v>
          </cell>
          <cell r="T315">
            <v>0</v>
          </cell>
        </row>
        <row r="316">
          <cell r="A316">
            <v>201999908</v>
          </cell>
          <cell r="B316" t="str">
            <v/>
          </cell>
          <cell r="C316" t="str">
            <v/>
          </cell>
          <cell r="D316" t="str">
            <v/>
          </cell>
          <cell r="E316" t="str">
            <v>2019999</v>
          </cell>
          <cell r="F316" t="str">
            <v/>
          </cell>
          <cell r="G316" t="str">
            <v>  旅游服务中心</v>
          </cell>
          <cell r="H316">
            <v>0</v>
          </cell>
          <cell r="I316">
            <v>0</v>
          </cell>
          <cell r="J316">
            <v>0</v>
          </cell>
          <cell r="K316">
            <v>0</v>
          </cell>
          <cell r="L316">
            <v>0</v>
          </cell>
          <cell r="M316">
            <v>0</v>
          </cell>
          <cell r="N316">
            <v>0</v>
          </cell>
          <cell r="O316">
            <v>0</v>
          </cell>
          <cell r="P316">
            <v>0</v>
          </cell>
          <cell r="Q316">
            <v>0</v>
          </cell>
          <cell r="R316">
            <v>0</v>
          </cell>
          <cell r="S316">
            <v>0</v>
          </cell>
          <cell r="T316">
            <v>0</v>
          </cell>
        </row>
        <row r="317">
          <cell r="A317">
            <v>201999909</v>
          </cell>
          <cell r="B317" t="str">
            <v/>
          </cell>
          <cell r="C317" t="str">
            <v/>
          </cell>
          <cell r="D317" t="str">
            <v/>
          </cell>
          <cell r="E317" t="str">
            <v>2019999</v>
          </cell>
          <cell r="F317" t="str">
            <v/>
          </cell>
          <cell r="G317" t="str">
            <v>  住建局</v>
          </cell>
        </row>
        <row r="317">
          <cell r="I317">
            <v>0</v>
          </cell>
          <cell r="J317">
            <v>0</v>
          </cell>
          <cell r="K317">
            <v>0</v>
          </cell>
          <cell r="L317">
            <v>0</v>
          </cell>
          <cell r="M317">
            <v>0</v>
          </cell>
          <cell r="N317">
            <v>0</v>
          </cell>
          <cell r="O317">
            <v>0</v>
          </cell>
          <cell r="P317">
            <v>0</v>
          </cell>
          <cell r="Q317">
            <v>0</v>
          </cell>
          <cell r="R317">
            <v>0</v>
          </cell>
          <cell r="S317">
            <v>0</v>
          </cell>
          <cell r="T317">
            <v>0</v>
          </cell>
        </row>
        <row r="318">
          <cell r="A318">
            <v>201999910</v>
          </cell>
          <cell r="B318" t="str">
            <v/>
          </cell>
          <cell r="C318" t="str">
            <v/>
          </cell>
          <cell r="D318" t="str">
            <v/>
          </cell>
          <cell r="E318" t="str">
            <v>2019999</v>
          </cell>
          <cell r="F318" t="str">
            <v/>
          </cell>
          <cell r="G318" t="str">
            <v>  城管局</v>
          </cell>
          <cell r="H318">
            <v>1990.5</v>
          </cell>
          <cell r="I318">
            <v>0</v>
          </cell>
          <cell r="J318">
            <v>0</v>
          </cell>
          <cell r="K318">
            <v>0</v>
          </cell>
          <cell r="L318">
            <v>0</v>
          </cell>
          <cell r="M318">
            <v>0</v>
          </cell>
          <cell r="N318">
            <v>0</v>
          </cell>
          <cell r="O318">
            <v>0</v>
          </cell>
          <cell r="P318">
            <v>0</v>
          </cell>
          <cell r="Q318">
            <v>0</v>
          </cell>
          <cell r="R318">
            <v>0</v>
          </cell>
          <cell r="S318">
            <v>0</v>
          </cell>
          <cell r="T318">
            <v>0</v>
          </cell>
        </row>
        <row r="319">
          <cell r="A319">
            <v>201999911</v>
          </cell>
          <cell r="B319" t="str">
            <v/>
          </cell>
          <cell r="C319" t="str">
            <v/>
          </cell>
          <cell r="D319" t="str">
            <v/>
          </cell>
          <cell r="E319" t="str">
            <v>2019999</v>
          </cell>
          <cell r="F319" t="str">
            <v/>
          </cell>
          <cell r="G319" t="str">
            <v>  水务局</v>
          </cell>
          <cell r="H319">
            <v>0</v>
          </cell>
          <cell r="I319">
            <v>0</v>
          </cell>
          <cell r="J319">
            <v>0</v>
          </cell>
          <cell r="K319">
            <v>0</v>
          </cell>
          <cell r="L319">
            <v>0</v>
          </cell>
          <cell r="M319">
            <v>0</v>
          </cell>
          <cell r="N319">
            <v>0</v>
          </cell>
          <cell r="O319">
            <v>0</v>
          </cell>
          <cell r="P319">
            <v>0</v>
          </cell>
          <cell r="Q319">
            <v>0</v>
          </cell>
          <cell r="R319">
            <v>0</v>
          </cell>
          <cell r="S319">
            <v>0</v>
          </cell>
          <cell r="T319">
            <v>0</v>
          </cell>
        </row>
        <row r="320">
          <cell r="A320">
            <v>201999912</v>
          </cell>
          <cell r="B320" t="str">
            <v/>
          </cell>
          <cell r="C320" t="str">
            <v/>
          </cell>
          <cell r="D320" t="str">
            <v/>
          </cell>
          <cell r="E320" t="str">
            <v>2019999</v>
          </cell>
          <cell r="F320" t="str">
            <v/>
          </cell>
          <cell r="G320" t="str">
            <v>  自然资源局</v>
          </cell>
          <cell r="H320">
            <v>0</v>
          </cell>
          <cell r="I320">
            <v>0</v>
          </cell>
          <cell r="J320">
            <v>0</v>
          </cell>
          <cell r="K320">
            <v>0</v>
          </cell>
          <cell r="L320">
            <v>0</v>
          </cell>
          <cell r="M320">
            <v>0</v>
          </cell>
          <cell r="N320">
            <v>0</v>
          </cell>
          <cell r="O320">
            <v>0</v>
          </cell>
          <cell r="P320">
            <v>0</v>
          </cell>
          <cell r="Q320">
            <v>0</v>
          </cell>
          <cell r="R320">
            <v>0</v>
          </cell>
          <cell r="S320">
            <v>0</v>
          </cell>
          <cell r="T320">
            <v>0</v>
          </cell>
        </row>
        <row r="321">
          <cell r="A321">
            <v>201999913</v>
          </cell>
          <cell r="B321" t="str">
            <v/>
          </cell>
          <cell r="C321" t="str">
            <v/>
          </cell>
          <cell r="D321" t="str">
            <v/>
          </cell>
          <cell r="E321" t="str">
            <v>2019999</v>
          </cell>
          <cell r="F321" t="str">
            <v/>
          </cell>
          <cell r="G321" t="str">
            <v>  商务投促局</v>
          </cell>
          <cell r="H321">
            <v>1.0068</v>
          </cell>
          <cell r="I321">
            <v>0</v>
          </cell>
          <cell r="J321">
            <v>0</v>
          </cell>
          <cell r="K321">
            <v>0</v>
          </cell>
          <cell r="L321">
            <v>0</v>
          </cell>
          <cell r="M321">
            <v>0</v>
          </cell>
          <cell r="N321">
            <v>0</v>
          </cell>
          <cell r="O321">
            <v>0</v>
          </cell>
          <cell r="P321">
            <v>0</v>
          </cell>
          <cell r="Q321">
            <v>0</v>
          </cell>
          <cell r="R321">
            <v>0</v>
          </cell>
          <cell r="S321">
            <v>0</v>
          </cell>
          <cell r="T321">
            <v>0</v>
          </cell>
        </row>
        <row r="322">
          <cell r="A322">
            <v>201999914</v>
          </cell>
          <cell r="B322" t="str">
            <v/>
          </cell>
          <cell r="C322" t="str">
            <v/>
          </cell>
          <cell r="D322" t="str">
            <v/>
          </cell>
          <cell r="E322" t="str">
            <v>2019999</v>
          </cell>
          <cell r="F322" t="str">
            <v/>
          </cell>
          <cell r="G322" t="str">
            <v>  林业草原局</v>
          </cell>
          <cell r="H322">
            <v>0</v>
          </cell>
          <cell r="I322">
            <v>0</v>
          </cell>
          <cell r="J322">
            <v>0</v>
          </cell>
          <cell r="K322">
            <v>0</v>
          </cell>
          <cell r="L322">
            <v>0</v>
          </cell>
          <cell r="M322">
            <v>0</v>
          </cell>
          <cell r="N322">
            <v>0</v>
          </cell>
          <cell r="O322">
            <v>0</v>
          </cell>
          <cell r="P322">
            <v>0</v>
          </cell>
          <cell r="Q322">
            <v>0</v>
          </cell>
          <cell r="R322">
            <v>0</v>
          </cell>
          <cell r="S322">
            <v>0</v>
          </cell>
          <cell r="T322">
            <v>0</v>
          </cell>
        </row>
        <row r="323">
          <cell r="A323">
            <v>201999915</v>
          </cell>
          <cell r="B323" t="str">
            <v/>
          </cell>
          <cell r="C323" t="str">
            <v/>
          </cell>
          <cell r="D323" t="str">
            <v/>
          </cell>
          <cell r="E323" t="str">
            <v>2019999</v>
          </cell>
          <cell r="F323" t="str">
            <v/>
          </cell>
          <cell r="G323" t="str">
            <v>  其他</v>
          </cell>
          <cell r="H323">
            <v>0</v>
          </cell>
          <cell r="I323">
            <v>0</v>
          </cell>
          <cell r="J323">
            <v>0</v>
          </cell>
          <cell r="K323">
            <v>0</v>
          </cell>
          <cell r="L323">
            <v>0</v>
          </cell>
          <cell r="M323">
            <v>0</v>
          </cell>
          <cell r="N323">
            <v>0</v>
          </cell>
          <cell r="O323">
            <v>0</v>
          </cell>
          <cell r="P323">
            <v>0</v>
          </cell>
          <cell r="Q323">
            <v>0</v>
          </cell>
          <cell r="R323">
            <v>0</v>
          </cell>
          <cell r="S323">
            <v>0</v>
          </cell>
          <cell r="T323">
            <v>0</v>
          </cell>
        </row>
        <row r="324">
          <cell r="A324">
            <v>203</v>
          </cell>
          <cell r="B324" t="str">
            <v>类</v>
          </cell>
          <cell r="C324" t="str">
            <v/>
          </cell>
          <cell r="D324" t="str">
            <v/>
          </cell>
          <cell r="E324" t="str">
            <v/>
          </cell>
          <cell r="F324" t="str">
            <v/>
          </cell>
          <cell r="G324" t="str">
            <v>国防支出</v>
          </cell>
          <cell r="H324">
            <v>0</v>
          </cell>
          <cell r="I324">
            <v>0</v>
          </cell>
          <cell r="J324">
            <v>0</v>
          </cell>
          <cell r="K324">
            <v>0</v>
          </cell>
          <cell r="L324">
            <v>0</v>
          </cell>
          <cell r="M324">
            <v>0</v>
          </cell>
          <cell r="N324">
            <v>0</v>
          </cell>
          <cell r="O324">
            <v>0</v>
          </cell>
          <cell r="P324">
            <v>0</v>
          </cell>
          <cell r="Q324">
            <v>0</v>
          </cell>
          <cell r="R324">
            <v>0</v>
          </cell>
          <cell r="S324">
            <v>0</v>
          </cell>
          <cell r="T324">
            <v>0</v>
          </cell>
        </row>
        <row r="325">
          <cell r="A325">
            <v>20306</v>
          </cell>
          <cell r="B325" t="str">
            <v/>
          </cell>
          <cell r="C325" t="str">
            <v>203</v>
          </cell>
          <cell r="D325" t="str">
            <v/>
          </cell>
          <cell r="E325" t="str">
            <v/>
          </cell>
          <cell r="F325" t="str">
            <v>20306</v>
          </cell>
          <cell r="G325" t="str">
            <v>国防动员</v>
          </cell>
          <cell r="H325">
            <v>0</v>
          </cell>
          <cell r="I325">
            <v>0</v>
          </cell>
          <cell r="J325">
            <v>0</v>
          </cell>
          <cell r="K325">
            <v>0</v>
          </cell>
          <cell r="L325">
            <v>0</v>
          </cell>
          <cell r="M325">
            <v>0</v>
          </cell>
          <cell r="N325">
            <v>0</v>
          </cell>
          <cell r="O325">
            <v>0</v>
          </cell>
          <cell r="P325">
            <v>0</v>
          </cell>
          <cell r="Q325">
            <v>0</v>
          </cell>
          <cell r="R325">
            <v>0</v>
          </cell>
          <cell r="S325">
            <v>0</v>
          </cell>
          <cell r="T325">
            <v>0</v>
          </cell>
        </row>
        <row r="326">
          <cell r="A326">
            <v>2030601</v>
          </cell>
          <cell r="B326" t="str">
            <v/>
          </cell>
          <cell r="C326" t="str">
            <v/>
          </cell>
          <cell r="D326" t="str">
            <v>20306</v>
          </cell>
          <cell r="E326" t="str">
            <v/>
          </cell>
          <cell r="F326" t="str">
            <v/>
          </cell>
          <cell r="G326" t="str">
            <v>  兵役征集</v>
          </cell>
          <cell r="H326">
            <v>0</v>
          </cell>
          <cell r="I326">
            <v>0</v>
          </cell>
          <cell r="J326">
            <v>0</v>
          </cell>
          <cell r="K326">
            <v>0</v>
          </cell>
          <cell r="L326">
            <v>0</v>
          </cell>
          <cell r="M326">
            <v>0</v>
          </cell>
          <cell r="N326">
            <v>0</v>
          </cell>
          <cell r="O326">
            <v>0</v>
          </cell>
          <cell r="P326">
            <v>0</v>
          </cell>
          <cell r="Q326">
            <v>0</v>
          </cell>
          <cell r="R326">
            <v>0</v>
          </cell>
          <cell r="S326">
            <v>0</v>
          </cell>
          <cell r="T326">
            <v>0</v>
          </cell>
        </row>
        <row r="327">
          <cell r="A327">
            <v>2030602</v>
          </cell>
          <cell r="B327" t="str">
            <v/>
          </cell>
          <cell r="C327" t="str">
            <v/>
          </cell>
          <cell r="D327" t="str">
            <v>20306</v>
          </cell>
          <cell r="E327" t="str">
            <v/>
          </cell>
          <cell r="F327" t="str">
            <v/>
          </cell>
          <cell r="G327" t="str">
            <v>  经济动员</v>
          </cell>
          <cell r="H327">
            <v>0</v>
          </cell>
          <cell r="I327">
            <v>0</v>
          </cell>
          <cell r="J327">
            <v>0</v>
          </cell>
          <cell r="K327">
            <v>0</v>
          </cell>
          <cell r="L327">
            <v>0</v>
          </cell>
          <cell r="M327">
            <v>0</v>
          </cell>
          <cell r="N327">
            <v>0</v>
          </cell>
          <cell r="O327">
            <v>0</v>
          </cell>
          <cell r="P327">
            <v>0</v>
          </cell>
          <cell r="Q327">
            <v>0</v>
          </cell>
          <cell r="R327">
            <v>0</v>
          </cell>
          <cell r="S327">
            <v>0</v>
          </cell>
          <cell r="T327">
            <v>0</v>
          </cell>
        </row>
        <row r="328">
          <cell r="A328">
            <v>2030603</v>
          </cell>
          <cell r="B328" t="str">
            <v/>
          </cell>
          <cell r="C328" t="str">
            <v/>
          </cell>
          <cell r="D328" t="str">
            <v>20306</v>
          </cell>
          <cell r="E328" t="str">
            <v/>
          </cell>
          <cell r="F328" t="str">
            <v/>
          </cell>
          <cell r="G328" t="str">
            <v>  人民防空</v>
          </cell>
          <cell r="H328">
            <v>0</v>
          </cell>
          <cell r="I328">
            <v>0</v>
          </cell>
          <cell r="J328">
            <v>0</v>
          </cell>
          <cell r="K328">
            <v>0</v>
          </cell>
          <cell r="L328">
            <v>0</v>
          </cell>
          <cell r="M328">
            <v>0</v>
          </cell>
          <cell r="N328">
            <v>0</v>
          </cell>
          <cell r="O328">
            <v>0</v>
          </cell>
          <cell r="P328">
            <v>0</v>
          </cell>
          <cell r="Q328">
            <v>0</v>
          </cell>
          <cell r="R328">
            <v>0</v>
          </cell>
          <cell r="S328">
            <v>0</v>
          </cell>
          <cell r="T328">
            <v>0</v>
          </cell>
        </row>
        <row r="329">
          <cell r="A329">
            <v>2030604</v>
          </cell>
          <cell r="B329" t="str">
            <v/>
          </cell>
          <cell r="C329" t="str">
            <v/>
          </cell>
          <cell r="D329" t="str">
            <v>20306</v>
          </cell>
          <cell r="E329" t="str">
            <v/>
          </cell>
          <cell r="F329" t="str">
            <v/>
          </cell>
          <cell r="G329" t="str">
            <v>  交通战备</v>
          </cell>
          <cell r="H329">
            <v>0</v>
          </cell>
          <cell r="I329">
            <v>0</v>
          </cell>
          <cell r="J329">
            <v>0</v>
          </cell>
          <cell r="K329">
            <v>0</v>
          </cell>
          <cell r="L329">
            <v>0</v>
          </cell>
          <cell r="M329">
            <v>0</v>
          </cell>
          <cell r="N329">
            <v>0</v>
          </cell>
          <cell r="O329">
            <v>0</v>
          </cell>
          <cell r="P329">
            <v>0</v>
          </cell>
          <cell r="Q329">
            <v>0</v>
          </cell>
          <cell r="R329">
            <v>0</v>
          </cell>
          <cell r="S329">
            <v>0</v>
          </cell>
          <cell r="T329">
            <v>0</v>
          </cell>
        </row>
        <row r="330">
          <cell r="A330">
            <v>2030605</v>
          </cell>
          <cell r="B330" t="str">
            <v/>
          </cell>
          <cell r="C330" t="str">
            <v/>
          </cell>
          <cell r="D330" t="str">
            <v>20306</v>
          </cell>
          <cell r="E330" t="str">
            <v/>
          </cell>
          <cell r="F330" t="str">
            <v/>
          </cell>
          <cell r="G330" t="str">
            <v>  国防教育</v>
          </cell>
          <cell r="H330">
            <v>0</v>
          </cell>
          <cell r="I330">
            <v>0</v>
          </cell>
          <cell r="J330">
            <v>0</v>
          </cell>
          <cell r="K330">
            <v>0</v>
          </cell>
          <cell r="L330">
            <v>0</v>
          </cell>
          <cell r="M330">
            <v>0</v>
          </cell>
          <cell r="N330">
            <v>0</v>
          </cell>
          <cell r="O330">
            <v>0</v>
          </cell>
          <cell r="P330">
            <v>0</v>
          </cell>
          <cell r="Q330">
            <v>0</v>
          </cell>
          <cell r="R330">
            <v>0</v>
          </cell>
          <cell r="S330">
            <v>0</v>
          </cell>
          <cell r="T330">
            <v>0</v>
          </cell>
        </row>
        <row r="331">
          <cell r="A331">
            <v>2030606</v>
          </cell>
          <cell r="B331" t="str">
            <v/>
          </cell>
          <cell r="C331" t="str">
            <v/>
          </cell>
          <cell r="D331" t="str">
            <v>20306</v>
          </cell>
          <cell r="E331" t="str">
            <v/>
          </cell>
          <cell r="F331" t="str">
            <v/>
          </cell>
          <cell r="G331" t="str">
            <v>  预备役部队</v>
          </cell>
          <cell r="H331">
            <v>0</v>
          </cell>
          <cell r="I331">
            <v>0</v>
          </cell>
          <cell r="J331">
            <v>0</v>
          </cell>
          <cell r="K331">
            <v>0</v>
          </cell>
          <cell r="L331">
            <v>0</v>
          </cell>
          <cell r="M331">
            <v>0</v>
          </cell>
          <cell r="N331">
            <v>0</v>
          </cell>
          <cell r="O331">
            <v>0</v>
          </cell>
          <cell r="P331">
            <v>0</v>
          </cell>
          <cell r="Q331">
            <v>0</v>
          </cell>
          <cell r="R331">
            <v>0</v>
          </cell>
          <cell r="S331">
            <v>0</v>
          </cell>
          <cell r="T331">
            <v>0</v>
          </cell>
        </row>
        <row r="332">
          <cell r="A332">
            <v>2030607</v>
          </cell>
          <cell r="B332" t="str">
            <v/>
          </cell>
          <cell r="C332" t="str">
            <v/>
          </cell>
          <cell r="D332" t="str">
            <v>20306</v>
          </cell>
          <cell r="E332" t="str">
            <v/>
          </cell>
          <cell r="F332" t="str">
            <v/>
          </cell>
          <cell r="G332" t="str">
            <v>  民兵</v>
          </cell>
          <cell r="H332">
            <v>0</v>
          </cell>
          <cell r="I332">
            <v>0</v>
          </cell>
          <cell r="J332">
            <v>0</v>
          </cell>
          <cell r="K332">
            <v>0</v>
          </cell>
          <cell r="L332">
            <v>0</v>
          </cell>
          <cell r="M332">
            <v>0</v>
          </cell>
          <cell r="N332">
            <v>0</v>
          </cell>
          <cell r="O332">
            <v>0</v>
          </cell>
          <cell r="P332">
            <v>0</v>
          </cell>
          <cell r="Q332">
            <v>0</v>
          </cell>
          <cell r="R332">
            <v>0</v>
          </cell>
          <cell r="S332">
            <v>0</v>
          </cell>
          <cell r="T332">
            <v>0</v>
          </cell>
        </row>
        <row r="333">
          <cell r="A333">
            <v>2030699</v>
          </cell>
          <cell r="B333" t="str">
            <v/>
          </cell>
          <cell r="C333" t="str">
            <v/>
          </cell>
          <cell r="D333" t="str">
            <v>20306</v>
          </cell>
          <cell r="E333" t="str">
            <v/>
          </cell>
          <cell r="F333" t="str">
            <v/>
          </cell>
          <cell r="G333" t="str">
            <v>  其他国防动员支出</v>
          </cell>
          <cell r="H333">
            <v>0</v>
          </cell>
          <cell r="I333">
            <v>0</v>
          </cell>
          <cell r="J333">
            <v>0</v>
          </cell>
          <cell r="K333">
            <v>0</v>
          </cell>
          <cell r="L333">
            <v>0</v>
          </cell>
          <cell r="M333">
            <v>0</v>
          </cell>
          <cell r="N333">
            <v>0</v>
          </cell>
          <cell r="O333">
            <v>0</v>
          </cell>
          <cell r="P333">
            <v>0</v>
          </cell>
          <cell r="Q333">
            <v>0</v>
          </cell>
          <cell r="R333">
            <v>0</v>
          </cell>
          <cell r="S333">
            <v>0</v>
          </cell>
          <cell r="T333">
            <v>0</v>
          </cell>
        </row>
        <row r="334">
          <cell r="A334">
            <v>20399</v>
          </cell>
          <cell r="B334" t="str">
            <v/>
          </cell>
          <cell r="C334" t="str">
            <v>203</v>
          </cell>
          <cell r="D334" t="str">
            <v/>
          </cell>
          <cell r="E334" t="str">
            <v/>
          </cell>
          <cell r="F334" t="str">
            <v>20399</v>
          </cell>
          <cell r="G334" t="str">
            <v>其他国防支出</v>
          </cell>
          <cell r="H334">
            <v>0</v>
          </cell>
          <cell r="I334">
            <v>0</v>
          </cell>
          <cell r="J334">
            <v>0</v>
          </cell>
          <cell r="K334">
            <v>0</v>
          </cell>
          <cell r="L334">
            <v>0</v>
          </cell>
          <cell r="M334">
            <v>0</v>
          </cell>
          <cell r="N334">
            <v>0</v>
          </cell>
          <cell r="O334">
            <v>0</v>
          </cell>
          <cell r="P334">
            <v>0</v>
          </cell>
          <cell r="Q334">
            <v>0</v>
          </cell>
          <cell r="R334">
            <v>0</v>
          </cell>
          <cell r="S334">
            <v>0</v>
          </cell>
          <cell r="T334">
            <v>0</v>
          </cell>
        </row>
        <row r="335">
          <cell r="A335">
            <v>2039901</v>
          </cell>
          <cell r="B335" t="str">
            <v/>
          </cell>
          <cell r="C335" t="str">
            <v/>
          </cell>
          <cell r="D335" t="str">
            <v>20399</v>
          </cell>
          <cell r="E335" t="str">
            <v/>
          </cell>
          <cell r="F335" t="str">
            <v/>
          </cell>
          <cell r="G335" t="str">
            <v>  其他国防支出</v>
          </cell>
          <cell r="H335">
            <v>0</v>
          </cell>
          <cell r="I335">
            <v>0</v>
          </cell>
          <cell r="J335">
            <v>0</v>
          </cell>
          <cell r="K335">
            <v>0</v>
          </cell>
          <cell r="L335">
            <v>0</v>
          </cell>
          <cell r="M335">
            <v>0</v>
          </cell>
          <cell r="N335">
            <v>0</v>
          </cell>
          <cell r="O335">
            <v>0</v>
          </cell>
          <cell r="P335">
            <v>0</v>
          </cell>
          <cell r="Q335">
            <v>0</v>
          </cell>
          <cell r="R335">
            <v>0</v>
          </cell>
          <cell r="S335">
            <v>0</v>
          </cell>
          <cell r="T335">
            <v>0</v>
          </cell>
        </row>
        <row r="336">
          <cell r="A336">
            <v>204</v>
          </cell>
          <cell r="B336" t="str">
            <v>类</v>
          </cell>
          <cell r="C336" t="str">
            <v/>
          </cell>
          <cell r="D336" t="str">
            <v/>
          </cell>
          <cell r="E336" t="str">
            <v/>
          </cell>
          <cell r="F336" t="str">
            <v/>
          </cell>
          <cell r="G336" t="str">
            <v>公共安全</v>
          </cell>
          <cell r="H336">
            <v>11687.370732</v>
          </cell>
          <cell r="I336">
            <v>6912.5316</v>
          </cell>
          <cell r="J336">
            <v>17.59568</v>
          </cell>
          <cell r="K336">
            <v>186.09424</v>
          </cell>
          <cell r="L336">
            <v>0</v>
          </cell>
          <cell r="M336">
            <v>5.376</v>
          </cell>
          <cell r="N336">
            <v>104.4</v>
          </cell>
          <cell r="O336">
            <v>0</v>
          </cell>
          <cell r="P336">
            <v>5</v>
          </cell>
          <cell r="Q336">
            <v>55</v>
          </cell>
          <cell r="R336">
            <v>-50</v>
          </cell>
          <cell r="S336">
            <v>760.787658</v>
          </cell>
          <cell r="T336">
            <v>74.95</v>
          </cell>
        </row>
        <row r="337">
          <cell r="A337">
            <v>20401</v>
          </cell>
          <cell r="B337" t="str">
            <v/>
          </cell>
          <cell r="C337" t="str">
            <v>204</v>
          </cell>
          <cell r="D337" t="str">
            <v/>
          </cell>
          <cell r="E337" t="str">
            <v/>
          </cell>
          <cell r="F337" t="str">
            <v>20401</v>
          </cell>
          <cell r="G337" t="str">
            <v>武装警察</v>
          </cell>
          <cell r="H337">
            <v>0</v>
          </cell>
          <cell r="I337">
            <v>0</v>
          </cell>
          <cell r="J337">
            <v>0</v>
          </cell>
          <cell r="K337">
            <v>0</v>
          </cell>
          <cell r="L337">
            <v>0</v>
          </cell>
          <cell r="M337">
            <v>0</v>
          </cell>
          <cell r="N337">
            <v>0</v>
          </cell>
          <cell r="O337">
            <v>0</v>
          </cell>
          <cell r="P337">
            <v>0</v>
          </cell>
          <cell r="Q337">
            <v>0</v>
          </cell>
          <cell r="R337">
            <v>0</v>
          </cell>
          <cell r="S337">
            <v>0</v>
          </cell>
          <cell r="T337">
            <v>0</v>
          </cell>
        </row>
        <row r="338">
          <cell r="A338">
            <v>2040101</v>
          </cell>
          <cell r="B338" t="str">
            <v/>
          </cell>
          <cell r="C338" t="str">
            <v/>
          </cell>
          <cell r="D338" t="str">
            <v>20401</v>
          </cell>
          <cell r="E338" t="str">
            <v/>
          </cell>
          <cell r="F338" t="str">
            <v/>
          </cell>
          <cell r="G338" t="str">
            <v>  武装警察部队</v>
          </cell>
          <cell r="H338">
            <v>0</v>
          </cell>
          <cell r="I338">
            <v>0</v>
          </cell>
          <cell r="J338">
            <v>0</v>
          </cell>
          <cell r="K338">
            <v>0</v>
          </cell>
          <cell r="L338">
            <v>0</v>
          </cell>
          <cell r="M338">
            <v>0</v>
          </cell>
          <cell r="N338">
            <v>0</v>
          </cell>
          <cell r="O338">
            <v>0</v>
          </cell>
          <cell r="P338">
            <v>0</v>
          </cell>
          <cell r="Q338">
            <v>0</v>
          </cell>
          <cell r="R338">
            <v>0</v>
          </cell>
          <cell r="S338">
            <v>0</v>
          </cell>
          <cell r="T338">
            <v>0</v>
          </cell>
        </row>
        <row r="339">
          <cell r="A339">
            <v>2040199</v>
          </cell>
          <cell r="B339" t="str">
            <v/>
          </cell>
          <cell r="C339" t="str">
            <v/>
          </cell>
          <cell r="D339" t="str">
            <v>20401</v>
          </cell>
          <cell r="E339" t="str">
            <v/>
          </cell>
          <cell r="F339" t="str">
            <v/>
          </cell>
          <cell r="G339" t="str">
            <v>  其他武装警察部队支出</v>
          </cell>
          <cell r="H339">
            <v>0</v>
          </cell>
          <cell r="I339">
            <v>0</v>
          </cell>
          <cell r="J339">
            <v>0</v>
          </cell>
          <cell r="K339">
            <v>0</v>
          </cell>
          <cell r="L339">
            <v>0</v>
          </cell>
          <cell r="M339">
            <v>0</v>
          </cell>
          <cell r="N339">
            <v>0</v>
          </cell>
          <cell r="O339">
            <v>0</v>
          </cell>
          <cell r="P339">
            <v>0</v>
          </cell>
          <cell r="Q339">
            <v>0</v>
          </cell>
          <cell r="R339">
            <v>0</v>
          </cell>
          <cell r="S339">
            <v>0</v>
          </cell>
          <cell r="T339">
            <v>0</v>
          </cell>
        </row>
        <row r="340">
          <cell r="A340">
            <v>20402</v>
          </cell>
          <cell r="B340" t="str">
            <v/>
          </cell>
          <cell r="C340" t="str">
            <v>204</v>
          </cell>
          <cell r="D340" t="str">
            <v/>
          </cell>
          <cell r="E340" t="str">
            <v/>
          </cell>
          <cell r="F340" t="str">
            <v>20402</v>
          </cell>
          <cell r="G340" t="str">
            <v>公安</v>
          </cell>
          <cell r="H340">
            <v>10503.90332</v>
          </cell>
          <cell r="I340">
            <v>6146.934</v>
          </cell>
          <cell r="J340">
            <v>0</v>
          </cell>
          <cell r="K340">
            <v>154.8452</v>
          </cell>
          <cell r="L340">
            <v>0</v>
          </cell>
          <cell r="M340">
            <v>0</v>
          </cell>
          <cell r="N340">
            <v>91.8</v>
          </cell>
          <cell r="O340">
            <v>0</v>
          </cell>
          <cell r="P340">
            <v>0</v>
          </cell>
          <cell r="Q340">
            <v>50</v>
          </cell>
          <cell r="R340">
            <v>-50</v>
          </cell>
          <cell r="S340">
            <v>690.097985</v>
          </cell>
          <cell r="T340">
            <v>2.82</v>
          </cell>
        </row>
        <row r="341">
          <cell r="A341">
            <v>2040201</v>
          </cell>
          <cell r="B341" t="str">
            <v/>
          </cell>
          <cell r="C341" t="str">
            <v/>
          </cell>
          <cell r="D341" t="str">
            <v>20402</v>
          </cell>
          <cell r="E341" t="str">
            <v/>
          </cell>
          <cell r="F341" t="str">
            <v/>
          </cell>
          <cell r="G341" t="str">
            <v>  行政运行</v>
          </cell>
          <cell r="H341">
            <v>10045.41432</v>
          </cell>
          <cell r="I341">
            <v>6146.934</v>
          </cell>
          <cell r="J341">
            <v>0</v>
          </cell>
          <cell r="K341">
            <v>154.8452</v>
          </cell>
          <cell r="L341">
            <v>0</v>
          </cell>
          <cell r="M341">
            <v>0</v>
          </cell>
          <cell r="N341">
            <v>91.8</v>
          </cell>
          <cell r="O341">
            <v>0</v>
          </cell>
          <cell r="P341">
            <v>0</v>
          </cell>
          <cell r="Q341">
            <v>0</v>
          </cell>
          <cell r="R341">
            <v>0</v>
          </cell>
          <cell r="S341">
            <v>0</v>
          </cell>
          <cell r="T341">
            <v>0</v>
          </cell>
        </row>
        <row r="342">
          <cell r="A342">
            <v>204020101</v>
          </cell>
          <cell r="B342" t="str">
            <v/>
          </cell>
          <cell r="C342" t="str">
            <v/>
          </cell>
          <cell r="D342" t="str">
            <v/>
          </cell>
          <cell r="E342" t="str">
            <v>2040201</v>
          </cell>
          <cell r="F342" t="str">
            <v/>
          </cell>
          <cell r="G342" t="str">
            <v>  公安局</v>
          </cell>
          <cell r="H342">
            <v>9800.17672</v>
          </cell>
          <cell r="I342">
            <v>5969.3292</v>
          </cell>
          <cell r="J342">
            <v>0</v>
          </cell>
          <cell r="K342">
            <v>150.3204</v>
          </cell>
          <cell r="L342">
            <v>0</v>
          </cell>
          <cell r="M342">
            <v>0</v>
          </cell>
          <cell r="N342">
            <v>88.8</v>
          </cell>
          <cell r="O342">
            <v>0</v>
          </cell>
          <cell r="P342">
            <v>0</v>
          </cell>
          <cell r="Q342">
            <v>0</v>
          </cell>
          <cell r="R342">
            <v>0</v>
          </cell>
          <cell r="S342">
            <v>0</v>
          </cell>
          <cell r="T342">
            <v>0</v>
          </cell>
        </row>
        <row r="343">
          <cell r="A343">
            <v>204020102</v>
          </cell>
          <cell r="B343" t="str">
            <v/>
          </cell>
          <cell r="C343" t="str">
            <v/>
          </cell>
          <cell r="D343" t="str">
            <v/>
          </cell>
          <cell r="E343" t="str">
            <v>2040201</v>
          </cell>
          <cell r="F343" t="str">
            <v/>
          </cell>
          <cell r="G343" t="str">
            <v>  森林警察大队</v>
          </cell>
          <cell r="H343">
            <v>245.2376</v>
          </cell>
          <cell r="I343">
            <v>177.6048</v>
          </cell>
          <cell r="J343">
            <v>0</v>
          </cell>
          <cell r="K343">
            <v>4.5248</v>
          </cell>
          <cell r="L343">
            <v>0</v>
          </cell>
          <cell r="M343">
            <v>0</v>
          </cell>
          <cell r="N343">
            <v>3</v>
          </cell>
          <cell r="O343">
            <v>0</v>
          </cell>
          <cell r="P343">
            <v>0</v>
          </cell>
          <cell r="Q343">
            <v>0</v>
          </cell>
          <cell r="R343">
            <v>0</v>
          </cell>
          <cell r="S343">
            <v>0</v>
          </cell>
          <cell r="T343">
            <v>0</v>
          </cell>
        </row>
        <row r="344">
          <cell r="A344">
            <v>2040202</v>
          </cell>
          <cell r="B344" t="str">
            <v/>
          </cell>
          <cell r="C344" t="str">
            <v/>
          </cell>
          <cell r="D344" t="str">
            <v>20402</v>
          </cell>
          <cell r="E344" t="str">
            <v/>
          </cell>
          <cell r="F344" t="str">
            <v/>
          </cell>
          <cell r="G344" t="str">
            <v>  一般行政管理事务</v>
          </cell>
          <cell r="H344">
            <v>0</v>
          </cell>
          <cell r="I344">
            <v>0</v>
          </cell>
          <cell r="J344">
            <v>0</v>
          </cell>
          <cell r="K344">
            <v>0</v>
          </cell>
          <cell r="L344">
            <v>0</v>
          </cell>
          <cell r="M344">
            <v>0</v>
          </cell>
          <cell r="N344">
            <v>0</v>
          </cell>
          <cell r="O344">
            <v>0</v>
          </cell>
          <cell r="P344">
            <v>0</v>
          </cell>
          <cell r="Q344">
            <v>0</v>
          </cell>
          <cell r="R344">
            <v>0</v>
          </cell>
          <cell r="S344">
            <v>0</v>
          </cell>
          <cell r="T344">
            <v>0</v>
          </cell>
        </row>
        <row r="345">
          <cell r="A345">
            <v>2040203</v>
          </cell>
          <cell r="B345" t="str">
            <v/>
          </cell>
          <cell r="C345" t="str">
            <v/>
          </cell>
          <cell r="D345" t="str">
            <v>20402</v>
          </cell>
          <cell r="E345" t="str">
            <v/>
          </cell>
          <cell r="F345" t="str">
            <v/>
          </cell>
          <cell r="G345" t="str">
            <v>  机关服务</v>
          </cell>
          <cell r="H345">
            <v>0</v>
          </cell>
          <cell r="I345">
            <v>0</v>
          </cell>
          <cell r="J345">
            <v>0</v>
          </cell>
          <cell r="K345">
            <v>0</v>
          </cell>
          <cell r="L345">
            <v>0</v>
          </cell>
          <cell r="M345">
            <v>0</v>
          </cell>
          <cell r="N345">
            <v>0</v>
          </cell>
          <cell r="O345">
            <v>0</v>
          </cell>
          <cell r="P345">
            <v>0</v>
          </cell>
          <cell r="Q345">
            <v>0</v>
          </cell>
          <cell r="R345">
            <v>0</v>
          </cell>
          <cell r="S345">
            <v>0</v>
          </cell>
          <cell r="T345">
            <v>0</v>
          </cell>
        </row>
        <row r="346">
          <cell r="A346">
            <v>2040204</v>
          </cell>
          <cell r="B346" t="str">
            <v/>
          </cell>
          <cell r="C346" t="str">
            <v/>
          </cell>
          <cell r="D346" t="str">
            <v>20402</v>
          </cell>
          <cell r="E346" t="str">
            <v/>
          </cell>
          <cell r="F346" t="str">
            <v/>
          </cell>
          <cell r="G346" t="str">
            <v>  治安管理</v>
          </cell>
          <cell r="H346">
            <v>0</v>
          </cell>
          <cell r="I346">
            <v>0</v>
          </cell>
          <cell r="J346">
            <v>0</v>
          </cell>
          <cell r="K346">
            <v>0</v>
          </cell>
          <cell r="L346">
            <v>0</v>
          </cell>
          <cell r="M346">
            <v>0</v>
          </cell>
          <cell r="N346">
            <v>0</v>
          </cell>
          <cell r="O346">
            <v>0</v>
          </cell>
          <cell r="P346">
            <v>0</v>
          </cell>
          <cell r="Q346">
            <v>0</v>
          </cell>
          <cell r="R346">
            <v>0</v>
          </cell>
          <cell r="S346">
            <v>0</v>
          </cell>
          <cell r="T346">
            <v>0</v>
          </cell>
        </row>
        <row r="347">
          <cell r="A347">
            <v>2040205</v>
          </cell>
          <cell r="B347" t="str">
            <v/>
          </cell>
          <cell r="C347" t="str">
            <v/>
          </cell>
          <cell r="D347" t="str">
            <v>20402</v>
          </cell>
          <cell r="E347" t="str">
            <v/>
          </cell>
          <cell r="F347" t="str">
            <v/>
          </cell>
          <cell r="G347" t="str">
            <v>  国内安全保卫</v>
          </cell>
          <cell r="H347">
            <v>0</v>
          </cell>
          <cell r="I347">
            <v>0</v>
          </cell>
          <cell r="J347">
            <v>0</v>
          </cell>
          <cell r="K347">
            <v>0</v>
          </cell>
          <cell r="L347">
            <v>0</v>
          </cell>
          <cell r="M347">
            <v>0</v>
          </cell>
          <cell r="N347">
            <v>0</v>
          </cell>
          <cell r="O347">
            <v>0</v>
          </cell>
          <cell r="P347">
            <v>0</v>
          </cell>
          <cell r="Q347">
            <v>0</v>
          </cell>
          <cell r="R347">
            <v>0</v>
          </cell>
          <cell r="S347">
            <v>0</v>
          </cell>
          <cell r="T347">
            <v>0</v>
          </cell>
        </row>
        <row r="348">
          <cell r="A348">
            <v>2040206</v>
          </cell>
          <cell r="B348" t="str">
            <v/>
          </cell>
          <cell r="C348" t="str">
            <v/>
          </cell>
          <cell r="D348" t="str">
            <v>20402</v>
          </cell>
          <cell r="E348" t="str">
            <v/>
          </cell>
          <cell r="F348" t="str">
            <v/>
          </cell>
          <cell r="G348" t="str">
            <v>  刑事侦查</v>
          </cell>
          <cell r="H348">
            <v>0</v>
          </cell>
          <cell r="I348">
            <v>0</v>
          </cell>
          <cell r="J348">
            <v>0</v>
          </cell>
          <cell r="K348">
            <v>0</v>
          </cell>
          <cell r="L348">
            <v>0</v>
          </cell>
          <cell r="M348">
            <v>0</v>
          </cell>
          <cell r="N348">
            <v>0</v>
          </cell>
          <cell r="O348">
            <v>0</v>
          </cell>
          <cell r="P348">
            <v>0</v>
          </cell>
          <cell r="Q348">
            <v>0</v>
          </cell>
          <cell r="R348">
            <v>0</v>
          </cell>
          <cell r="S348">
            <v>0</v>
          </cell>
          <cell r="T348">
            <v>0</v>
          </cell>
        </row>
        <row r="349">
          <cell r="A349">
            <v>2040207</v>
          </cell>
          <cell r="B349" t="str">
            <v/>
          </cell>
          <cell r="C349" t="str">
            <v/>
          </cell>
          <cell r="D349" t="str">
            <v>20402</v>
          </cell>
          <cell r="E349" t="str">
            <v/>
          </cell>
          <cell r="F349" t="str">
            <v/>
          </cell>
          <cell r="G349" t="str">
            <v>  经济犯罪侦查</v>
          </cell>
          <cell r="H349">
            <v>0</v>
          </cell>
          <cell r="I349">
            <v>0</v>
          </cell>
          <cell r="J349">
            <v>0</v>
          </cell>
          <cell r="K349">
            <v>0</v>
          </cell>
          <cell r="L349">
            <v>0</v>
          </cell>
          <cell r="M349">
            <v>0</v>
          </cell>
          <cell r="N349">
            <v>0</v>
          </cell>
          <cell r="O349">
            <v>0</v>
          </cell>
          <cell r="P349">
            <v>0</v>
          </cell>
          <cell r="Q349">
            <v>0</v>
          </cell>
          <cell r="R349">
            <v>0</v>
          </cell>
          <cell r="S349">
            <v>0</v>
          </cell>
          <cell r="T349">
            <v>0</v>
          </cell>
        </row>
        <row r="350">
          <cell r="A350">
            <v>2040208</v>
          </cell>
          <cell r="B350" t="str">
            <v/>
          </cell>
          <cell r="C350" t="str">
            <v/>
          </cell>
          <cell r="D350" t="str">
            <v>20402</v>
          </cell>
          <cell r="E350" t="str">
            <v/>
          </cell>
          <cell r="F350" t="str">
            <v/>
          </cell>
          <cell r="G350" t="str">
            <v>  出入境管理</v>
          </cell>
          <cell r="H350">
            <v>0</v>
          </cell>
          <cell r="I350">
            <v>0</v>
          </cell>
          <cell r="J350">
            <v>0</v>
          </cell>
          <cell r="K350">
            <v>0</v>
          </cell>
          <cell r="L350">
            <v>0</v>
          </cell>
          <cell r="M350">
            <v>0</v>
          </cell>
          <cell r="N350">
            <v>0</v>
          </cell>
          <cell r="O350">
            <v>0</v>
          </cell>
          <cell r="P350">
            <v>0</v>
          </cell>
          <cell r="Q350">
            <v>0</v>
          </cell>
          <cell r="R350">
            <v>0</v>
          </cell>
          <cell r="S350">
            <v>0</v>
          </cell>
          <cell r="T350">
            <v>0</v>
          </cell>
        </row>
        <row r="351">
          <cell r="A351">
            <v>2040209</v>
          </cell>
          <cell r="B351" t="str">
            <v/>
          </cell>
          <cell r="C351" t="str">
            <v/>
          </cell>
          <cell r="D351" t="str">
            <v>20402</v>
          </cell>
          <cell r="E351" t="str">
            <v/>
          </cell>
          <cell r="F351" t="str">
            <v/>
          </cell>
          <cell r="G351" t="str">
            <v>  行动技术管理</v>
          </cell>
          <cell r="H351">
            <v>0</v>
          </cell>
          <cell r="I351">
            <v>0</v>
          </cell>
          <cell r="J351">
            <v>0</v>
          </cell>
          <cell r="K351">
            <v>0</v>
          </cell>
          <cell r="L351">
            <v>0</v>
          </cell>
          <cell r="M351">
            <v>0</v>
          </cell>
          <cell r="N351">
            <v>0</v>
          </cell>
          <cell r="O351">
            <v>0</v>
          </cell>
          <cell r="P351">
            <v>0</v>
          </cell>
          <cell r="Q351">
            <v>0</v>
          </cell>
          <cell r="R351">
            <v>0</v>
          </cell>
          <cell r="S351">
            <v>0</v>
          </cell>
          <cell r="T351">
            <v>0</v>
          </cell>
        </row>
        <row r="352">
          <cell r="A352">
            <v>2040210</v>
          </cell>
          <cell r="B352" t="str">
            <v/>
          </cell>
          <cell r="C352" t="str">
            <v/>
          </cell>
          <cell r="D352" t="str">
            <v>20402</v>
          </cell>
          <cell r="E352" t="str">
            <v/>
          </cell>
          <cell r="F352" t="str">
            <v/>
          </cell>
          <cell r="G352" t="str">
            <v>  防范和处理邪教犯罪</v>
          </cell>
          <cell r="H352">
            <v>0</v>
          </cell>
          <cell r="I352">
            <v>0</v>
          </cell>
          <cell r="J352">
            <v>0</v>
          </cell>
          <cell r="K352">
            <v>0</v>
          </cell>
          <cell r="L352">
            <v>0</v>
          </cell>
          <cell r="M352">
            <v>0</v>
          </cell>
          <cell r="N352">
            <v>0</v>
          </cell>
          <cell r="O352">
            <v>0</v>
          </cell>
          <cell r="P352">
            <v>0</v>
          </cell>
          <cell r="Q352">
            <v>0</v>
          </cell>
          <cell r="R352">
            <v>0</v>
          </cell>
          <cell r="S352">
            <v>0</v>
          </cell>
          <cell r="T352">
            <v>0</v>
          </cell>
        </row>
        <row r="353">
          <cell r="A353">
            <v>2040211</v>
          </cell>
          <cell r="B353" t="str">
            <v/>
          </cell>
          <cell r="C353" t="str">
            <v/>
          </cell>
          <cell r="D353" t="str">
            <v>20402</v>
          </cell>
          <cell r="E353" t="str">
            <v/>
          </cell>
          <cell r="F353" t="str">
            <v/>
          </cell>
          <cell r="G353" t="str">
            <v>  禁毒管理</v>
          </cell>
          <cell r="H353">
            <v>0</v>
          </cell>
          <cell r="I353">
            <v>0</v>
          </cell>
          <cell r="J353">
            <v>0</v>
          </cell>
          <cell r="K353">
            <v>0</v>
          </cell>
          <cell r="L353">
            <v>0</v>
          </cell>
          <cell r="M353">
            <v>0</v>
          </cell>
          <cell r="N353">
            <v>0</v>
          </cell>
          <cell r="O353">
            <v>0</v>
          </cell>
          <cell r="P353">
            <v>0</v>
          </cell>
          <cell r="Q353">
            <v>0</v>
          </cell>
          <cell r="R353">
            <v>0</v>
          </cell>
          <cell r="S353">
            <v>0</v>
          </cell>
          <cell r="T353">
            <v>0</v>
          </cell>
        </row>
        <row r="354">
          <cell r="A354">
            <v>2040212</v>
          </cell>
          <cell r="B354" t="str">
            <v/>
          </cell>
          <cell r="C354" t="str">
            <v/>
          </cell>
          <cell r="D354" t="str">
            <v>20402</v>
          </cell>
          <cell r="E354" t="str">
            <v/>
          </cell>
          <cell r="F354" t="str">
            <v/>
          </cell>
          <cell r="G354" t="str">
            <v>  道路交通管理（交警）</v>
          </cell>
          <cell r="H354">
            <v>0</v>
          </cell>
          <cell r="I354">
            <v>0</v>
          </cell>
          <cell r="J354">
            <v>0</v>
          </cell>
          <cell r="K354">
            <v>0</v>
          </cell>
          <cell r="L354">
            <v>0</v>
          </cell>
          <cell r="M354">
            <v>0</v>
          </cell>
          <cell r="N354">
            <v>0</v>
          </cell>
          <cell r="O354">
            <v>0</v>
          </cell>
          <cell r="P354">
            <v>0</v>
          </cell>
          <cell r="Q354">
            <v>0</v>
          </cell>
          <cell r="R354">
            <v>0</v>
          </cell>
          <cell r="S354">
            <v>0</v>
          </cell>
          <cell r="T354">
            <v>0</v>
          </cell>
        </row>
        <row r="355">
          <cell r="A355">
            <v>2040213</v>
          </cell>
          <cell r="B355" t="str">
            <v/>
          </cell>
          <cell r="C355" t="str">
            <v/>
          </cell>
          <cell r="D355" t="str">
            <v>20402</v>
          </cell>
          <cell r="E355" t="str">
            <v/>
          </cell>
          <cell r="F355" t="str">
            <v/>
          </cell>
          <cell r="G355" t="str">
            <v>  网络侦控管理</v>
          </cell>
          <cell r="H355">
            <v>0</v>
          </cell>
          <cell r="I355">
            <v>0</v>
          </cell>
          <cell r="J355">
            <v>0</v>
          </cell>
          <cell r="K355">
            <v>0</v>
          </cell>
          <cell r="L355">
            <v>0</v>
          </cell>
          <cell r="M355">
            <v>0</v>
          </cell>
          <cell r="N355">
            <v>0</v>
          </cell>
          <cell r="O355">
            <v>0</v>
          </cell>
          <cell r="P355">
            <v>0</v>
          </cell>
          <cell r="Q355">
            <v>0</v>
          </cell>
          <cell r="R355">
            <v>0</v>
          </cell>
          <cell r="S355">
            <v>0</v>
          </cell>
          <cell r="T355">
            <v>0</v>
          </cell>
        </row>
        <row r="356">
          <cell r="A356">
            <v>2040214</v>
          </cell>
          <cell r="B356" t="str">
            <v/>
          </cell>
          <cell r="C356" t="str">
            <v/>
          </cell>
          <cell r="D356" t="str">
            <v>20402</v>
          </cell>
          <cell r="E356" t="str">
            <v/>
          </cell>
          <cell r="F356" t="str">
            <v/>
          </cell>
          <cell r="G356" t="str">
            <v>  反恐怖</v>
          </cell>
          <cell r="H356">
            <v>0</v>
          </cell>
          <cell r="I356">
            <v>0</v>
          </cell>
          <cell r="J356">
            <v>0</v>
          </cell>
          <cell r="K356">
            <v>0</v>
          </cell>
          <cell r="L356">
            <v>0</v>
          </cell>
          <cell r="M356">
            <v>0</v>
          </cell>
          <cell r="N356">
            <v>0</v>
          </cell>
          <cell r="O356">
            <v>0</v>
          </cell>
          <cell r="P356">
            <v>0</v>
          </cell>
          <cell r="Q356">
            <v>0</v>
          </cell>
          <cell r="R356">
            <v>0</v>
          </cell>
          <cell r="S356">
            <v>0</v>
          </cell>
          <cell r="T356">
            <v>0</v>
          </cell>
        </row>
        <row r="357">
          <cell r="A357">
            <v>2040215</v>
          </cell>
          <cell r="B357" t="str">
            <v/>
          </cell>
          <cell r="C357" t="str">
            <v/>
          </cell>
          <cell r="D357" t="str">
            <v>20402</v>
          </cell>
          <cell r="E357" t="str">
            <v/>
          </cell>
          <cell r="F357" t="str">
            <v/>
          </cell>
          <cell r="G357" t="str">
            <v>  居民身份证管理</v>
          </cell>
          <cell r="H357">
            <v>0</v>
          </cell>
          <cell r="I357">
            <v>0</v>
          </cell>
          <cell r="J357">
            <v>0</v>
          </cell>
          <cell r="K357">
            <v>0</v>
          </cell>
          <cell r="L357">
            <v>0</v>
          </cell>
          <cell r="M357">
            <v>0</v>
          </cell>
          <cell r="N357">
            <v>0</v>
          </cell>
          <cell r="O357">
            <v>0</v>
          </cell>
          <cell r="P357">
            <v>0</v>
          </cell>
          <cell r="Q357">
            <v>0</v>
          </cell>
          <cell r="R357">
            <v>0</v>
          </cell>
          <cell r="S357">
            <v>0</v>
          </cell>
          <cell r="T357">
            <v>0</v>
          </cell>
        </row>
        <row r="358">
          <cell r="A358">
            <v>2040216</v>
          </cell>
          <cell r="B358" t="str">
            <v/>
          </cell>
          <cell r="C358" t="str">
            <v/>
          </cell>
          <cell r="D358" t="str">
            <v>20402</v>
          </cell>
          <cell r="E358" t="str">
            <v/>
          </cell>
          <cell r="F358" t="str">
            <v/>
          </cell>
          <cell r="G358" t="str">
            <v>  网络运行及维护</v>
          </cell>
          <cell r="H358">
            <v>0</v>
          </cell>
          <cell r="I358">
            <v>0</v>
          </cell>
          <cell r="J358">
            <v>0</v>
          </cell>
          <cell r="K358">
            <v>0</v>
          </cell>
          <cell r="L358">
            <v>0</v>
          </cell>
          <cell r="M358">
            <v>0</v>
          </cell>
          <cell r="N358">
            <v>0</v>
          </cell>
          <cell r="O358">
            <v>0</v>
          </cell>
          <cell r="P358">
            <v>0</v>
          </cell>
          <cell r="Q358">
            <v>0</v>
          </cell>
          <cell r="R358">
            <v>0</v>
          </cell>
          <cell r="S358">
            <v>0</v>
          </cell>
          <cell r="T358">
            <v>0</v>
          </cell>
        </row>
        <row r="359">
          <cell r="A359">
            <v>2040217</v>
          </cell>
          <cell r="B359" t="str">
            <v/>
          </cell>
          <cell r="C359" t="str">
            <v/>
          </cell>
          <cell r="D359" t="str">
            <v>20402</v>
          </cell>
          <cell r="E359" t="str">
            <v/>
          </cell>
          <cell r="F359" t="str">
            <v/>
          </cell>
          <cell r="G359" t="str">
            <v>  拘押收教场所管理</v>
          </cell>
          <cell r="H359">
            <v>0</v>
          </cell>
          <cell r="I359">
            <v>0</v>
          </cell>
          <cell r="J359">
            <v>0</v>
          </cell>
          <cell r="K359">
            <v>0</v>
          </cell>
          <cell r="L359">
            <v>0</v>
          </cell>
          <cell r="M359">
            <v>0</v>
          </cell>
          <cell r="N359">
            <v>0</v>
          </cell>
          <cell r="O359">
            <v>0</v>
          </cell>
          <cell r="P359">
            <v>0</v>
          </cell>
          <cell r="Q359">
            <v>0</v>
          </cell>
          <cell r="R359">
            <v>0</v>
          </cell>
          <cell r="S359">
            <v>0</v>
          </cell>
          <cell r="T359">
            <v>0</v>
          </cell>
        </row>
        <row r="360">
          <cell r="A360">
            <v>2040218</v>
          </cell>
          <cell r="B360" t="str">
            <v/>
          </cell>
          <cell r="C360" t="str">
            <v/>
          </cell>
          <cell r="D360" t="str">
            <v>20402</v>
          </cell>
          <cell r="E360" t="str">
            <v/>
          </cell>
          <cell r="F360" t="str">
            <v/>
          </cell>
          <cell r="G360" t="str">
            <v>  警犬繁育及训养</v>
          </cell>
          <cell r="H360">
            <v>0</v>
          </cell>
          <cell r="I360">
            <v>0</v>
          </cell>
          <cell r="J360">
            <v>0</v>
          </cell>
          <cell r="K360">
            <v>0</v>
          </cell>
          <cell r="L360">
            <v>0</v>
          </cell>
          <cell r="M360">
            <v>0</v>
          </cell>
          <cell r="N360">
            <v>0</v>
          </cell>
          <cell r="O360">
            <v>0</v>
          </cell>
          <cell r="P360">
            <v>0</v>
          </cell>
          <cell r="Q360">
            <v>0</v>
          </cell>
          <cell r="R360">
            <v>0</v>
          </cell>
          <cell r="S360">
            <v>0</v>
          </cell>
          <cell r="T360">
            <v>0</v>
          </cell>
        </row>
        <row r="361">
          <cell r="A361">
            <v>2040219</v>
          </cell>
          <cell r="B361" t="str">
            <v/>
          </cell>
          <cell r="C361" t="str">
            <v/>
          </cell>
          <cell r="D361" t="str">
            <v>20402</v>
          </cell>
          <cell r="E361" t="str">
            <v/>
          </cell>
          <cell r="F361" t="str">
            <v/>
          </cell>
          <cell r="G361" t="str">
            <v>  信息化建设</v>
          </cell>
          <cell r="H361">
            <v>0</v>
          </cell>
          <cell r="I361">
            <v>0</v>
          </cell>
          <cell r="J361">
            <v>0</v>
          </cell>
          <cell r="K361">
            <v>0</v>
          </cell>
          <cell r="L361">
            <v>0</v>
          </cell>
          <cell r="M361">
            <v>0</v>
          </cell>
          <cell r="N361">
            <v>0</v>
          </cell>
          <cell r="O361">
            <v>0</v>
          </cell>
          <cell r="P361">
            <v>0</v>
          </cell>
          <cell r="Q361">
            <v>0</v>
          </cell>
          <cell r="R361">
            <v>0</v>
          </cell>
          <cell r="S361">
            <v>0</v>
          </cell>
          <cell r="T361">
            <v>0</v>
          </cell>
        </row>
        <row r="362">
          <cell r="A362">
            <v>2040220</v>
          </cell>
          <cell r="B362" t="str">
            <v/>
          </cell>
          <cell r="C362" t="str">
            <v/>
          </cell>
          <cell r="D362" t="str">
            <v>20402</v>
          </cell>
          <cell r="E362" t="str">
            <v/>
          </cell>
          <cell r="F362" t="str">
            <v/>
          </cell>
          <cell r="G362" t="str">
            <v>  执法办案</v>
          </cell>
          <cell r="H362">
            <v>0</v>
          </cell>
          <cell r="I362">
            <v>0</v>
          </cell>
          <cell r="J362">
            <v>0</v>
          </cell>
          <cell r="K362">
            <v>0</v>
          </cell>
          <cell r="L362">
            <v>0</v>
          </cell>
          <cell r="M362">
            <v>0</v>
          </cell>
          <cell r="N362">
            <v>0</v>
          </cell>
          <cell r="O362">
            <v>0</v>
          </cell>
          <cell r="P362">
            <v>0</v>
          </cell>
          <cell r="Q362">
            <v>0</v>
          </cell>
          <cell r="R362">
            <v>0</v>
          </cell>
          <cell r="S362">
            <v>0</v>
          </cell>
          <cell r="T362">
            <v>0</v>
          </cell>
        </row>
        <row r="363">
          <cell r="A363">
            <v>2040221</v>
          </cell>
          <cell r="B363" t="str">
            <v/>
          </cell>
          <cell r="C363" t="str">
            <v/>
          </cell>
          <cell r="D363" t="str">
            <v>20402</v>
          </cell>
          <cell r="E363" t="str">
            <v/>
          </cell>
          <cell r="F363" t="str">
            <v/>
          </cell>
          <cell r="G363" t="str">
            <v>  特别业务</v>
          </cell>
          <cell r="H363">
            <v>0</v>
          </cell>
          <cell r="I363">
            <v>0</v>
          </cell>
          <cell r="J363">
            <v>0</v>
          </cell>
          <cell r="K363">
            <v>0</v>
          </cell>
          <cell r="L363">
            <v>0</v>
          </cell>
          <cell r="M363">
            <v>0</v>
          </cell>
          <cell r="N363">
            <v>0</v>
          </cell>
          <cell r="O363">
            <v>0</v>
          </cell>
          <cell r="P363">
            <v>0</v>
          </cell>
          <cell r="Q363">
            <v>0</v>
          </cell>
          <cell r="R363">
            <v>0</v>
          </cell>
          <cell r="S363">
            <v>0</v>
          </cell>
          <cell r="T363">
            <v>0</v>
          </cell>
        </row>
        <row r="364">
          <cell r="A364">
            <v>2040250</v>
          </cell>
          <cell r="B364" t="str">
            <v/>
          </cell>
          <cell r="C364" t="str">
            <v/>
          </cell>
          <cell r="D364" t="str">
            <v>20402</v>
          </cell>
          <cell r="E364" t="str">
            <v/>
          </cell>
          <cell r="F364" t="str">
            <v/>
          </cell>
          <cell r="G364" t="str">
            <v>  事业运行</v>
          </cell>
          <cell r="H364">
            <v>0</v>
          </cell>
          <cell r="I364">
            <v>0</v>
          </cell>
          <cell r="J364">
            <v>0</v>
          </cell>
          <cell r="K364">
            <v>0</v>
          </cell>
          <cell r="L364">
            <v>0</v>
          </cell>
          <cell r="M364">
            <v>0</v>
          </cell>
          <cell r="N364">
            <v>0</v>
          </cell>
          <cell r="O364">
            <v>0</v>
          </cell>
          <cell r="P364">
            <v>0</v>
          </cell>
          <cell r="Q364">
            <v>0</v>
          </cell>
          <cell r="R364">
            <v>0</v>
          </cell>
          <cell r="S364">
            <v>0</v>
          </cell>
          <cell r="T364">
            <v>0</v>
          </cell>
        </row>
        <row r="365">
          <cell r="A365">
            <v>2040299</v>
          </cell>
          <cell r="B365" t="str">
            <v/>
          </cell>
          <cell r="C365" t="str">
            <v/>
          </cell>
          <cell r="D365" t="str">
            <v>20402</v>
          </cell>
          <cell r="E365" t="str">
            <v/>
          </cell>
          <cell r="F365" t="str">
            <v/>
          </cell>
          <cell r="G365" t="str">
            <v>  其他公安支出</v>
          </cell>
          <cell r="H365">
            <v>458.489</v>
          </cell>
          <cell r="I365">
            <v>0</v>
          </cell>
          <cell r="J365">
            <v>0</v>
          </cell>
          <cell r="K365">
            <v>0</v>
          </cell>
          <cell r="L365">
            <v>0</v>
          </cell>
          <cell r="M365">
            <v>0</v>
          </cell>
          <cell r="N365">
            <v>0</v>
          </cell>
          <cell r="O365">
            <v>0</v>
          </cell>
          <cell r="P365">
            <v>0</v>
          </cell>
          <cell r="Q365">
            <v>50</v>
          </cell>
          <cell r="R365">
            <v>-50</v>
          </cell>
          <cell r="S365">
            <v>690.097985</v>
          </cell>
          <cell r="T365">
            <v>2.82</v>
          </cell>
        </row>
        <row r="366">
          <cell r="A366">
            <v>20404</v>
          </cell>
          <cell r="B366" t="str">
            <v/>
          </cell>
          <cell r="C366" t="str">
            <v>204</v>
          </cell>
          <cell r="D366" t="str">
            <v/>
          </cell>
          <cell r="E366" t="str">
            <v/>
          </cell>
          <cell r="F366" t="str">
            <v>20404</v>
          </cell>
          <cell r="G366" t="str">
            <v>检察</v>
          </cell>
          <cell r="H366">
            <v>0</v>
          </cell>
          <cell r="I366">
            <v>0</v>
          </cell>
          <cell r="J366">
            <v>0</v>
          </cell>
          <cell r="K366">
            <v>0</v>
          </cell>
          <cell r="L366">
            <v>0</v>
          </cell>
          <cell r="M366">
            <v>0</v>
          </cell>
          <cell r="N366">
            <v>0</v>
          </cell>
          <cell r="O366">
            <v>0</v>
          </cell>
          <cell r="P366">
            <v>0</v>
          </cell>
          <cell r="Q366">
            <v>0</v>
          </cell>
          <cell r="R366">
            <v>0</v>
          </cell>
          <cell r="S366">
            <v>0</v>
          </cell>
          <cell r="T366">
            <v>0</v>
          </cell>
        </row>
        <row r="367">
          <cell r="A367">
            <v>2040401</v>
          </cell>
          <cell r="B367" t="str">
            <v/>
          </cell>
          <cell r="C367" t="str">
            <v/>
          </cell>
          <cell r="D367" t="str">
            <v>20404</v>
          </cell>
          <cell r="E367" t="str">
            <v/>
          </cell>
          <cell r="F367" t="str">
            <v/>
          </cell>
          <cell r="G367" t="str">
            <v>  行政运行</v>
          </cell>
          <cell r="H367">
            <v>0</v>
          </cell>
          <cell r="I367">
            <v>0</v>
          </cell>
          <cell r="J367">
            <v>0</v>
          </cell>
          <cell r="K367">
            <v>0</v>
          </cell>
          <cell r="L367">
            <v>0</v>
          </cell>
          <cell r="M367">
            <v>0</v>
          </cell>
          <cell r="N367">
            <v>0</v>
          </cell>
          <cell r="O367">
            <v>0</v>
          </cell>
          <cell r="P367">
            <v>0</v>
          </cell>
          <cell r="Q367">
            <v>0</v>
          </cell>
          <cell r="R367">
            <v>0</v>
          </cell>
          <cell r="S367">
            <v>0</v>
          </cell>
          <cell r="T367">
            <v>0</v>
          </cell>
        </row>
        <row r="368">
          <cell r="A368">
            <v>2040402</v>
          </cell>
          <cell r="B368" t="str">
            <v/>
          </cell>
          <cell r="C368" t="str">
            <v/>
          </cell>
          <cell r="D368" t="str">
            <v>20404</v>
          </cell>
          <cell r="E368" t="str">
            <v/>
          </cell>
          <cell r="F368" t="str">
            <v/>
          </cell>
          <cell r="G368" t="str">
            <v>  一般行政管理事务</v>
          </cell>
          <cell r="H368">
            <v>0</v>
          </cell>
          <cell r="I368">
            <v>0</v>
          </cell>
          <cell r="J368">
            <v>0</v>
          </cell>
          <cell r="K368">
            <v>0</v>
          </cell>
          <cell r="L368">
            <v>0</v>
          </cell>
          <cell r="M368">
            <v>0</v>
          </cell>
          <cell r="N368">
            <v>0</v>
          </cell>
          <cell r="O368">
            <v>0</v>
          </cell>
          <cell r="P368">
            <v>0</v>
          </cell>
          <cell r="Q368">
            <v>0</v>
          </cell>
          <cell r="R368">
            <v>0</v>
          </cell>
          <cell r="S368">
            <v>0</v>
          </cell>
          <cell r="T368">
            <v>0</v>
          </cell>
        </row>
        <row r="369">
          <cell r="A369">
            <v>2040403</v>
          </cell>
          <cell r="B369" t="str">
            <v/>
          </cell>
          <cell r="C369" t="str">
            <v/>
          </cell>
          <cell r="D369" t="str">
            <v>20404</v>
          </cell>
          <cell r="E369" t="str">
            <v/>
          </cell>
          <cell r="F369" t="str">
            <v/>
          </cell>
          <cell r="G369" t="str">
            <v>  机关服务</v>
          </cell>
          <cell r="H369">
            <v>0</v>
          </cell>
          <cell r="I369">
            <v>0</v>
          </cell>
          <cell r="J369">
            <v>0</v>
          </cell>
          <cell r="K369">
            <v>0</v>
          </cell>
          <cell r="L369">
            <v>0</v>
          </cell>
          <cell r="M369">
            <v>0</v>
          </cell>
          <cell r="N369">
            <v>0</v>
          </cell>
          <cell r="O369">
            <v>0</v>
          </cell>
          <cell r="P369">
            <v>0</v>
          </cell>
          <cell r="Q369">
            <v>0</v>
          </cell>
          <cell r="R369">
            <v>0</v>
          </cell>
          <cell r="S369">
            <v>0</v>
          </cell>
          <cell r="T369">
            <v>0</v>
          </cell>
        </row>
        <row r="370">
          <cell r="A370">
            <v>2040404</v>
          </cell>
          <cell r="B370" t="str">
            <v/>
          </cell>
          <cell r="C370" t="str">
            <v/>
          </cell>
          <cell r="D370" t="str">
            <v>20404</v>
          </cell>
          <cell r="E370" t="str">
            <v/>
          </cell>
          <cell r="F370" t="str">
            <v/>
          </cell>
          <cell r="G370" t="str">
            <v>  查办和预防职务犯罪</v>
          </cell>
          <cell r="H370">
            <v>0</v>
          </cell>
          <cell r="I370">
            <v>0</v>
          </cell>
          <cell r="J370">
            <v>0</v>
          </cell>
          <cell r="K370">
            <v>0</v>
          </cell>
          <cell r="L370">
            <v>0</v>
          </cell>
          <cell r="M370">
            <v>0</v>
          </cell>
          <cell r="N370">
            <v>0</v>
          </cell>
          <cell r="O370">
            <v>0</v>
          </cell>
          <cell r="P370">
            <v>0</v>
          </cell>
          <cell r="Q370">
            <v>0</v>
          </cell>
          <cell r="R370">
            <v>0</v>
          </cell>
          <cell r="S370">
            <v>0</v>
          </cell>
          <cell r="T370">
            <v>0</v>
          </cell>
        </row>
        <row r="371">
          <cell r="A371">
            <v>2040405</v>
          </cell>
          <cell r="B371" t="str">
            <v/>
          </cell>
          <cell r="C371" t="str">
            <v/>
          </cell>
          <cell r="D371" t="str">
            <v>20404</v>
          </cell>
          <cell r="E371" t="str">
            <v/>
          </cell>
          <cell r="F371" t="str">
            <v/>
          </cell>
          <cell r="G371" t="str">
            <v>  公诉和审判监督</v>
          </cell>
          <cell r="H371">
            <v>0</v>
          </cell>
          <cell r="I371">
            <v>0</v>
          </cell>
          <cell r="J371">
            <v>0</v>
          </cell>
          <cell r="K371">
            <v>0</v>
          </cell>
          <cell r="L371">
            <v>0</v>
          </cell>
          <cell r="M371">
            <v>0</v>
          </cell>
          <cell r="N371">
            <v>0</v>
          </cell>
          <cell r="O371">
            <v>0</v>
          </cell>
          <cell r="P371">
            <v>0</v>
          </cell>
          <cell r="Q371">
            <v>0</v>
          </cell>
          <cell r="R371">
            <v>0</v>
          </cell>
          <cell r="S371">
            <v>0</v>
          </cell>
          <cell r="T371">
            <v>0</v>
          </cell>
        </row>
        <row r="372">
          <cell r="A372">
            <v>2040406</v>
          </cell>
          <cell r="B372" t="str">
            <v/>
          </cell>
          <cell r="C372" t="str">
            <v/>
          </cell>
          <cell r="D372" t="str">
            <v>20404</v>
          </cell>
          <cell r="E372" t="str">
            <v/>
          </cell>
          <cell r="F372" t="str">
            <v/>
          </cell>
          <cell r="G372" t="str">
            <v>  侦查监督</v>
          </cell>
          <cell r="H372">
            <v>0</v>
          </cell>
          <cell r="I372">
            <v>0</v>
          </cell>
          <cell r="J372">
            <v>0</v>
          </cell>
          <cell r="K372">
            <v>0</v>
          </cell>
          <cell r="L372">
            <v>0</v>
          </cell>
          <cell r="M372">
            <v>0</v>
          </cell>
          <cell r="N372">
            <v>0</v>
          </cell>
          <cell r="O372">
            <v>0</v>
          </cell>
          <cell r="P372">
            <v>0</v>
          </cell>
          <cell r="Q372">
            <v>0</v>
          </cell>
          <cell r="R372">
            <v>0</v>
          </cell>
          <cell r="S372">
            <v>0</v>
          </cell>
          <cell r="T372">
            <v>0</v>
          </cell>
        </row>
        <row r="373">
          <cell r="A373">
            <v>2040407</v>
          </cell>
          <cell r="B373" t="str">
            <v/>
          </cell>
          <cell r="C373" t="str">
            <v/>
          </cell>
          <cell r="D373" t="str">
            <v>20404</v>
          </cell>
          <cell r="E373" t="str">
            <v/>
          </cell>
          <cell r="F373" t="str">
            <v/>
          </cell>
          <cell r="G373" t="str">
            <v>  执行监督</v>
          </cell>
          <cell r="H373">
            <v>0</v>
          </cell>
          <cell r="I373">
            <v>0</v>
          </cell>
          <cell r="J373">
            <v>0</v>
          </cell>
          <cell r="K373">
            <v>0</v>
          </cell>
          <cell r="L373">
            <v>0</v>
          </cell>
          <cell r="M373">
            <v>0</v>
          </cell>
          <cell r="N373">
            <v>0</v>
          </cell>
          <cell r="O373">
            <v>0</v>
          </cell>
          <cell r="P373">
            <v>0</v>
          </cell>
          <cell r="Q373">
            <v>0</v>
          </cell>
          <cell r="R373">
            <v>0</v>
          </cell>
          <cell r="S373">
            <v>0</v>
          </cell>
          <cell r="T373">
            <v>0</v>
          </cell>
        </row>
        <row r="374">
          <cell r="A374">
            <v>2040408</v>
          </cell>
          <cell r="B374" t="str">
            <v/>
          </cell>
          <cell r="C374" t="str">
            <v/>
          </cell>
          <cell r="D374" t="str">
            <v>20404</v>
          </cell>
          <cell r="E374" t="str">
            <v/>
          </cell>
          <cell r="F374" t="str">
            <v/>
          </cell>
          <cell r="G374" t="str">
            <v>  控告申诉</v>
          </cell>
          <cell r="H374">
            <v>0</v>
          </cell>
          <cell r="I374">
            <v>0</v>
          </cell>
          <cell r="J374">
            <v>0</v>
          </cell>
          <cell r="K374">
            <v>0</v>
          </cell>
          <cell r="L374">
            <v>0</v>
          </cell>
          <cell r="M374">
            <v>0</v>
          </cell>
          <cell r="N374">
            <v>0</v>
          </cell>
          <cell r="O374">
            <v>0</v>
          </cell>
          <cell r="P374">
            <v>0</v>
          </cell>
          <cell r="Q374">
            <v>0</v>
          </cell>
          <cell r="R374">
            <v>0</v>
          </cell>
          <cell r="S374">
            <v>0</v>
          </cell>
          <cell r="T374">
            <v>0</v>
          </cell>
        </row>
        <row r="375">
          <cell r="A375">
            <v>2040409</v>
          </cell>
          <cell r="B375" t="str">
            <v/>
          </cell>
          <cell r="C375" t="str">
            <v/>
          </cell>
          <cell r="D375" t="str">
            <v>20404</v>
          </cell>
          <cell r="E375" t="str">
            <v/>
          </cell>
          <cell r="F375" t="str">
            <v/>
          </cell>
          <cell r="G375" t="str">
            <v>  “两房”建设</v>
          </cell>
          <cell r="H375">
            <v>0</v>
          </cell>
          <cell r="I375">
            <v>0</v>
          </cell>
          <cell r="J375">
            <v>0</v>
          </cell>
          <cell r="K375">
            <v>0</v>
          </cell>
          <cell r="L375">
            <v>0</v>
          </cell>
          <cell r="M375">
            <v>0</v>
          </cell>
          <cell r="N375">
            <v>0</v>
          </cell>
          <cell r="O375">
            <v>0</v>
          </cell>
          <cell r="P375">
            <v>0</v>
          </cell>
          <cell r="Q375">
            <v>0</v>
          </cell>
          <cell r="R375">
            <v>0</v>
          </cell>
          <cell r="S375">
            <v>0</v>
          </cell>
          <cell r="T375">
            <v>0</v>
          </cell>
        </row>
        <row r="376">
          <cell r="A376">
            <v>2040450</v>
          </cell>
          <cell r="B376" t="str">
            <v/>
          </cell>
          <cell r="C376" t="str">
            <v/>
          </cell>
          <cell r="D376" t="str">
            <v>20404</v>
          </cell>
          <cell r="E376" t="str">
            <v/>
          </cell>
          <cell r="F376" t="str">
            <v/>
          </cell>
          <cell r="G376" t="str">
            <v>  事业运行</v>
          </cell>
          <cell r="H376">
            <v>0</v>
          </cell>
          <cell r="I376">
            <v>0</v>
          </cell>
          <cell r="J376">
            <v>0</v>
          </cell>
          <cell r="K376">
            <v>0</v>
          </cell>
          <cell r="L376">
            <v>0</v>
          </cell>
          <cell r="M376">
            <v>0</v>
          </cell>
          <cell r="N376">
            <v>0</v>
          </cell>
          <cell r="O376">
            <v>0</v>
          </cell>
          <cell r="P376">
            <v>0</v>
          </cell>
          <cell r="Q376">
            <v>0</v>
          </cell>
          <cell r="R376">
            <v>0</v>
          </cell>
          <cell r="S376">
            <v>0</v>
          </cell>
          <cell r="T376">
            <v>0</v>
          </cell>
        </row>
        <row r="377">
          <cell r="A377">
            <v>2040499</v>
          </cell>
          <cell r="B377" t="str">
            <v/>
          </cell>
          <cell r="C377" t="str">
            <v/>
          </cell>
          <cell r="D377" t="str">
            <v>20404</v>
          </cell>
          <cell r="E377" t="str">
            <v/>
          </cell>
          <cell r="F377" t="str">
            <v/>
          </cell>
          <cell r="G377" t="str">
            <v>  其他检察支出</v>
          </cell>
          <cell r="H377">
            <v>0</v>
          </cell>
          <cell r="I377">
            <v>0</v>
          </cell>
          <cell r="J377">
            <v>0</v>
          </cell>
          <cell r="K377">
            <v>0</v>
          </cell>
          <cell r="L377">
            <v>0</v>
          </cell>
          <cell r="M377">
            <v>0</v>
          </cell>
          <cell r="N377">
            <v>0</v>
          </cell>
          <cell r="O377">
            <v>0</v>
          </cell>
          <cell r="P377">
            <v>0</v>
          </cell>
          <cell r="Q377">
            <v>0</v>
          </cell>
          <cell r="R377">
            <v>0</v>
          </cell>
          <cell r="S377">
            <v>0</v>
          </cell>
          <cell r="T377">
            <v>0</v>
          </cell>
        </row>
        <row r="378">
          <cell r="A378">
            <v>20405</v>
          </cell>
          <cell r="B378" t="str">
            <v/>
          </cell>
          <cell r="C378" t="str">
            <v>204</v>
          </cell>
          <cell r="D378" t="str">
            <v/>
          </cell>
          <cell r="E378" t="str">
            <v/>
          </cell>
          <cell r="F378" t="str">
            <v>20405</v>
          </cell>
          <cell r="G378" t="str">
            <v>法院</v>
          </cell>
          <cell r="H378">
            <v>0</v>
          </cell>
          <cell r="I378">
            <v>0</v>
          </cell>
          <cell r="J378">
            <v>0</v>
          </cell>
          <cell r="K378">
            <v>0</v>
          </cell>
          <cell r="L378">
            <v>0</v>
          </cell>
          <cell r="M378">
            <v>0</v>
          </cell>
          <cell r="N378">
            <v>0</v>
          </cell>
          <cell r="O378">
            <v>0</v>
          </cell>
          <cell r="P378">
            <v>0</v>
          </cell>
          <cell r="Q378">
            <v>0</v>
          </cell>
          <cell r="R378">
            <v>0</v>
          </cell>
          <cell r="S378">
            <v>20</v>
          </cell>
          <cell r="T378">
            <v>0</v>
          </cell>
        </row>
        <row r="379">
          <cell r="A379">
            <v>2040501</v>
          </cell>
          <cell r="B379" t="str">
            <v/>
          </cell>
          <cell r="C379" t="str">
            <v/>
          </cell>
          <cell r="D379" t="str">
            <v>20405</v>
          </cell>
          <cell r="E379" t="str">
            <v/>
          </cell>
          <cell r="F379" t="str">
            <v/>
          </cell>
          <cell r="G379" t="str">
            <v>  行政运行</v>
          </cell>
          <cell r="H379">
            <v>0</v>
          </cell>
          <cell r="I379">
            <v>0</v>
          </cell>
          <cell r="J379">
            <v>0</v>
          </cell>
          <cell r="K379">
            <v>0</v>
          </cell>
          <cell r="L379">
            <v>0</v>
          </cell>
          <cell r="M379">
            <v>0</v>
          </cell>
          <cell r="N379">
            <v>0</v>
          </cell>
          <cell r="O379">
            <v>0</v>
          </cell>
          <cell r="P379">
            <v>0</v>
          </cell>
          <cell r="Q379">
            <v>0</v>
          </cell>
          <cell r="R379">
            <v>0</v>
          </cell>
          <cell r="S379">
            <v>0</v>
          </cell>
          <cell r="T379">
            <v>0</v>
          </cell>
        </row>
        <row r="380">
          <cell r="A380">
            <v>2040502</v>
          </cell>
          <cell r="B380" t="str">
            <v/>
          </cell>
          <cell r="C380" t="str">
            <v/>
          </cell>
          <cell r="D380" t="str">
            <v>20405</v>
          </cell>
          <cell r="E380" t="str">
            <v/>
          </cell>
          <cell r="F380" t="str">
            <v/>
          </cell>
          <cell r="G380" t="str">
            <v>  一般行政管理事务</v>
          </cell>
          <cell r="H380">
            <v>0</v>
          </cell>
          <cell r="I380">
            <v>0</v>
          </cell>
          <cell r="J380">
            <v>0</v>
          </cell>
          <cell r="K380">
            <v>0</v>
          </cell>
          <cell r="L380">
            <v>0</v>
          </cell>
          <cell r="M380">
            <v>0</v>
          </cell>
          <cell r="N380">
            <v>0</v>
          </cell>
          <cell r="O380">
            <v>0</v>
          </cell>
          <cell r="P380">
            <v>0</v>
          </cell>
          <cell r="Q380">
            <v>0</v>
          </cell>
          <cell r="R380">
            <v>0</v>
          </cell>
          <cell r="S380">
            <v>0</v>
          </cell>
          <cell r="T380">
            <v>0</v>
          </cell>
        </row>
        <row r="381">
          <cell r="A381">
            <v>2040503</v>
          </cell>
          <cell r="B381" t="str">
            <v/>
          </cell>
          <cell r="C381" t="str">
            <v/>
          </cell>
          <cell r="D381" t="str">
            <v>20405</v>
          </cell>
          <cell r="E381" t="str">
            <v/>
          </cell>
          <cell r="F381" t="str">
            <v/>
          </cell>
          <cell r="G381" t="str">
            <v>  机关服务</v>
          </cell>
          <cell r="H381">
            <v>0</v>
          </cell>
          <cell r="I381">
            <v>0</v>
          </cell>
          <cell r="J381">
            <v>0</v>
          </cell>
          <cell r="K381">
            <v>0</v>
          </cell>
          <cell r="L381">
            <v>0</v>
          </cell>
          <cell r="M381">
            <v>0</v>
          </cell>
          <cell r="N381">
            <v>0</v>
          </cell>
          <cell r="O381">
            <v>0</v>
          </cell>
          <cell r="P381">
            <v>0</v>
          </cell>
          <cell r="Q381">
            <v>0</v>
          </cell>
          <cell r="R381">
            <v>0</v>
          </cell>
          <cell r="S381">
            <v>0</v>
          </cell>
          <cell r="T381">
            <v>0</v>
          </cell>
        </row>
        <row r="382">
          <cell r="A382">
            <v>2040504</v>
          </cell>
          <cell r="B382" t="str">
            <v/>
          </cell>
          <cell r="C382" t="str">
            <v/>
          </cell>
          <cell r="D382" t="str">
            <v>20405</v>
          </cell>
          <cell r="E382" t="str">
            <v/>
          </cell>
          <cell r="F382" t="str">
            <v/>
          </cell>
          <cell r="G382" t="str">
            <v>  案件审判</v>
          </cell>
          <cell r="H382">
            <v>0</v>
          </cell>
          <cell r="I382">
            <v>0</v>
          </cell>
          <cell r="J382">
            <v>0</v>
          </cell>
          <cell r="K382">
            <v>0</v>
          </cell>
          <cell r="L382">
            <v>0</v>
          </cell>
          <cell r="M382">
            <v>0</v>
          </cell>
          <cell r="N382">
            <v>0</v>
          </cell>
          <cell r="O382">
            <v>0</v>
          </cell>
          <cell r="P382">
            <v>0</v>
          </cell>
          <cell r="Q382">
            <v>0</v>
          </cell>
          <cell r="R382">
            <v>0</v>
          </cell>
          <cell r="S382">
            <v>0</v>
          </cell>
          <cell r="T382">
            <v>0</v>
          </cell>
        </row>
        <row r="383">
          <cell r="A383">
            <v>2040505</v>
          </cell>
          <cell r="B383" t="str">
            <v/>
          </cell>
          <cell r="C383" t="str">
            <v/>
          </cell>
          <cell r="D383" t="str">
            <v>20405</v>
          </cell>
          <cell r="E383" t="str">
            <v/>
          </cell>
          <cell r="F383" t="str">
            <v/>
          </cell>
          <cell r="G383" t="str">
            <v>  案件执行</v>
          </cell>
          <cell r="H383">
            <v>0</v>
          </cell>
          <cell r="I383">
            <v>0</v>
          </cell>
          <cell r="J383">
            <v>0</v>
          </cell>
          <cell r="K383">
            <v>0</v>
          </cell>
          <cell r="L383">
            <v>0</v>
          </cell>
          <cell r="M383">
            <v>0</v>
          </cell>
          <cell r="N383">
            <v>0</v>
          </cell>
          <cell r="O383">
            <v>0</v>
          </cell>
          <cell r="P383">
            <v>0</v>
          </cell>
          <cell r="Q383">
            <v>0</v>
          </cell>
          <cell r="R383">
            <v>0</v>
          </cell>
          <cell r="S383">
            <v>0</v>
          </cell>
          <cell r="T383">
            <v>0</v>
          </cell>
        </row>
        <row r="384">
          <cell r="A384">
            <v>2040506</v>
          </cell>
          <cell r="B384" t="str">
            <v/>
          </cell>
          <cell r="C384" t="str">
            <v/>
          </cell>
          <cell r="D384" t="str">
            <v>20405</v>
          </cell>
          <cell r="E384" t="str">
            <v/>
          </cell>
          <cell r="F384" t="str">
            <v/>
          </cell>
          <cell r="G384" t="str">
            <v>  “两庭”建设</v>
          </cell>
          <cell r="H384">
            <v>0</v>
          </cell>
          <cell r="I384">
            <v>0</v>
          </cell>
          <cell r="J384">
            <v>0</v>
          </cell>
          <cell r="K384">
            <v>0</v>
          </cell>
          <cell r="L384">
            <v>0</v>
          </cell>
          <cell r="M384">
            <v>0</v>
          </cell>
          <cell r="N384">
            <v>0</v>
          </cell>
          <cell r="O384">
            <v>0</v>
          </cell>
          <cell r="P384">
            <v>0</v>
          </cell>
          <cell r="Q384">
            <v>0</v>
          </cell>
          <cell r="R384">
            <v>0</v>
          </cell>
          <cell r="S384">
            <v>0</v>
          </cell>
          <cell r="T384">
            <v>0</v>
          </cell>
        </row>
        <row r="385">
          <cell r="A385">
            <v>2040550</v>
          </cell>
          <cell r="B385" t="str">
            <v/>
          </cell>
          <cell r="C385" t="str">
            <v/>
          </cell>
          <cell r="D385" t="str">
            <v>20405</v>
          </cell>
          <cell r="E385" t="str">
            <v/>
          </cell>
          <cell r="F385" t="str">
            <v/>
          </cell>
          <cell r="G385" t="str">
            <v>  事业运行</v>
          </cell>
          <cell r="H385">
            <v>0</v>
          </cell>
          <cell r="I385">
            <v>0</v>
          </cell>
          <cell r="J385">
            <v>0</v>
          </cell>
          <cell r="K385">
            <v>0</v>
          </cell>
          <cell r="L385">
            <v>0</v>
          </cell>
          <cell r="M385">
            <v>0</v>
          </cell>
          <cell r="N385">
            <v>0</v>
          </cell>
          <cell r="O385">
            <v>0</v>
          </cell>
          <cell r="P385">
            <v>0</v>
          </cell>
          <cell r="Q385">
            <v>0</v>
          </cell>
          <cell r="R385">
            <v>0</v>
          </cell>
          <cell r="S385">
            <v>0</v>
          </cell>
          <cell r="T385">
            <v>0</v>
          </cell>
        </row>
        <row r="386">
          <cell r="A386">
            <v>2040599</v>
          </cell>
          <cell r="B386" t="str">
            <v/>
          </cell>
          <cell r="C386" t="str">
            <v/>
          </cell>
          <cell r="D386" t="str">
            <v>20405</v>
          </cell>
          <cell r="E386" t="str">
            <v/>
          </cell>
          <cell r="F386" t="str">
            <v/>
          </cell>
          <cell r="G386" t="str">
            <v>  其他法院支出</v>
          </cell>
          <cell r="H386">
            <v>0</v>
          </cell>
          <cell r="I386">
            <v>0</v>
          </cell>
          <cell r="J386">
            <v>0</v>
          </cell>
          <cell r="K386">
            <v>0</v>
          </cell>
          <cell r="L386">
            <v>0</v>
          </cell>
          <cell r="M386">
            <v>0</v>
          </cell>
          <cell r="N386">
            <v>0</v>
          </cell>
          <cell r="O386">
            <v>0</v>
          </cell>
          <cell r="P386">
            <v>0</v>
          </cell>
          <cell r="Q386">
            <v>0</v>
          </cell>
          <cell r="R386">
            <v>0</v>
          </cell>
          <cell r="S386">
            <v>20</v>
          </cell>
          <cell r="T386">
            <v>0</v>
          </cell>
        </row>
        <row r="387">
          <cell r="A387">
            <v>20406</v>
          </cell>
          <cell r="B387" t="str">
            <v/>
          </cell>
          <cell r="C387" t="str">
            <v>204</v>
          </cell>
          <cell r="D387" t="str">
            <v/>
          </cell>
          <cell r="E387" t="str">
            <v/>
          </cell>
          <cell r="F387" t="str">
            <v>20406</v>
          </cell>
          <cell r="G387" t="str">
            <v>司法</v>
          </cell>
          <cell r="H387">
            <v>1183.467412</v>
          </cell>
          <cell r="I387">
            <v>765.5976</v>
          </cell>
          <cell r="J387">
            <v>17.59568</v>
          </cell>
          <cell r="K387">
            <v>31.24904</v>
          </cell>
          <cell r="L387">
            <v>0</v>
          </cell>
          <cell r="M387">
            <v>5.376</v>
          </cell>
          <cell r="N387">
            <v>12.6</v>
          </cell>
          <cell r="O387">
            <v>0</v>
          </cell>
          <cell r="P387">
            <v>5</v>
          </cell>
          <cell r="Q387">
            <v>5</v>
          </cell>
          <cell r="R387">
            <v>0</v>
          </cell>
          <cell r="S387">
            <v>50.689673</v>
          </cell>
          <cell r="T387">
            <v>1.13</v>
          </cell>
        </row>
        <row r="388">
          <cell r="A388">
            <v>2040601</v>
          </cell>
          <cell r="B388" t="str">
            <v/>
          </cell>
          <cell r="C388" t="str">
            <v/>
          </cell>
          <cell r="D388" t="str">
            <v>20406</v>
          </cell>
          <cell r="E388" t="str">
            <v/>
          </cell>
          <cell r="F388" t="str">
            <v/>
          </cell>
          <cell r="G388" t="str">
            <v>  行政运行</v>
          </cell>
          <cell r="H388">
            <v>872.380248</v>
          </cell>
          <cell r="I388">
            <v>765.5976</v>
          </cell>
          <cell r="J388">
            <v>0</v>
          </cell>
          <cell r="K388">
            <v>19.7766</v>
          </cell>
          <cell r="L388">
            <v>0</v>
          </cell>
          <cell r="M388">
            <v>0</v>
          </cell>
          <cell r="N388">
            <v>12.6</v>
          </cell>
          <cell r="O388">
            <v>0</v>
          </cell>
          <cell r="P388">
            <v>0</v>
          </cell>
          <cell r="Q388">
            <v>0</v>
          </cell>
          <cell r="R388">
            <v>0</v>
          </cell>
          <cell r="S388">
            <v>0</v>
          </cell>
          <cell r="T388">
            <v>0</v>
          </cell>
        </row>
        <row r="389">
          <cell r="A389">
            <v>2040602</v>
          </cell>
          <cell r="B389" t="str">
            <v/>
          </cell>
          <cell r="C389" t="str">
            <v/>
          </cell>
          <cell r="D389" t="str">
            <v>20406</v>
          </cell>
          <cell r="E389" t="str">
            <v/>
          </cell>
          <cell r="F389" t="str">
            <v/>
          </cell>
          <cell r="G389" t="str">
            <v>  一般行政管理事务</v>
          </cell>
          <cell r="H389">
            <v>0</v>
          </cell>
          <cell r="I389">
            <v>0</v>
          </cell>
          <cell r="J389">
            <v>0</v>
          </cell>
          <cell r="K389">
            <v>0</v>
          </cell>
          <cell r="L389">
            <v>0</v>
          </cell>
          <cell r="M389">
            <v>0</v>
          </cell>
          <cell r="N389">
            <v>0</v>
          </cell>
          <cell r="O389">
            <v>0</v>
          </cell>
          <cell r="P389">
            <v>0</v>
          </cell>
          <cell r="Q389">
            <v>0</v>
          </cell>
          <cell r="R389">
            <v>0</v>
          </cell>
          <cell r="S389">
            <v>0</v>
          </cell>
          <cell r="T389">
            <v>0</v>
          </cell>
        </row>
        <row r="390">
          <cell r="A390">
            <v>2040603</v>
          </cell>
          <cell r="B390" t="str">
            <v/>
          </cell>
          <cell r="C390" t="str">
            <v/>
          </cell>
          <cell r="D390" t="str">
            <v>20406</v>
          </cell>
          <cell r="E390" t="str">
            <v/>
          </cell>
          <cell r="F390" t="str">
            <v/>
          </cell>
          <cell r="G390" t="str">
            <v>  机关服务</v>
          </cell>
          <cell r="H390">
            <v>0</v>
          </cell>
          <cell r="I390">
            <v>0</v>
          </cell>
          <cell r="J390">
            <v>0</v>
          </cell>
          <cell r="K390">
            <v>0</v>
          </cell>
          <cell r="L390">
            <v>0</v>
          </cell>
          <cell r="M390">
            <v>0</v>
          </cell>
          <cell r="N390">
            <v>0</v>
          </cell>
          <cell r="O390">
            <v>0</v>
          </cell>
          <cell r="P390">
            <v>0</v>
          </cell>
          <cell r="Q390">
            <v>0</v>
          </cell>
          <cell r="R390">
            <v>0</v>
          </cell>
          <cell r="S390">
            <v>0</v>
          </cell>
          <cell r="T390">
            <v>0</v>
          </cell>
        </row>
        <row r="391">
          <cell r="A391">
            <v>2040604</v>
          </cell>
          <cell r="B391" t="str">
            <v/>
          </cell>
          <cell r="C391" t="str">
            <v/>
          </cell>
          <cell r="D391" t="str">
            <v>20406</v>
          </cell>
          <cell r="E391" t="str">
            <v/>
          </cell>
          <cell r="F391" t="str">
            <v/>
          </cell>
          <cell r="G391" t="str">
            <v>  基层司法业务</v>
          </cell>
          <cell r="H391">
            <v>49.643</v>
          </cell>
          <cell r="I391">
            <v>0</v>
          </cell>
          <cell r="J391">
            <v>0</v>
          </cell>
          <cell r="K391">
            <v>0</v>
          </cell>
          <cell r="L391">
            <v>0</v>
          </cell>
          <cell r="M391">
            <v>0</v>
          </cell>
          <cell r="N391">
            <v>0</v>
          </cell>
          <cell r="O391">
            <v>0</v>
          </cell>
          <cell r="P391">
            <v>0</v>
          </cell>
          <cell r="Q391">
            <v>0</v>
          </cell>
          <cell r="R391">
            <v>0</v>
          </cell>
          <cell r="S391">
            <v>1.648</v>
          </cell>
          <cell r="T391">
            <v>0</v>
          </cell>
        </row>
        <row r="392">
          <cell r="A392">
            <v>2040605</v>
          </cell>
          <cell r="B392" t="str">
            <v/>
          </cell>
          <cell r="C392" t="str">
            <v/>
          </cell>
          <cell r="D392" t="str">
            <v>20406</v>
          </cell>
          <cell r="E392" t="str">
            <v/>
          </cell>
          <cell r="F392" t="str">
            <v/>
          </cell>
          <cell r="G392" t="str">
            <v>  普法宣传</v>
          </cell>
          <cell r="H392">
            <v>0</v>
          </cell>
          <cell r="I392">
            <v>0</v>
          </cell>
          <cell r="J392">
            <v>0</v>
          </cell>
          <cell r="K392">
            <v>0</v>
          </cell>
          <cell r="L392">
            <v>0</v>
          </cell>
          <cell r="M392">
            <v>0</v>
          </cell>
          <cell r="N392">
            <v>0</v>
          </cell>
          <cell r="O392">
            <v>0</v>
          </cell>
          <cell r="P392">
            <v>5</v>
          </cell>
          <cell r="Q392">
            <v>5</v>
          </cell>
          <cell r="R392">
            <v>0</v>
          </cell>
          <cell r="S392">
            <v>0</v>
          </cell>
          <cell r="T392">
            <v>0</v>
          </cell>
        </row>
        <row r="393">
          <cell r="A393">
            <v>2040606</v>
          </cell>
          <cell r="B393" t="str">
            <v/>
          </cell>
          <cell r="C393" t="str">
            <v/>
          </cell>
          <cell r="D393" t="str">
            <v>20406</v>
          </cell>
          <cell r="E393" t="str">
            <v/>
          </cell>
          <cell r="F393" t="str">
            <v/>
          </cell>
          <cell r="G393" t="str">
            <v>  律师公证管理(差额80%)</v>
          </cell>
          <cell r="H393">
            <v>25.978446</v>
          </cell>
          <cell r="I393">
            <v>0</v>
          </cell>
          <cell r="J393">
            <v>4.1928</v>
          </cell>
          <cell r="K393">
            <v>2.6261</v>
          </cell>
          <cell r="L393">
            <v>0</v>
          </cell>
          <cell r="M393">
            <v>1.344</v>
          </cell>
          <cell r="N393">
            <v>0</v>
          </cell>
          <cell r="O393">
            <v>0</v>
          </cell>
          <cell r="P393">
            <v>0</v>
          </cell>
          <cell r="Q393">
            <v>0</v>
          </cell>
          <cell r="R393">
            <v>0</v>
          </cell>
          <cell r="S393">
            <v>0</v>
          </cell>
          <cell r="T393">
            <v>0</v>
          </cell>
        </row>
        <row r="394">
          <cell r="A394">
            <v>2040607</v>
          </cell>
          <cell r="B394" t="str">
            <v/>
          </cell>
          <cell r="C394" t="str">
            <v/>
          </cell>
          <cell r="D394" t="str">
            <v>20406</v>
          </cell>
          <cell r="E394" t="str">
            <v/>
          </cell>
          <cell r="F394" t="str">
            <v/>
          </cell>
          <cell r="G394" t="str">
            <v>  法律援助</v>
          </cell>
          <cell r="H394">
            <v>88.723983</v>
          </cell>
          <cell r="I394">
            <v>0</v>
          </cell>
          <cell r="J394">
            <v>13.40288</v>
          </cell>
          <cell r="K394">
            <v>8.84634</v>
          </cell>
          <cell r="L394">
            <v>0</v>
          </cell>
          <cell r="M394">
            <v>4.032</v>
          </cell>
          <cell r="N394">
            <v>0</v>
          </cell>
          <cell r="O394">
            <v>0</v>
          </cell>
          <cell r="P394">
            <v>0</v>
          </cell>
          <cell r="Q394">
            <v>0</v>
          </cell>
          <cell r="R394">
            <v>0</v>
          </cell>
          <cell r="S394">
            <v>0</v>
          </cell>
          <cell r="T394">
            <v>1.13</v>
          </cell>
        </row>
        <row r="395">
          <cell r="A395">
            <v>2040608</v>
          </cell>
          <cell r="B395" t="str">
            <v/>
          </cell>
          <cell r="C395" t="str">
            <v/>
          </cell>
          <cell r="D395" t="str">
            <v>20406</v>
          </cell>
          <cell r="E395" t="str">
            <v/>
          </cell>
          <cell r="F395" t="str">
            <v/>
          </cell>
          <cell r="G395" t="str">
            <v>  司法统一考试</v>
          </cell>
          <cell r="H395">
            <v>0</v>
          </cell>
          <cell r="I395">
            <v>0</v>
          </cell>
          <cell r="J395">
            <v>0</v>
          </cell>
          <cell r="K395">
            <v>0</v>
          </cell>
          <cell r="L395">
            <v>0</v>
          </cell>
          <cell r="M395">
            <v>0</v>
          </cell>
          <cell r="N395">
            <v>0</v>
          </cell>
          <cell r="O395">
            <v>0</v>
          </cell>
          <cell r="P395">
            <v>0</v>
          </cell>
          <cell r="Q395">
            <v>0</v>
          </cell>
          <cell r="R395">
            <v>0</v>
          </cell>
          <cell r="S395">
            <v>0</v>
          </cell>
          <cell r="T395">
            <v>0</v>
          </cell>
        </row>
        <row r="396">
          <cell r="A396">
            <v>2040610</v>
          </cell>
          <cell r="B396" t="str">
            <v/>
          </cell>
          <cell r="C396" t="str">
            <v/>
          </cell>
          <cell r="D396" t="str">
            <v>20406</v>
          </cell>
          <cell r="E396" t="str">
            <v/>
          </cell>
          <cell r="F396" t="str">
            <v/>
          </cell>
          <cell r="G396" t="str">
            <v>  司法矫正</v>
          </cell>
          <cell r="H396">
            <v>124.1742</v>
          </cell>
          <cell r="I396">
            <v>0</v>
          </cell>
          <cell r="J396">
            <v>0</v>
          </cell>
          <cell r="K396">
            <v>0</v>
          </cell>
          <cell r="L396">
            <v>0</v>
          </cell>
          <cell r="M396">
            <v>0</v>
          </cell>
          <cell r="N396">
            <v>0</v>
          </cell>
          <cell r="O396">
            <v>0</v>
          </cell>
          <cell r="P396">
            <v>0</v>
          </cell>
          <cell r="Q396">
            <v>0</v>
          </cell>
          <cell r="R396">
            <v>0</v>
          </cell>
          <cell r="S396">
            <v>0</v>
          </cell>
          <cell r="T396">
            <v>0</v>
          </cell>
        </row>
        <row r="397">
          <cell r="A397">
            <v>2040612</v>
          </cell>
          <cell r="B397" t="str">
            <v/>
          </cell>
          <cell r="C397" t="str">
            <v/>
          </cell>
          <cell r="D397" t="str">
            <v>20406</v>
          </cell>
          <cell r="E397" t="str">
            <v/>
          </cell>
          <cell r="F397" t="str">
            <v/>
          </cell>
          <cell r="G397" t="str">
            <v>  法制建设</v>
          </cell>
          <cell r="H397">
            <v>22.567535</v>
          </cell>
          <cell r="I397">
            <v>0</v>
          </cell>
          <cell r="J397">
            <v>0</v>
          </cell>
          <cell r="K397">
            <v>0</v>
          </cell>
          <cell r="L397">
            <v>0</v>
          </cell>
          <cell r="M397">
            <v>0</v>
          </cell>
          <cell r="N397">
            <v>0</v>
          </cell>
          <cell r="O397">
            <v>0</v>
          </cell>
          <cell r="P397">
            <v>0</v>
          </cell>
          <cell r="Q397">
            <v>0</v>
          </cell>
          <cell r="R397">
            <v>0</v>
          </cell>
          <cell r="S397">
            <v>0</v>
          </cell>
          <cell r="T397">
            <v>0</v>
          </cell>
        </row>
        <row r="398">
          <cell r="A398">
            <v>2040699</v>
          </cell>
          <cell r="B398" t="str">
            <v/>
          </cell>
          <cell r="C398" t="str">
            <v/>
          </cell>
          <cell r="D398" t="str">
            <v>20406</v>
          </cell>
          <cell r="E398" t="str">
            <v/>
          </cell>
          <cell r="F398" t="str">
            <v/>
          </cell>
          <cell r="G398" t="str">
            <v>  其他司法支出</v>
          </cell>
          <cell r="H398">
            <v>0</v>
          </cell>
          <cell r="I398">
            <v>0</v>
          </cell>
          <cell r="J398">
            <v>0</v>
          </cell>
          <cell r="K398">
            <v>0</v>
          </cell>
          <cell r="L398">
            <v>0</v>
          </cell>
          <cell r="M398">
            <v>0</v>
          </cell>
          <cell r="N398">
            <v>0</v>
          </cell>
          <cell r="O398">
            <v>0</v>
          </cell>
          <cell r="P398">
            <v>0</v>
          </cell>
          <cell r="Q398">
            <v>0</v>
          </cell>
          <cell r="R398">
            <v>0</v>
          </cell>
          <cell r="S398">
            <v>49.041673</v>
          </cell>
          <cell r="T398">
            <v>0</v>
          </cell>
        </row>
        <row r="399">
          <cell r="A399">
            <v>20499</v>
          </cell>
          <cell r="B399" t="str">
            <v/>
          </cell>
          <cell r="C399" t="str">
            <v>204</v>
          </cell>
          <cell r="D399" t="str">
            <v/>
          </cell>
          <cell r="E399" t="str">
            <v/>
          </cell>
          <cell r="F399" t="str">
            <v>20499</v>
          </cell>
          <cell r="G399" t="str">
            <v>其他公共安全支出</v>
          </cell>
          <cell r="H399">
            <v>0</v>
          </cell>
          <cell r="I399">
            <v>0</v>
          </cell>
          <cell r="J399">
            <v>0</v>
          </cell>
          <cell r="K399">
            <v>0</v>
          </cell>
          <cell r="L399">
            <v>0</v>
          </cell>
          <cell r="M399">
            <v>0</v>
          </cell>
          <cell r="N399">
            <v>0</v>
          </cell>
          <cell r="O399">
            <v>0</v>
          </cell>
          <cell r="P399">
            <v>0</v>
          </cell>
          <cell r="Q399">
            <v>0</v>
          </cell>
          <cell r="R399">
            <v>0</v>
          </cell>
          <cell r="S399">
            <v>0</v>
          </cell>
          <cell r="T399">
            <v>71</v>
          </cell>
        </row>
        <row r="400">
          <cell r="A400">
            <v>2049902</v>
          </cell>
          <cell r="B400" t="str">
            <v/>
          </cell>
          <cell r="C400" t="str">
            <v/>
          </cell>
          <cell r="D400" t="str">
            <v>20499</v>
          </cell>
          <cell r="E400" t="str">
            <v/>
          </cell>
          <cell r="F400" t="str">
            <v/>
          </cell>
          <cell r="G400" t="str">
            <v>  国家司法救助支出</v>
          </cell>
          <cell r="H400">
            <v>0</v>
          </cell>
          <cell r="I400">
            <v>0</v>
          </cell>
          <cell r="J400">
            <v>0</v>
          </cell>
          <cell r="K400">
            <v>0</v>
          </cell>
          <cell r="L400">
            <v>0</v>
          </cell>
          <cell r="M400">
            <v>0</v>
          </cell>
          <cell r="N400">
            <v>0</v>
          </cell>
          <cell r="O400">
            <v>0</v>
          </cell>
          <cell r="P400">
            <v>0</v>
          </cell>
          <cell r="Q400">
            <v>0</v>
          </cell>
          <cell r="R400">
            <v>0</v>
          </cell>
          <cell r="S400">
            <v>0</v>
          </cell>
          <cell r="T400">
            <v>0</v>
          </cell>
        </row>
        <row r="401">
          <cell r="A401">
            <v>2049999</v>
          </cell>
          <cell r="B401" t="str">
            <v/>
          </cell>
          <cell r="C401" t="str">
            <v/>
          </cell>
          <cell r="D401" t="str">
            <v>20499</v>
          </cell>
          <cell r="E401" t="str">
            <v/>
          </cell>
          <cell r="F401" t="str">
            <v/>
          </cell>
          <cell r="G401" t="str">
            <v>  其他公共安全支出</v>
          </cell>
          <cell r="H401">
            <v>0</v>
          </cell>
          <cell r="I401">
            <v>0</v>
          </cell>
          <cell r="J401">
            <v>0</v>
          </cell>
          <cell r="K401">
            <v>0</v>
          </cell>
          <cell r="L401">
            <v>0</v>
          </cell>
          <cell r="M401">
            <v>0</v>
          </cell>
          <cell r="N401">
            <v>0</v>
          </cell>
          <cell r="O401">
            <v>0</v>
          </cell>
          <cell r="P401">
            <v>0</v>
          </cell>
          <cell r="Q401">
            <v>0</v>
          </cell>
          <cell r="R401">
            <v>0</v>
          </cell>
          <cell r="S401">
            <v>0</v>
          </cell>
          <cell r="T401">
            <v>71</v>
          </cell>
        </row>
        <row r="402">
          <cell r="A402">
            <v>205</v>
          </cell>
          <cell r="B402" t="str">
            <v>类</v>
          </cell>
          <cell r="C402" t="str">
            <v/>
          </cell>
          <cell r="D402" t="str">
            <v/>
          </cell>
          <cell r="E402" t="str">
            <v/>
          </cell>
          <cell r="F402" t="str">
            <v/>
          </cell>
          <cell r="G402" t="str">
            <v>教育支出</v>
          </cell>
          <cell r="H402">
            <v>47605.182271</v>
          </cell>
          <cell r="I402">
            <v>28695.4986</v>
          </cell>
          <cell r="J402">
            <v>3205.105</v>
          </cell>
          <cell r="K402">
            <v>1370.6251</v>
          </cell>
          <cell r="L402">
            <v>0</v>
          </cell>
          <cell r="M402">
            <v>2490.6</v>
          </cell>
          <cell r="N402">
            <v>1011</v>
          </cell>
          <cell r="O402">
            <v>0</v>
          </cell>
          <cell r="P402">
            <v>5505.8075</v>
          </cell>
          <cell r="Q402">
            <v>8561.71464</v>
          </cell>
          <cell r="R402">
            <v>-3055.90714</v>
          </cell>
          <cell r="S402">
            <v>3342.757789</v>
          </cell>
          <cell r="T402">
            <v>4958.3092</v>
          </cell>
        </row>
        <row r="403">
          <cell r="A403">
            <v>20501</v>
          </cell>
          <cell r="B403" t="str">
            <v/>
          </cell>
          <cell r="C403" t="str">
            <v>205</v>
          </cell>
          <cell r="D403" t="str">
            <v/>
          </cell>
          <cell r="E403" t="str">
            <v/>
          </cell>
          <cell r="F403" t="str">
            <v>20501</v>
          </cell>
          <cell r="G403" t="str">
            <v>教育管理事务</v>
          </cell>
          <cell r="H403">
            <v>290.0172</v>
          </cell>
          <cell r="I403">
            <v>221.058</v>
          </cell>
          <cell r="J403">
            <v>3.5832</v>
          </cell>
          <cell r="K403">
            <v>7.0612</v>
          </cell>
          <cell r="L403">
            <v>0</v>
          </cell>
          <cell r="M403">
            <v>4.2</v>
          </cell>
          <cell r="N403">
            <v>0</v>
          </cell>
          <cell r="O403">
            <v>0</v>
          </cell>
          <cell r="P403">
            <v>0</v>
          </cell>
          <cell r="Q403">
            <v>0</v>
          </cell>
          <cell r="R403">
            <v>0</v>
          </cell>
          <cell r="S403">
            <v>0</v>
          </cell>
          <cell r="T403">
            <v>3.9487</v>
          </cell>
        </row>
        <row r="404">
          <cell r="A404">
            <v>2050101</v>
          </cell>
          <cell r="B404" t="str">
            <v/>
          </cell>
          <cell r="C404" t="str">
            <v/>
          </cell>
          <cell r="D404" t="str">
            <v>20501</v>
          </cell>
          <cell r="E404" t="str">
            <v/>
          </cell>
          <cell r="F404" t="str">
            <v/>
          </cell>
          <cell r="G404" t="str">
            <v>  行政运行</v>
          </cell>
          <cell r="H404">
            <v>249.1222</v>
          </cell>
          <cell r="I404">
            <v>221.058</v>
          </cell>
          <cell r="J404">
            <v>3.5832</v>
          </cell>
          <cell r="K404">
            <v>7.0612</v>
          </cell>
          <cell r="L404">
            <v>0</v>
          </cell>
          <cell r="M404">
            <v>4.2</v>
          </cell>
          <cell r="N404">
            <v>0</v>
          </cell>
          <cell r="O404">
            <v>0</v>
          </cell>
          <cell r="P404">
            <v>0</v>
          </cell>
          <cell r="Q404">
            <v>0</v>
          </cell>
          <cell r="R404">
            <v>0</v>
          </cell>
          <cell r="S404">
            <v>0</v>
          </cell>
          <cell r="T404">
            <v>0</v>
          </cell>
        </row>
        <row r="405">
          <cell r="A405">
            <v>2050102</v>
          </cell>
          <cell r="B405" t="str">
            <v/>
          </cell>
          <cell r="C405" t="str">
            <v/>
          </cell>
          <cell r="D405" t="str">
            <v>20501</v>
          </cell>
          <cell r="E405" t="str">
            <v/>
          </cell>
          <cell r="F405" t="str">
            <v/>
          </cell>
          <cell r="G405" t="str">
            <v>  一般行政管理事务</v>
          </cell>
          <cell r="H405">
            <v>0</v>
          </cell>
          <cell r="I405">
            <v>0</v>
          </cell>
          <cell r="J405">
            <v>0</v>
          </cell>
          <cell r="K405">
            <v>0</v>
          </cell>
          <cell r="L405">
            <v>0</v>
          </cell>
          <cell r="M405">
            <v>0</v>
          </cell>
          <cell r="N405">
            <v>0</v>
          </cell>
          <cell r="O405">
            <v>0</v>
          </cell>
          <cell r="P405">
            <v>0</v>
          </cell>
          <cell r="Q405">
            <v>0</v>
          </cell>
          <cell r="R405">
            <v>0</v>
          </cell>
          <cell r="S405">
            <v>0</v>
          </cell>
          <cell r="T405">
            <v>0</v>
          </cell>
        </row>
        <row r="406">
          <cell r="A406">
            <v>2050103</v>
          </cell>
          <cell r="B406" t="str">
            <v/>
          </cell>
          <cell r="C406" t="str">
            <v/>
          </cell>
          <cell r="D406" t="str">
            <v>20501</v>
          </cell>
          <cell r="E406" t="str">
            <v/>
          </cell>
          <cell r="F406" t="str">
            <v/>
          </cell>
          <cell r="G406" t="str">
            <v>  机关服务</v>
          </cell>
          <cell r="H406">
            <v>0</v>
          </cell>
          <cell r="I406">
            <v>0</v>
          </cell>
          <cell r="J406">
            <v>0</v>
          </cell>
          <cell r="K406">
            <v>0</v>
          </cell>
          <cell r="L406">
            <v>0</v>
          </cell>
          <cell r="M406">
            <v>0</v>
          </cell>
          <cell r="N406">
            <v>0</v>
          </cell>
          <cell r="O406">
            <v>0</v>
          </cell>
          <cell r="P406">
            <v>0</v>
          </cell>
          <cell r="Q406">
            <v>0</v>
          </cell>
          <cell r="R406">
            <v>0</v>
          </cell>
          <cell r="S406">
            <v>0</v>
          </cell>
          <cell r="T406">
            <v>0</v>
          </cell>
        </row>
        <row r="407">
          <cell r="A407">
            <v>2050199</v>
          </cell>
          <cell r="B407" t="str">
            <v/>
          </cell>
          <cell r="C407" t="str">
            <v/>
          </cell>
          <cell r="D407" t="str">
            <v>20501</v>
          </cell>
          <cell r="E407" t="str">
            <v/>
          </cell>
          <cell r="F407" t="str">
            <v/>
          </cell>
          <cell r="G407" t="str">
            <v>  其他教育管理事务支出</v>
          </cell>
          <cell r="H407">
            <v>40.895</v>
          </cell>
          <cell r="I407">
            <v>0</v>
          </cell>
          <cell r="J407">
            <v>0</v>
          </cell>
          <cell r="K407">
            <v>0</v>
          </cell>
          <cell r="L407">
            <v>0</v>
          </cell>
          <cell r="M407">
            <v>0</v>
          </cell>
          <cell r="N407">
            <v>0</v>
          </cell>
          <cell r="O407">
            <v>0</v>
          </cell>
          <cell r="P407">
            <v>0</v>
          </cell>
          <cell r="Q407">
            <v>0</v>
          </cell>
          <cell r="R407">
            <v>0</v>
          </cell>
          <cell r="S407">
            <v>0</v>
          </cell>
          <cell r="T407">
            <v>3.9487</v>
          </cell>
        </row>
        <row r="408">
          <cell r="A408">
            <v>20502</v>
          </cell>
          <cell r="B408" t="str">
            <v/>
          </cell>
          <cell r="C408" t="str">
            <v>205</v>
          </cell>
          <cell r="D408" t="str">
            <v/>
          </cell>
          <cell r="E408" t="str">
            <v/>
          </cell>
          <cell r="F408" t="str">
            <v>20502</v>
          </cell>
          <cell r="G408" t="str">
            <v>普通教育</v>
          </cell>
          <cell r="H408">
            <v>46012.738513</v>
          </cell>
          <cell r="I408">
            <v>28222.497</v>
          </cell>
          <cell r="J408">
            <v>3185.416</v>
          </cell>
          <cell r="K408">
            <v>1353.9731</v>
          </cell>
          <cell r="L408">
            <v>0</v>
          </cell>
          <cell r="M408">
            <v>2473.8</v>
          </cell>
          <cell r="N408">
            <v>1007.4</v>
          </cell>
          <cell r="O408">
            <v>0</v>
          </cell>
          <cell r="P408">
            <v>5031.1275</v>
          </cell>
          <cell r="Q408">
            <v>6843.25464</v>
          </cell>
          <cell r="R408">
            <v>-1812.12714</v>
          </cell>
          <cell r="S408">
            <v>3309.087789</v>
          </cell>
          <cell r="T408">
            <v>4932.0255</v>
          </cell>
        </row>
        <row r="409">
          <cell r="A409">
            <v>2050201</v>
          </cell>
          <cell r="B409" t="str">
            <v/>
          </cell>
          <cell r="C409" t="str">
            <v/>
          </cell>
          <cell r="D409" t="str">
            <v>20502</v>
          </cell>
          <cell r="E409" t="str">
            <v/>
          </cell>
          <cell r="F409" t="str">
            <v/>
          </cell>
          <cell r="G409" t="str">
            <v>  学前教育</v>
          </cell>
          <cell r="H409">
            <v>589.6423</v>
          </cell>
          <cell r="I409">
            <v>0</v>
          </cell>
          <cell r="J409">
            <v>5.148</v>
          </cell>
          <cell r="K409">
            <v>1.5024</v>
          </cell>
          <cell r="L409">
            <v>0</v>
          </cell>
          <cell r="M409">
            <v>2.52</v>
          </cell>
          <cell r="N409">
            <v>0</v>
          </cell>
          <cell r="O409">
            <v>0</v>
          </cell>
          <cell r="P409">
            <v>0</v>
          </cell>
          <cell r="Q409">
            <v>225</v>
          </cell>
          <cell r="R409">
            <v>-225</v>
          </cell>
          <cell r="S409">
            <v>102.445</v>
          </cell>
          <cell r="T409">
            <v>1032.88</v>
          </cell>
        </row>
        <row r="410">
          <cell r="A410">
            <v>2050202</v>
          </cell>
          <cell r="B410" t="str">
            <v/>
          </cell>
          <cell r="C410" t="str">
            <v/>
          </cell>
          <cell r="D410" t="str">
            <v>20502</v>
          </cell>
          <cell r="E410" t="str">
            <v/>
          </cell>
          <cell r="F410" t="str">
            <v/>
          </cell>
          <cell r="G410" t="str">
            <v>  小学教育</v>
          </cell>
          <cell r="H410">
            <v>20916.004572</v>
          </cell>
          <cell r="I410">
            <v>15447.9006</v>
          </cell>
          <cell r="J410">
            <v>1644.2584</v>
          </cell>
          <cell r="K410">
            <v>732.3595</v>
          </cell>
          <cell r="L410">
            <v>0</v>
          </cell>
          <cell r="M410">
            <v>1338.96</v>
          </cell>
          <cell r="N410">
            <v>679.2</v>
          </cell>
          <cell r="O410">
            <v>0</v>
          </cell>
          <cell r="P410">
            <v>325.08</v>
          </cell>
          <cell r="Q410">
            <v>3182.06</v>
          </cell>
          <cell r="R410">
            <v>-2856.98</v>
          </cell>
          <cell r="S410">
            <v>1127.318559</v>
          </cell>
          <cell r="T410">
            <v>1000</v>
          </cell>
        </row>
        <row r="411">
          <cell r="A411">
            <v>2050203</v>
          </cell>
          <cell r="B411" t="str">
            <v/>
          </cell>
          <cell r="C411" t="str">
            <v/>
          </cell>
          <cell r="D411" t="str">
            <v>20502</v>
          </cell>
          <cell r="E411" t="str">
            <v/>
          </cell>
          <cell r="F411" t="str">
            <v/>
          </cell>
          <cell r="G411" t="str">
            <v>  初中教育</v>
          </cell>
          <cell r="H411">
            <v>12601.46486</v>
          </cell>
          <cell r="I411">
            <v>8477.5812</v>
          </cell>
          <cell r="J411">
            <v>969.7526</v>
          </cell>
          <cell r="K411">
            <v>404.0067</v>
          </cell>
          <cell r="L411">
            <v>0</v>
          </cell>
          <cell r="M411">
            <v>738.36</v>
          </cell>
          <cell r="N411">
            <v>328.2</v>
          </cell>
          <cell r="O411">
            <v>0</v>
          </cell>
          <cell r="P411">
            <v>3167.88</v>
          </cell>
          <cell r="Q411">
            <v>2013.13264</v>
          </cell>
          <cell r="R411">
            <v>1154.74736</v>
          </cell>
          <cell r="S411">
            <v>23.2509</v>
          </cell>
          <cell r="T411">
            <v>2000</v>
          </cell>
        </row>
        <row r="412">
          <cell r="A412">
            <v>2050204</v>
          </cell>
          <cell r="B412" t="str">
            <v/>
          </cell>
          <cell r="C412" t="str">
            <v/>
          </cell>
          <cell r="D412" t="str">
            <v>20502</v>
          </cell>
          <cell r="E412" t="str">
            <v/>
          </cell>
          <cell r="F412" t="str">
            <v/>
          </cell>
          <cell r="G412" t="str">
            <v>  高中教育</v>
          </cell>
          <cell r="H412">
            <v>5161.4255</v>
          </cell>
          <cell r="I412">
            <v>4034.6892</v>
          </cell>
          <cell r="J412">
            <v>436.869</v>
          </cell>
          <cell r="K412">
            <v>187.4911</v>
          </cell>
          <cell r="L412">
            <v>0</v>
          </cell>
          <cell r="M412">
            <v>372.96</v>
          </cell>
          <cell r="N412">
            <v>0</v>
          </cell>
          <cell r="O412">
            <v>0</v>
          </cell>
          <cell r="P412">
            <v>887.0375</v>
          </cell>
          <cell r="Q412">
            <v>990.512</v>
          </cell>
          <cell r="R412">
            <v>-103.4745</v>
          </cell>
          <cell r="S412">
            <v>1512.085</v>
          </cell>
          <cell r="T412">
            <v>195.99</v>
          </cell>
        </row>
        <row r="413">
          <cell r="A413">
            <v>2050205</v>
          </cell>
          <cell r="B413" t="str">
            <v/>
          </cell>
          <cell r="C413" t="str">
            <v/>
          </cell>
          <cell r="D413" t="str">
            <v>20502</v>
          </cell>
          <cell r="E413" t="str">
            <v/>
          </cell>
          <cell r="F413" t="str">
            <v/>
          </cell>
          <cell r="G413" t="str">
            <v>  高等教育</v>
          </cell>
          <cell r="H413">
            <v>0</v>
          </cell>
          <cell r="I413">
            <v>0</v>
          </cell>
          <cell r="J413">
            <v>0</v>
          </cell>
          <cell r="K413">
            <v>0</v>
          </cell>
          <cell r="L413">
            <v>0</v>
          </cell>
          <cell r="M413">
            <v>0</v>
          </cell>
          <cell r="N413">
            <v>0</v>
          </cell>
          <cell r="O413">
            <v>0</v>
          </cell>
          <cell r="P413">
            <v>0</v>
          </cell>
          <cell r="Q413">
            <v>0</v>
          </cell>
          <cell r="R413">
            <v>0</v>
          </cell>
          <cell r="S413">
            <v>6.5</v>
          </cell>
          <cell r="T413">
            <v>0</v>
          </cell>
        </row>
        <row r="414">
          <cell r="A414">
            <v>2050206</v>
          </cell>
          <cell r="B414" t="str">
            <v/>
          </cell>
          <cell r="C414" t="str">
            <v/>
          </cell>
          <cell r="D414" t="str">
            <v>20502</v>
          </cell>
          <cell r="E414" t="str">
            <v/>
          </cell>
          <cell r="F414" t="str">
            <v/>
          </cell>
          <cell r="G414" t="str">
            <v>  化解农村义务教育债务支出</v>
          </cell>
          <cell r="H414">
            <v>0</v>
          </cell>
          <cell r="I414">
            <v>0</v>
          </cell>
          <cell r="J414">
            <v>0</v>
          </cell>
          <cell r="K414">
            <v>0</v>
          </cell>
          <cell r="L414">
            <v>0</v>
          </cell>
          <cell r="M414">
            <v>0</v>
          </cell>
          <cell r="N414">
            <v>0</v>
          </cell>
          <cell r="O414">
            <v>0</v>
          </cell>
          <cell r="P414">
            <v>0</v>
          </cell>
          <cell r="Q414">
            <v>0</v>
          </cell>
          <cell r="R414">
            <v>0</v>
          </cell>
          <cell r="S414">
            <v>0</v>
          </cell>
          <cell r="T414">
            <v>0</v>
          </cell>
        </row>
        <row r="415">
          <cell r="A415">
            <v>2050207</v>
          </cell>
          <cell r="B415" t="str">
            <v/>
          </cell>
          <cell r="C415" t="str">
            <v/>
          </cell>
          <cell r="D415" t="str">
            <v>20502</v>
          </cell>
          <cell r="E415" t="str">
            <v/>
          </cell>
          <cell r="F415" t="str">
            <v/>
          </cell>
          <cell r="G415" t="str">
            <v>  化解普通高中债务支出</v>
          </cell>
          <cell r="H415">
            <v>0</v>
          </cell>
          <cell r="I415">
            <v>0</v>
          </cell>
          <cell r="J415">
            <v>0</v>
          </cell>
          <cell r="K415">
            <v>0</v>
          </cell>
          <cell r="L415">
            <v>0</v>
          </cell>
          <cell r="M415">
            <v>0</v>
          </cell>
          <cell r="N415">
            <v>0</v>
          </cell>
          <cell r="O415">
            <v>0</v>
          </cell>
          <cell r="P415">
            <v>0</v>
          </cell>
          <cell r="Q415">
            <v>0</v>
          </cell>
          <cell r="R415">
            <v>0</v>
          </cell>
          <cell r="S415">
            <v>0</v>
          </cell>
          <cell r="T415">
            <v>0</v>
          </cell>
        </row>
        <row r="416">
          <cell r="A416">
            <v>2050299</v>
          </cell>
          <cell r="B416" t="str">
            <v/>
          </cell>
          <cell r="C416" t="str">
            <v/>
          </cell>
          <cell r="D416" t="str">
            <v>20502</v>
          </cell>
          <cell r="E416" t="str">
            <v/>
          </cell>
          <cell r="F416" t="str">
            <v/>
          </cell>
          <cell r="G416" t="str">
            <v>  其他普通教育支出</v>
          </cell>
          <cell r="H416">
            <v>6744.201281</v>
          </cell>
          <cell r="I416">
            <v>262.326</v>
          </cell>
          <cell r="J416">
            <v>129.388</v>
          </cell>
          <cell r="K416">
            <v>28.6134</v>
          </cell>
          <cell r="L416">
            <v>0</v>
          </cell>
          <cell r="M416">
            <v>21</v>
          </cell>
          <cell r="N416">
            <v>0</v>
          </cell>
          <cell r="O416">
            <v>0</v>
          </cell>
          <cell r="P416">
            <v>651.13</v>
          </cell>
          <cell r="Q416">
            <v>432.55</v>
          </cell>
          <cell r="R416">
            <v>218.58</v>
          </cell>
          <cell r="S416">
            <v>537.48833</v>
          </cell>
          <cell r="T416">
            <v>703.1555</v>
          </cell>
        </row>
        <row r="417">
          <cell r="A417">
            <v>20503</v>
          </cell>
          <cell r="B417" t="str">
            <v/>
          </cell>
          <cell r="C417" t="str">
            <v>205</v>
          </cell>
          <cell r="D417" t="str">
            <v/>
          </cell>
          <cell r="E417" t="str">
            <v/>
          </cell>
          <cell r="F417" t="str">
            <v>20503</v>
          </cell>
          <cell r="G417" t="str">
            <v>职业教育</v>
          </cell>
          <cell r="H417">
            <v>39.37</v>
          </cell>
          <cell r="I417">
            <v>0</v>
          </cell>
          <cell r="J417">
            <v>0</v>
          </cell>
          <cell r="K417">
            <v>0</v>
          </cell>
          <cell r="L417">
            <v>0</v>
          </cell>
          <cell r="M417">
            <v>0</v>
          </cell>
          <cell r="N417">
            <v>0</v>
          </cell>
          <cell r="O417">
            <v>0</v>
          </cell>
          <cell r="P417">
            <v>309.73</v>
          </cell>
          <cell r="Q417">
            <v>314.88</v>
          </cell>
          <cell r="R417">
            <v>-5.15</v>
          </cell>
          <cell r="S417">
            <v>33.12</v>
          </cell>
          <cell r="T417">
            <v>16.335</v>
          </cell>
        </row>
        <row r="418">
          <cell r="A418">
            <v>2050301</v>
          </cell>
          <cell r="B418" t="str">
            <v/>
          </cell>
          <cell r="C418" t="str">
            <v/>
          </cell>
          <cell r="D418" t="str">
            <v>20503</v>
          </cell>
          <cell r="E418" t="str">
            <v/>
          </cell>
          <cell r="F418" t="str">
            <v/>
          </cell>
          <cell r="G418" t="str">
            <v>  初等职业教育</v>
          </cell>
          <cell r="H418">
            <v>0</v>
          </cell>
          <cell r="I418">
            <v>0</v>
          </cell>
          <cell r="J418">
            <v>0</v>
          </cell>
          <cell r="K418">
            <v>0</v>
          </cell>
          <cell r="L418">
            <v>0</v>
          </cell>
          <cell r="M418">
            <v>0</v>
          </cell>
          <cell r="N418">
            <v>0</v>
          </cell>
          <cell r="O418">
            <v>0</v>
          </cell>
          <cell r="P418">
            <v>0</v>
          </cell>
          <cell r="Q418">
            <v>0</v>
          </cell>
          <cell r="R418">
            <v>0</v>
          </cell>
          <cell r="S418">
            <v>0</v>
          </cell>
          <cell r="T418">
            <v>0</v>
          </cell>
        </row>
        <row r="419">
          <cell r="A419">
            <v>2050302</v>
          </cell>
          <cell r="B419" t="str">
            <v/>
          </cell>
          <cell r="C419" t="str">
            <v/>
          </cell>
          <cell r="D419" t="str">
            <v>20503</v>
          </cell>
          <cell r="E419" t="str">
            <v/>
          </cell>
          <cell r="F419" t="str">
            <v/>
          </cell>
          <cell r="G419" t="str">
            <v>  中专教育</v>
          </cell>
          <cell r="H419">
            <v>39.37</v>
          </cell>
          <cell r="I419">
            <v>0</v>
          </cell>
          <cell r="J419">
            <v>0</v>
          </cell>
          <cell r="K419">
            <v>0</v>
          </cell>
          <cell r="L419">
            <v>0</v>
          </cell>
          <cell r="M419">
            <v>0</v>
          </cell>
          <cell r="N419">
            <v>0</v>
          </cell>
          <cell r="O419">
            <v>0</v>
          </cell>
          <cell r="P419">
            <v>309.73</v>
          </cell>
          <cell r="Q419">
            <v>314.88</v>
          </cell>
          <cell r="R419">
            <v>-5.15</v>
          </cell>
          <cell r="S419">
            <v>33.12</v>
          </cell>
          <cell r="T419">
            <v>16.335</v>
          </cell>
        </row>
        <row r="420">
          <cell r="A420">
            <v>2050303</v>
          </cell>
          <cell r="B420" t="str">
            <v/>
          </cell>
          <cell r="C420" t="str">
            <v/>
          </cell>
          <cell r="D420" t="str">
            <v>20503</v>
          </cell>
          <cell r="E420" t="str">
            <v/>
          </cell>
          <cell r="F420" t="str">
            <v/>
          </cell>
          <cell r="G420" t="str">
            <v>  技校教育</v>
          </cell>
          <cell r="H420">
            <v>0</v>
          </cell>
          <cell r="I420">
            <v>0</v>
          </cell>
          <cell r="J420">
            <v>0</v>
          </cell>
          <cell r="K420">
            <v>0</v>
          </cell>
          <cell r="L420">
            <v>0</v>
          </cell>
          <cell r="M420">
            <v>0</v>
          </cell>
          <cell r="N420">
            <v>0</v>
          </cell>
          <cell r="O420">
            <v>0</v>
          </cell>
          <cell r="P420">
            <v>0</v>
          </cell>
          <cell r="Q420">
            <v>0</v>
          </cell>
          <cell r="R420">
            <v>0</v>
          </cell>
          <cell r="S420">
            <v>0</v>
          </cell>
          <cell r="T420">
            <v>0</v>
          </cell>
        </row>
        <row r="421">
          <cell r="A421">
            <v>2050304</v>
          </cell>
          <cell r="B421" t="str">
            <v/>
          </cell>
          <cell r="C421" t="str">
            <v/>
          </cell>
          <cell r="D421" t="str">
            <v>20503</v>
          </cell>
          <cell r="E421" t="str">
            <v/>
          </cell>
          <cell r="F421" t="str">
            <v/>
          </cell>
          <cell r="G421" t="str">
            <v>  职业高中教育</v>
          </cell>
          <cell r="H421">
            <v>0</v>
          </cell>
          <cell r="I421">
            <v>0</v>
          </cell>
          <cell r="J421">
            <v>0</v>
          </cell>
          <cell r="K421">
            <v>0</v>
          </cell>
          <cell r="L421">
            <v>0</v>
          </cell>
          <cell r="M421">
            <v>0</v>
          </cell>
          <cell r="N421">
            <v>0</v>
          </cell>
          <cell r="O421">
            <v>0</v>
          </cell>
          <cell r="P421">
            <v>0</v>
          </cell>
          <cell r="Q421">
            <v>0</v>
          </cell>
          <cell r="R421">
            <v>0</v>
          </cell>
          <cell r="S421">
            <v>0</v>
          </cell>
          <cell r="T421">
            <v>0</v>
          </cell>
        </row>
        <row r="422">
          <cell r="A422">
            <v>2050305</v>
          </cell>
          <cell r="B422" t="str">
            <v/>
          </cell>
          <cell r="C422" t="str">
            <v/>
          </cell>
          <cell r="D422" t="str">
            <v>20503</v>
          </cell>
          <cell r="E422" t="str">
            <v/>
          </cell>
          <cell r="F422" t="str">
            <v/>
          </cell>
          <cell r="G422" t="str">
            <v>  高等职业教育</v>
          </cell>
          <cell r="H422">
            <v>0</v>
          </cell>
          <cell r="I422">
            <v>0</v>
          </cell>
          <cell r="J422">
            <v>0</v>
          </cell>
          <cell r="K422">
            <v>0</v>
          </cell>
          <cell r="L422">
            <v>0</v>
          </cell>
          <cell r="M422">
            <v>0</v>
          </cell>
          <cell r="N422">
            <v>0</v>
          </cell>
          <cell r="O422">
            <v>0</v>
          </cell>
          <cell r="P422">
            <v>0</v>
          </cell>
          <cell r="Q422">
            <v>0</v>
          </cell>
          <cell r="R422">
            <v>0</v>
          </cell>
          <cell r="S422">
            <v>0</v>
          </cell>
          <cell r="T422">
            <v>0</v>
          </cell>
        </row>
        <row r="423">
          <cell r="A423">
            <v>2050399</v>
          </cell>
          <cell r="B423" t="str">
            <v/>
          </cell>
          <cell r="C423" t="str">
            <v/>
          </cell>
          <cell r="D423" t="str">
            <v>20503</v>
          </cell>
          <cell r="E423" t="str">
            <v/>
          </cell>
          <cell r="F423" t="str">
            <v/>
          </cell>
          <cell r="G423" t="str">
            <v>  其他职业教育支出</v>
          </cell>
          <cell r="H423">
            <v>0</v>
          </cell>
          <cell r="I423">
            <v>0</v>
          </cell>
          <cell r="J423">
            <v>0</v>
          </cell>
          <cell r="K423">
            <v>0</v>
          </cell>
          <cell r="L423">
            <v>0</v>
          </cell>
          <cell r="M423">
            <v>0</v>
          </cell>
          <cell r="N423">
            <v>0</v>
          </cell>
          <cell r="O423">
            <v>0</v>
          </cell>
          <cell r="P423">
            <v>0</v>
          </cell>
          <cell r="Q423">
            <v>0</v>
          </cell>
          <cell r="R423">
            <v>0</v>
          </cell>
          <cell r="S423">
            <v>0</v>
          </cell>
          <cell r="T423">
            <v>0</v>
          </cell>
        </row>
        <row r="424">
          <cell r="A424">
            <v>20504</v>
          </cell>
          <cell r="B424" t="str">
            <v/>
          </cell>
          <cell r="C424" t="str">
            <v>205</v>
          </cell>
          <cell r="D424" t="str">
            <v/>
          </cell>
          <cell r="E424" t="str">
            <v/>
          </cell>
          <cell r="F424" t="str">
            <v>20504</v>
          </cell>
          <cell r="G424" t="str">
            <v>成人教育</v>
          </cell>
          <cell r="H424">
            <v>0</v>
          </cell>
          <cell r="I424">
            <v>0</v>
          </cell>
          <cell r="J424">
            <v>0</v>
          </cell>
          <cell r="K424">
            <v>0</v>
          </cell>
          <cell r="L424">
            <v>0</v>
          </cell>
          <cell r="M424">
            <v>0</v>
          </cell>
          <cell r="N424">
            <v>0</v>
          </cell>
          <cell r="O424">
            <v>0</v>
          </cell>
          <cell r="P424">
            <v>0</v>
          </cell>
          <cell r="Q424">
            <v>0</v>
          </cell>
          <cell r="R424">
            <v>0</v>
          </cell>
          <cell r="S424">
            <v>0</v>
          </cell>
          <cell r="T424">
            <v>0</v>
          </cell>
        </row>
        <row r="425">
          <cell r="A425">
            <v>2050401</v>
          </cell>
          <cell r="B425" t="str">
            <v/>
          </cell>
          <cell r="C425" t="str">
            <v/>
          </cell>
          <cell r="D425" t="str">
            <v>20504</v>
          </cell>
          <cell r="E425" t="str">
            <v/>
          </cell>
          <cell r="F425" t="str">
            <v/>
          </cell>
          <cell r="G425" t="str">
            <v>  成人初等教育</v>
          </cell>
          <cell r="H425">
            <v>0</v>
          </cell>
          <cell r="I425">
            <v>0</v>
          </cell>
          <cell r="J425">
            <v>0</v>
          </cell>
          <cell r="K425">
            <v>0</v>
          </cell>
          <cell r="L425">
            <v>0</v>
          </cell>
          <cell r="M425">
            <v>0</v>
          </cell>
          <cell r="N425">
            <v>0</v>
          </cell>
          <cell r="O425">
            <v>0</v>
          </cell>
          <cell r="P425">
            <v>0</v>
          </cell>
          <cell r="Q425">
            <v>0</v>
          </cell>
          <cell r="R425">
            <v>0</v>
          </cell>
          <cell r="S425">
            <v>0</v>
          </cell>
          <cell r="T425">
            <v>0</v>
          </cell>
        </row>
        <row r="426">
          <cell r="A426">
            <v>2050402</v>
          </cell>
          <cell r="B426" t="str">
            <v/>
          </cell>
          <cell r="C426" t="str">
            <v/>
          </cell>
          <cell r="D426" t="str">
            <v>20504</v>
          </cell>
          <cell r="E426" t="str">
            <v/>
          </cell>
          <cell r="F426" t="str">
            <v/>
          </cell>
          <cell r="G426" t="str">
            <v>  成人中等教育</v>
          </cell>
          <cell r="H426">
            <v>0</v>
          </cell>
          <cell r="I426">
            <v>0</v>
          </cell>
          <cell r="J426">
            <v>0</v>
          </cell>
          <cell r="K426">
            <v>0</v>
          </cell>
          <cell r="L426">
            <v>0</v>
          </cell>
          <cell r="M426">
            <v>0</v>
          </cell>
          <cell r="N426">
            <v>0</v>
          </cell>
          <cell r="O426">
            <v>0</v>
          </cell>
          <cell r="P426">
            <v>0</v>
          </cell>
          <cell r="Q426">
            <v>0</v>
          </cell>
          <cell r="R426">
            <v>0</v>
          </cell>
          <cell r="S426">
            <v>0</v>
          </cell>
          <cell r="T426">
            <v>0</v>
          </cell>
        </row>
        <row r="427">
          <cell r="A427">
            <v>2050403</v>
          </cell>
          <cell r="B427" t="str">
            <v/>
          </cell>
          <cell r="C427" t="str">
            <v/>
          </cell>
          <cell r="D427" t="str">
            <v>20504</v>
          </cell>
          <cell r="E427" t="str">
            <v/>
          </cell>
          <cell r="F427" t="str">
            <v/>
          </cell>
          <cell r="G427" t="str">
            <v>  成人高等教育</v>
          </cell>
          <cell r="H427">
            <v>0</v>
          </cell>
          <cell r="I427">
            <v>0</v>
          </cell>
          <cell r="J427">
            <v>0</v>
          </cell>
          <cell r="K427">
            <v>0</v>
          </cell>
          <cell r="L427">
            <v>0</v>
          </cell>
          <cell r="M427">
            <v>0</v>
          </cell>
          <cell r="N427">
            <v>0</v>
          </cell>
          <cell r="O427">
            <v>0</v>
          </cell>
          <cell r="P427">
            <v>0</v>
          </cell>
          <cell r="Q427">
            <v>0</v>
          </cell>
          <cell r="R427">
            <v>0</v>
          </cell>
          <cell r="S427">
            <v>0</v>
          </cell>
          <cell r="T427">
            <v>0</v>
          </cell>
        </row>
        <row r="428">
          <cell r="A428">
            <v>2050404</v>
          </cell>
          <cell r="B428" t="str">
            <v/>
          </cell>
          <cell r="C428" t="str">
            <v/>
          </cell>
          <cell r="D428" t="str">
            <v>20504</v>
          </cell>
          <cell r="E428" t="str">
            <v/>
          </cell>
          <cell r="F428" t="str">
            <v/>
          </cell>
          <cell r="G428" t="str">
            <v>  成人广播电视教育</v>
          </cell>
          <cell r="H428">
            <v>0</v>
          </cell>
          <cell r="I428">
            <v>0</v>
          </cell>
          <cell r="J428">
            <v>0</v>
          </cell>
          <cell r="K428">
            <v>0</v>
          </cell>
          <cell r="L428">
            <v>0</v>
          </cell>
          <cell r="M428">
            <v>0</v>
          </cell>
          <cell r="N428">
            <v>0</v>
          </cell>
          <cell r="O428">
            <v>0</v>
          </cell>
          <cell r="P428">
            <v>0</v>
          </cell>
          <cell r="Q428">
            <v>0</v>
          </cell>
          <cell r="R428">
            <v>0</v>
          </cell>
          <cell r="S428">
            <v>0</v>
          </cell>
          <cell r="T428">
            <v>0</v>
          </cell>
        </row>
        <row r="429">
          <cell r="A429">
            <v>2050499</v>
          </cell>
          <cell r="B429" t="str">
            <v/>
          </cell>
          <cell r="C429" t="str">
            <v/>
          </cell>
          <cell r="D429" t="str">
            <v>20504</v>
          </cell>
          <cell r="E429" t="str">
            <v/>
          </cell>
          <cell r="F429" t="str">
            <v/>
          </cell>
          <cell r="G429" t="str">
            <v>  其他成人教育支出</v>
          </cell>
          <cell r="H429">
            <v>0</v>
          </cell>
          <cell r="I429">
            <v>0</v>
          </cell>
          <cell r="J429">
            <v>0</v>
          </cell>
          <cell r="K429">
            <v>0</v>
          </cell>
          <cell r="L429">
            <v>0</v>
          </cell>
          <cell r="M429">
            <v>0</v>
          </cell>
          <cell r="N429">
            <v>0</v>
          </cell>
          <cell r="O429">
            <v>0</v>
          </cell>
          <cell r="P429">
            <v>0</v>
          </cell>
          <cell r="Q429">
            <v>0</v>
          </cell>
          <cell r="R429">
            <v>0</v>
          </cell>
          <cell r="S429">
            <v>0</v>
          </cell>
          <cell r="T429">
            <v>0</v>
          </cell>
        </row>
        <row r="430">
          <cell r="A430">
            <v>20505</v>
          </cell>
          <cell r="B430" t="str">
            <v/>
          </cell>
          <cell r="C430" t="str">
            <v>205</v>
          </cell>
          <cell r="D430" t="str">
            <v/>
          </cell>
          <cell r="E430" t="str">
            <v/>
          </cell>
          <cell r="F430" t="str">
            <v>20505</v>
          </cell>
          <cell r="G430" t="str">
            <v>广播电视教育</v>
          </cell>
          <cell r="H430">
            <v>0</v>
          </cell>
          <cell r="I430">
            <v>0</v>
          </cell>
          <cell r="J430">
            <v>0</v>
          </cell>
          <cell r="K430">
            <v>0</v>
          </cell>
          <cell r="L430">
            <v>0</v>
          </cell>
          <cell r="M430">
            <v>0</v>
          </cell>
          <cell r="N430">
            <v>0</v>
          </cell>
          <cell r="O430">
            <v>0</v>
          </cell>
          <cell r="P430">
            <v>0</v>
          </cell>
          <cell r="Q430">
            <v>0</v>
          </cell>
          <cell r="R430">
            <v>0</v>
          </cell>
          <cell r="S430">
            <v>0</v>
          </cell>
          <cell r="T430">
            <v>0</v>
          </cell>
        </row>
        <row r="431">
          <cell r="A431">
            <v>2050599</v>
          </cell>
          <cell r="B431" t="str">
            <v/>
          </cell>
          <cell r="C431" t="str">
            <v/>
          </cell>
          <cell r="D431" t="str">
            <v>20505</v>
          </cell>
          <cell r="E431" t="str">
            <v/>
          </cell>
          <cell r="F431" t="str">
            <v/>
          </cell>
          <cell r="G431" t="str">
            <v>  其他广播电视教育支出</v>
          </cell>
          <cell r="H431">
            <v>0</v>
          </cell>
          <cell r="I431">
            <v>0</v>
          </cell>
          <cell r="J431">
            <v>0</v>
          </cell>
          <cell r="K431">
            <v>0</v>
          </cell>
          <cell r="L431">
            <v>0</v>
          </cell>
          <cell r="M431">
            <v>0</v>
          </cell>
          <cell r="N431">
            <v>0</v>
          </cell>
          <cell r="O431">
            <v>0</v>
          </cell>
          <cell r="P431">
            <v>0</v>
          </cell>
          <cell r="Q431">
            <v>0</v>
          </cell>
          <cell r="R431">
            <v>0</v>
          </cell>
          <cell r="S431">
            <v>0</v>
          </cell>
          <cell r="T431">
            <v>0</v>
          </cell>
        </row>
        <row r="432">
          <cell r="A432">
            <v>20507</v>
          </cell>
          <cell r="B432" t="str">
            <v/>
          </cell>
          <cell r="C432" t="str">
            <v>205</v>
          </cell>
          <cell r="D432" t="str">
            <v/>
          </cell>
          <cell r="E432" t="str">
            <v/>
          </cell>
          <cell r="F432" t="str">
            <v>20507</v>
          </cell>
          <cell r="G432" t="str">
            <v>特殊教育</v>
          </cell>
          <cell r="H432">
            <v>77.0476</v>
          </cell>
          <cell r="I432">
            <v>57.0564</v>
          </cell>
          <cell r="J432">
            <v>6.1008</v>
          </cell>
          <cell r="K432">
            <v>2.3592</v>
          </cell>
          <cell r="L432">
            <v>0</v>
          </cell>
          <cell r="M432">
            <v>5.04</v>
          </cell>
          <cell r="N432">
            <v>3.6</v>
          </cell>
          <cell r="O432">
            <v>0</v>
          </cell>
          <cell r="P432">
            <v>164.95</v>
          </cell>
          <cell r="Q432">
            <v>162.96</v>
          </cell>
          <cell r="R432">
            <v>1.99</v>
          </cell>
          <cell r="S432">
            <v>0</v>
          </cell>
          <cell r="T432">
            <v>0</v>
          </cell>
        </row>
        <row r="433">
          <cell r="A433">
            <v>2050701</v>
          </cell>
          <cell r="B433" t="str">
            <v/>
          </cell>
          <cell r="C433" t="str">
            <v/>
          </cell>
          <cell r="D433" t="str">
            <v>20507</v>
          </cell>
          <cell r="E433" t="str">
            <v/>
          </cell>
          <cell r="F433" t="str">
            <v/>
          </cell>
          <cell r="G433" t="str">
            <v>  特殊学校教育</v>
          </cell>
          <cell r="H433">
            <v>77.0476</v>
          </cell>
          <cell r="I433">
            <v>57.0564</v>
          </cell>
          <cell r="J433">
            <v>6.1008</v>
          </cell>
          <cell r="K433">
            <v>2.3592</v>
          </cell>
          <cell r="L433">
            <v>0</v>
          </cell>
          <cell r="M433">
            <v>5.04</v>
          </cell>
          <cell r="N433">
            <v>3.6</v>
          </cell>
          <cell r="O433">
            <v>0</v>
          </cell>
          <cell r="P433">
            <v>164.95</v>
          </cell>
          <cell r="Q433">
            <v>162.96</v>
          </cell>
          <cell r="R433">
            <v>1.99</v>
          </cell>
          <cell r="S433">
            <v>0</v>
          </cell>
          <cell r="T433">
            <v>0</v>
          </cell>
        </row>
        <row r="434">
          <cell r="A434">
            <v>2050702</v>
          </cell>
          <cell r="B434" t="str">
            <v/>
          </cell>
          <cell r="C434" t="str">
            <v/>
          </cell>
          <cell r="D434" t="str">
            <v>20507</v>
          </cell>
          <cell r="E434" t="str">
            <v/>
          </cell>
          <cell r="F434" t="str">
            <v/>
          </cell>
          <cell r="G434" t="str">
            <v>  工读学校教育</v>
          </cell>
          <cell r="H434">
            <v>0</v>
          </cell>
          <cell r="I434">
            <v>0</v>
          </cell>
          <cell r="J434">
            <v>0</v>
          </cell>
          <cell r="K434">
            <v>0</v>
          </cell>
          <cell r="L434">
            <v>0</v>
          </cell>
          <cell r="M434">
            <v>0</v>
          </cell>
          <cell r="N434">
            <v>0</v>
          </cell>
          <cell r="O434">
            <v>0</v>
          </cell>
          <cell r="P434">
            <v>0</v>
          </cell>
          <cell r="Q434">
            <v>0</v>
          </cell>
          <cell r="R434">
            <v>0</v>
          </cell>
          <cell r="S434">
            <v>0</v>
          </cell>
          <cell r="T434">
            <v>0</v>
          </cell>
        </row>
        <row r="435">
          <cell r="A435">
            <v>2050799</v>
          </cell>
          <cell r="B435" t="str">
            <v/>
          </cell>
          <cell r="C435" t="str">
            <v/>
          </cell>
          <cell r="D435" t="str">
            <v>20507</v>
          </cell>
          <cell r="E435" t="str">
            <v/>
          </cell>
          <cell r="F435" t="str">
            <v/>
          </cell>
          <cell r="G435" t="str">
            <v>  其他特殊教育支出</v>
          </cell>
          <cell r="H435">
            <v>0</v>
          </cell>
          <cell r="I435">
            <v>0</v>
          </cell>
          <cell r="J435">
            <v>0</v>
          </cell>
          <cell r="K435">
            <v>0</v>
          </cell>
          <cell r="L435">
            <v>0</v>
          </cell>
          <cell r="M435">
            <v>0</v>
          </cell>
          <cell r="N435">
            <v>0</v>
          </cell>
          <cell r="O435">
            <v>0</v>
          </cell>
          <cell r="P435">
            <v>0</v>
          </cell>
          <cell r="Q435">
            <v>0</v>
          </cell>
          <cell r="R435">
            <v>0</v>
          </cell>
          <cell r="S435">
            <v>0</v>
          </cell>
          <cell r="T435">
            <v>0</v>
          </cell>
        </row>
        <row r="436">
          <cell r="A436">
            <v>20508</v>
          </cell>
          <cell r="B436" t="str">
            <v/>
          </cell>
          <cell r="C436" t="str">
            <v>205</v>
          </cell>
          <cell r="D436" t="str">
            <v/>
          </cell>
          <cell r="E436" t="str">
            <v/>
          </cell>
          <cell r="F436" t="str">
            <v>20508</v>
          </cell>
          <cell r="G436" t="str">
            <v>进修及培训</v>
          </cell>
          <cell r="H436">
            <v>226.677568</v>
          </cell>
          <cell r="I436">
            <v>194.8872</v>
          </cell>
          <cell r="J436">
            <v>10.005</v>
          </cell>
          <cell r="K436">
            <v>7.2316</v>
          </cell>
          <cell r="L436">
            <v>0</v>
          </cell>
          <cell r="M436">
            <v>7.56</v>
          </cell>
          <cell r="N436">
            <v>0</v>
          </cell>
          <cell r="O436">
            <v>0</v>
          </cell>
          <cell r="P436">
            <v>0</v>
          </cell>
          <cell r="Q436">
            <v>0</v>
          </cell>
          <cell r="R436">
            <v>0</v>
          </cell>
          <cell r="S436">
            <v>0</v>
          </cell>
          <cell r="T436">
            <v>0</v>
          </cell>
        </row>
        <row r="437">
          <cell r="A437">
            <v>2050801</v>
          </cell>
          <cell r="B437" t="str">
            <v/>
          </cell>
          <cell r="C437" t="str">
            <v/>
          </cell>
          <cell r="D437" t="str">
            <v>20508</v>
          </cell>
          <cell r="E437" t="str">
            <v/>
          </cell>
          <cell r="F437" t="str">
            <v/>
          </cell>
          <cell r="G437" t="str">
            <v>  教师进修</v>
          </cell>
          <cell r="H437">
            <v>0</v>
          </cell>
          <cell r="I437">
            <v>0</v>
          </cell>
          <cell r="J437">
            <v>0</v>
          </cell>
          <cell r="K437">
            <v>0</v>
          </cell>
          <cell r="L437">
            <v>0</v>
          </cell>
          <cell r="M437">
            <v>0</v>
          </cell>
          <cell r="N437">
            <v>0</v>
          </cell>
          <cell r="O437">
            <v>0</v>
          </cell>
          <cell r="P437">
            <v>0</v>
          </cell>
          <cell r="Q437">
            <v>0</v>
          </cell>
          <cell r="R437">
            <v>0</v>
          </cell>
          <cell r="S437">
            <v>0</v>
          </cell>
          <cell r="T437">
            <v>0</v>
          </cell>
        </row>
        <row r="438">
          <cell r="A438">
            <v>2050802</v>
          </cell>
          <cell r="B438" t="str">
            <v/>
          </cell>
          <cell r="C438" t="str">
            <v/>
          </cell>
          <cell r="D438" t="str">
            <v>20508</v>
          </cell>
          <cell r="E438" t="str">
            <v/>
          </cell>
          <cell r="F438" t="str">
            <v/>
          </cell>
          <cell r="G438" t="str">
            <v>  干部教育</v>
          </cell>
          <cell r="H438">
            <v>226.677568</v>
          </cell>
          <cell r="I438">
            <v>194.8872</v>
          </cell>
          <cell r="J438">
            <v>10.005</v>
          </cell>
          <cell r="K438">
            <v>7.2316</v>
          </cell>
          <cell r="L438">
            <v>0</v>
          </cell>
          <cell r="M438">
            <v>7.56</v>
          </cell>
          <cell r="N438">
            <v>0</v>
          </cell>
          <cell r="O438">
            <v>0</v>
          </cell>
          <cell r="P438">
            <v>0</v>
          </cell>
          <cell r="Q438">
            <v>0</v>
          </cell>
          <cell r="R438">
            <v>0</v>
          </cell>
          <cell r="S438">
            <v>0</v>
          </cell>
          <cell r="T438">
            <v>0</v>
          </cell>
        </row>
        <row r="439">
          <cell r="A439">
            <v>2050803</v>
          </cell>
          <cell r="B439" t="str">
            <v/>
          </cell>
          <cell r="C439" t="str">
            <v/>
          </cell>
          <cell r="D439" t="str">
            <v>20508</v>
          </cell>
          <cell r="E439" t="str">
            <v/>
          </cell>
          <cell r="F439" t="str">
            <v/>
          </cell>
          <cell r="G439" t="str">
            <v>  培训支出</v>
          </cell>
          <cell r="H439">
            <v>0</v>
          </cell>
          <cell r="I439">
            <v>0</v>
          </cell>
          <cell r="J439">
            <v>0</v>
          </cell>
          <cell r="K439">
            <v>0</v>
          </cell>
          <cell r="L439">
            <v>0</v>
          </cell>
          <cell r="M439">
            <v>0</v>
          </cell>
          <cell r="N439">
            <v>0</v>
          </cell>
          <cell r="O439">
            <v>0</v>
          </cell>
          <cell r="P439">
            <v>0</v>
          </cell>
          <cell r="Q439">
            <v>0</v>
          </cell>
          <cell r="R439">
            <v>0</v>
          </cell>
          <cell r="S439">
            <v>0</v>
          </cell>
          <cell r="T439">
            <v>0</v>
          </cell>
        </row>
        <row r="440">
          <cell r="A440">
            <v>2050804</v>
          </cell>
          <cell r="B440" t="str">
            <v/>
          </cell>
          <cell r="C440" t="str">
            <v/>
          </cell>
          <cell r="D440" t="str">
            <v>20508</v>
          </cell>
          <cell r="E440" t="str">
            <v/>
          </cell>
          <cell r="F440" t="str">
            <v/>
          </cell>
          <cell r="G440" t="str">
            <v>  退役士兵能力提升</v>
          </cell>
          <cell r="H440">
            <v>0</v>
          </cell>
          <cell r="I440">
            <v>0</v>
          </cell>
          <cell r="J440">
            <v>0</v>
          </cell>
          <cell r="K440">
            <v>0</v>
          </cell>
          <cell r="L440">
            <v>0</v>
          </cell>
          <cell r="M440">
            <v>0</v>
          </cell>
          <cell r="N440">
            <v>0</v>
          </cell>
          <cell r="O440">
            <v>0</v>
          </cell>
          <cell r="P440">
            <v>0</v>
          </cell>
          <cell r="Q440">
            <v>0</v>
          </cell>
          <cell r="R440">
            <v>0</v>
          </cell>
          <cell r="S440">
            <v>0</v>
          </cell>
          <cell r="T440">
            <v>0</v>
          </cell>
        </row>
        <row r="441">
          <cell r="A441">
            <v>2050899</v>
          </cell>
          <cell r="B441" t="str">
            <v/>
          </cell>
          <cell r="C441" t="str">
            <v/>
          </cell>
          <cell r="D441" t="str">
            <v>20508</v>
          </cell>
          <cell r="E441" t="str">
            <v/>
          </cell>
          <cell r="F441" t="str">
            <v/>
          </cell>
          <cell r="G441" t="str">
            <v>  其他进修与培训</v>
          </cell>
          <cell r="H441">
            <v>0</v>
          </cell>
          <cell r="I441">
            <v>0</v>
          </cell>
          <cell r="J441">
            <v>0</v>
          </cell>
          <cell r="K441">
            <v>0</v>
          </cell>
          <cell r="L441">
            <v>0</v>
          </cell>
          <cell r="M441">
            <v>0</v>
          </cell>
          <cell r="N441">
            <v>0</v>
          </cell>
          <cell r="O441">
            <v>0</v>
          </cell>
          <cell r="P441">
            <v>0</v>
          </cell>
          <cell r="Q441">
            <v>0</v>
          </cell>
          <cell r="R441">
            <v>0</v>
          </cell>
          <cell r="S441">
            <v>0</v>
          </cell>
          <cell r="T441">
            <v>0</v>
          </cell>
        </row>
        <row r="442">
          <cell r="A442">
            <v>20509</v>
          </cell>
          <cell r="B442" t="str">
            <v/>
          </cell>
          <cell r="C442" t="str">
            <v>205</v>
          </cell>
          <cell r="D442" t="str">
            <v/>
          </cell>
          <cell r="E442" t="str">
            <v/>
          </cell>
          <cell r="F442" t="str">
            <v>20509</v>
          </cell>
          <cell r="G442" t="str">
            <v>教育费附加安排的支出</v>
          </cell>
          <cell r="H442">
            <v>928.40889</v>
          </cell>
          <cell r="I442">
            <v>0</v>
          </cell>
          <cell r="J442">
            <v>0</v>
          </cell>
          <cell r="K442">
            <v>0</v>
          </cell>
          <cell r="L442">
            <v>0</v>
          </cell>
          <cell r="M442">
            <v>0</v>
          </cell>
          <cell r="N442">
            <v>0</v>
          </cell>
          <cell r="O442">
            <v>0</v>
          </cell>
          <cell r="P442">
            <v>0</v>
          </cell>
          <cell r="Q442">
            <v>1240.62</v>
          </cell>
          <cell r="R442">
            <v>-1240.62</v>
          </cell>
          <cell r="S442">
            <v>0</v>
          </cell>
          <cell r="T442">
            <v>0</v>
          </cell>
        </row>
        <row r="443">
          <cell r="A443">
            <v>2050901</v>
          </cell>
          <cell r="B443" t="str">
            <v/>
          </cell>
          <cell r="C443" t="str">
            <v/>
          </cell>
          <cell r="D443" t="str">
            <v>20509</v>
          </cell>
          <cell r="E443" t="str">
            <v/>
          </cell>
          <cell r="F443" t="str">
            <v/>
          </cell>
          <cell r="G443" t="str">
            <v>  农村中小学校舍建设</v>
          </cell>
          <cell r="H443">
            <v>0</v>
          </cell>
          <cell r="I443">
            <v>0</v>
          </cell>
          <cell r="J443">
            <v>0</v>
          </cell>
          <cell r="K443">
            <v>0</v>
          </cell>
          <cell r="L443">
            <v>0</v>
          </cell>
          <cell r="M443">
            <v>0</v>
          </cell>
          <cell r="N443">
            <v>0</v>
          </cell>
          <cell r="O443">
            <v>0</v>
          </cell>
          <cell r="P443">
            <v>0</v>
          </cell>
          <cell r="Q443">
            <v>0</v>
          </cell>
          <cell r="R443">
            <v>0</v>
          </cell>
          <cell r="S443">
            <v>0</v>
          </cell>
          <cell r="T443">
            <v>0</v>
          </cell>
        </row>
        <row r="444">
          <cell r="A444">
            <v>2050902</v>
          </cell>
          <cell r="B444" t="str">
            <v/>
          </cell>
          <cell r="C444" t="str">
            <v/>
          </cell>
          <cell r="D444" t="str">
            <v>20509</v>
          </cell>
          <cell r="E444" t="str">
            <v/>
          </cell>
          <cell r="F444" t="str">
            <v/>
          </cell>
          <cell r="G444" t="str">
            <v>  农村中小学教学设施</v>
          </cell>
          <cell r="H444">
            <v>0</v>
          </cell>
          <cell r="I444">
            <v>0</v>
          </cell>
          <cell r="J444">
            <v>0</v>
          </cell>
          <cell r="K444">
            <v>0</v>
          </cell>
          <cell r="L444">
            <v>0</v>
          </cell>
          <cell r="M444">
            <v>0</v>
          </cell>
          <cell r="N444">
            <v>0</v>
          </cell>
          <cell r="O444">
            <v>0</v>
          </cell>
          <cell r="P444">
            <v>0</v>
          </cell>
          <cell r="Q444">
            <v>0</v>
          </cell>
          <cell r="R444">
            <v>0</v>
          </cell>
          <cell r="S444">
            <v>0</v>
          </cell>
          <cell r="T444">
            <v>0</v>
          </cell>
        </row>
        <row r="445">
          <cell r="A445">
            <v>2050903</v>
          </cell>
          <cell r="B445" t="str">
            <v/>
          </cell>
          <cell r="C445" t="str">
            <v/>
          </cell>
          <cell r="D445" t="str">
            <v>20509</v>
          </cell>
          <cell r="E445" t="str">
            <v/>
          </cell>
          <cell r="F445" t="str">
            <v/>
          </cell>
          <cell r="G445" t="str">
            <v>  城市中小学校舍建设</v>
          </cell>
          <cell r="H445">
            <v>0</v>
          </cell>
          <cell r="I445">
            <v>0</v>
          </cell>
          <cell r="J445">
            <v>0</v>
          </cell>
          <cell r="K445">
            <v>0</v>
          </cell>
          <cell r="L445">
            <v>0</v>
          </cell>
          <cell r="M445">
            <v>0</v>
          </cell>
          <cell r="N445">
            <v>0</v>
          </cell>
          <cell r="O445">
            <v>0</v>
          </cell>
          <cell r="P445">
            <v>0</v>
          </cell>
          <cell r="Q445">
            <v>0</v>
          </cell>
          <cell r="R445">
            <v>0</v>
          </cell>
          <cell r="S445">
            <v>0</v>
          </cell>
          <cell r="T445">
            <v>0</v>
          </cell>
        </row>
        <row r="446">
          <cell r="A446">
            <v>2050904</v>
          </cell>
          <cell r="B446" t="str">
            <v/>
          </cell>
          <cell r="C446" t="str">
            <v/>
          </cell>
          <cell r="D446" t="str">
            <v>20509</v>
          </cell>
          <cell r="E446" t="str">
            <v/>
          </cell>
          <cell r="F446" t="str">
            <v/>
          </cell>
          <cell r="G446" t="str">
            <v>  城市中小学教学设施</v>
          </cell>
          <cell r="H446">
            <v>0</v>
          </cell>
          <cell r="I446">
            <v>0</v>
          </cell>
          <cell r="J446">
            <v>0</v>
          </cell>
          <cell r="K446">
            <v>0</v>
          </cell>
          <cell r="L446">
            <v>0</v>
          </cell>
          <cell r="M446">
            <v>0</v>
          </cell>
          <cell r="N446">
            <v>0</v>
          </cell>
          <cell r="O446">
            <v>0</v>
          </cell>
          <cell r="P446">
            <v>0</v>
          </cell>
          <cell r="Q446">
            <v>0</v>
          </cell>
          <cell r="R446">
            <v>0</v>
          </cell>
          <cell r="S446">
            <v>0</v>
          </cell>
          <cell r="T446">
            <v>0</v>
          </cell>
        </row>
        <row r="447">
          <cell r="A447">
            <v>2050905</v>
          </cell>
          <cell r="B447" t="str">
            <v/>
          </cell>
          <cell r="C447" t="str">
            <v/>
          </cell>
          <cell r="D447" t="str">
            <v>20509</v>
          </cell>
          <cell r="E447" t="str">
            <v/>
          </cell>
          <cell r="F447" t="str">
            <v/>
          </cell>
          <cell r="G447" t="str">
            <v>  中等职业学校教学设施</v>
          </cell>
          <cell r="H447">
            <v>0</v>
          </cell>
          <cell r="I447">
            <v>0</v>
          </cell>
          <cell r="J447">
            <v>0</v>
          </cell>
          <cell r="K447">
            <v>0</v>
          </cell>
          <cell r="L447">
            <v>0</v>
          </cell>
          <cell r="M447">
            <v>0</v>
          </cell>
          <cell r="N447">
            <v>0</v>
          </cell>
          <cell r="O447">
            <v>0</v>
          </cell>
          <cell r="P447">
            <v>0</v>
          </cell>
          <cell r="Q447">
            <v>0</v>
          </cell>
          <cell r="R447">
            <v>0</v>
          </cell>
          <cell r="S447">
            <v>0</v>
          </cell>
          <cell r="T447">
            <v>0</v>
          </cell>
        </row>
        <row r="448">
          <cell r="A448">
            <v>2050999</v>
          </cell>
          <cell r="B448" t="str">
            <v/>
          </cell>
          <cell r="C448" t="str">
            <v/>
          </cell>
          <cell r="D448" t="str">
            <v>20509</v>
          </cell>
          <cell r="E448" t="str">
            <v/>
          </cell>
          <cell r="F448" t="str">
            <v/>
          </cell>
          <cell r="G448" t="str">
            <v>  其他教育费附加安排的支出</v>
          </cell>
          <cell r="H448">
            <v>928.40889</v>
          </cell>
          <cell r="I448">
            <v>0</v>
          </cell>
          <cell r="J448">
            <v>0</v>
          </cell>
          <cell r="K448">
            <v>0</v>
          </cell>
          <cell r="L448">
            <v>0</v>
          </cell>
          <cell r="M448">
            <v>0</v>
          </cell>
          <cell r="N448">
            <v>0</v>
          </cell>
          <cell r="O448">
            <v>0</v>
          </cell>
          <cell r="P448">
            <v>0</v>
          </cell>
          <cell r="Q448">
            <v>1240.62</v>
          </cell>
          <cell r="R448">
            <v>-1240.62</v>
          </cell>
          <cell r="S448">
            <v>0</v>
          </cell>
          <cell r="T448">
            <v>0</v>
          </cell>
        </row>
        <row r="449">
          <cell r="A449">
            <v>20599</v>
          </cell>
          <cell r="B449" t="str">
            <v/>
          </cell>
          <cell r="C449" t="str">
            <v>205</v>
          </cell>
          <cell r="D449" t="str">
            <v/>
          </cell>
          <cell r="E449" t="str">
            <v/>
          </cell>
          <cell r="F449" t="str">
            <v>20599</v>
          </cell>
          <cell r="G449" t="str">
            <v>其他教育支出</v>
          </cell>
          <cell r="H449">
            <v>30.9225</v>
          </cell>
          <cell r="I449">
            <v>0</v>
          </cell>
          <cell r="J449">
            <v>0</v>
          </cell>
          <cell r="K449">
            <v>0</v>
          </cell>
          <cell r="L449">
            <v>0</v>
          </cell>
          <cell r="M449">
            <v>0</v>
          </cell>
          <cell r="N449">
            <v>0</v>
          </cell>
          <cell r="O449">
            <v>0</v>
          </cell>
          <cell r="P449">
            <v>0</v>
          </cell>
          <cell r="Q449">
            <v>0</v>
          </cell>
          <cell r="R449">
            <v>0</v>
          </cell>
          <cell r="S449">
            <v>0.55</v>
          </cell>
          <cell r="T449">
            <v>6</v>
          </cell>
        </row>
        <row r="450">
          <cell r="A450">
            <v>2059999</v>
          </cell>
          <cell r="B450" t="str">
            <v/>
          </cell>
          <cell r="C450" t="str">
            <v/>
          </cell>
          <cell r="D450" t="str">
            <v>20599</v>
          </cell>
          <cell r="E450" t="str">
            <v/>
          </cell>
          <cell r="F450" t="str">
            <v/>
          </cell>
          <cell r="G450" t="str">
            <v>  其他教育支出</v>
          </cell>
          <cell r="H450">
            <v>30.9225</v>
          </cell>
          <cell r="I450">
            <v>0</v>
          </cell>
          <cell r="J450">
            <v>0</v>
          </cell>
          <cell r="K450">
            <v>0</v>
          </cell>
          <cell r="L450">
            <v>0</v>
          </cell>
          <cell r="M450">
            <v>0</v>
          </cell>
          <cell r="N450">
            <v>0</v>
          </cell>
          <cell r="O450">
            <v>0</v>
          </cell>
          <cell r="P450">
            <v>0</v>
          </cell>
          <cell r="Q450">
            <v>0</v>
          </cell>
          <cell r="R450">
            <v>0</v>
          </cell>
          <cell r="S450">
            <v>0.55</v>
          </cell>
          <cell r="T450">
            <v>6</v>
          </cell>
        </row>
        <row r="451">
          <cell r="A451">
            <v>206</v>
          </cell>
          <cell r="B451" t="str">
            <v>类</v>
          </cell>
          <cell r="C451" t="str">
            <v/>
          </cell>
          <cell r="D451" t="str">
            <v/>
          </cell>
          <cell r="E451" t="str">
            <v/>
          </cell>
          <cell r="F451" t="str">
            <v/>
          </cell>
          <cell r="G451" t="str">
            <v>科学技术支出</v>
          </cell>
          <cell r="H451">
            <v>942.983229</v>
          </cell>
          <cell r="I451">
            <v>570.3612</v>
          </cell>
          <cell r="J451">
            <v>20.502</v>
          </cell>
          <cell r="K451">
            <v>20.9854</v>
          </cell>
          <cell r="L451">
            <v>0</v>
          </cell>
          <cell r="M451">
            <v>18.62148</v>
          </cell>
          <cell r="N451">
            <v>0</v>
          </cell>
          <cell r="O451">
            <v>30</v>
          </cell>
          <cell r="P451">
            <v>40</v>
          </cell>
          <cell r="Q451">
            <v>0</v>
          </cell>
          <cell r="R451">
            <v>10</v>
          </cell>
          <cell r="S451">
            <v>55.141005</v>
          </cell>
          <cell r="T451">
            <v>20</v>
          </cell>
        </row>
        <row r="452">
          <cell r="A452">
            <v>20601</v>
          </cell>
          <cell r="B452" t="str">
            <v/>
          </cell>
          <cell r="C452" t="str">
            <v>206</v>
          </cell>
          <cell r="D452" t="str">
            <v/>
          </cell>
          <cell r="E452" t="str">
            <v/>
          </cell>
          <cell r="F452" t="str">
            <v>20601</v>
          </cell>
          <cell r="G452" t="str">
            <v>科学技术管理事务</v>
          </cell>
          <cell r="H452">
            <v>669.479645</v>
          </cell>
          <cell r="I452">
            <v>470.0568</v>
          </cell>
          <cell r="J452">
            <v>17.982</v>
          </cell>
          <cell r="K452">
            <v>17.5619</v>
          </cell>
          <cell r="L452">
            <v>0</v>
          </cell>
          <cell r="M452">
            <v>15.96</v>
          </cell>
          <cell r="N452">
            <v>0</v>
          </cell>
          <cell r="O452">
            <v>0</v>
          </cell>
          <cell r="P452">
            <v>0</v>
          </cell>
          <cell r="Q452">
            <v>0</v>
          </cell>
          <cell r="R452">
            <v>0</v>
          </cell>
          <cell r="S452">
            <v>0</v>
          </cell>
          <cell r="T452">
            <v>0</v>
          </cell>
        </row>
        <row r="453">
          <cell r="A453">
            <v>2060101</v>
          </cell>
          <cell r="B453" t="str">
            <v/>
          </cell>
          <cell r="C453" t="str">
            <v/>
          </cell>
          <cell r="D453" t="str">
            <v>20601</v>
          </cell>
          <cell r="E453" t="str">
            <v/>
          </cell>
          <cell r="F453" t="str">
            <v/>
          </cell>
          <cell r="G453" t="str">
            <v>  行政运行</v>
          </cell>
          <cell r="H453">
            <v>442.934504</v>
          </cell>
          <cell r="I453">
            <v>313.9212</v>
          </cell>
          <cell r="J453">
            <v>0</v>
          </cell>
          <cell r="K453">
            <v>10.8568</v>
          </cell>
          <cell r="L453">
            <v>0</v>
          </cell>
          <cell r="M453">
            <v>0</v>
          </cell>
          <cell r="N453">
            <v>0</v>
          </cell>
          <cell r="O453">
            <v>0</v>
          </cell>
          <cell r="P453">
            <v>0</v>
          </cell>
          <cell r="Q453">
            <v>0</v>
          </cell>
          <cell r="R453">
            <v>0</v>
          </cell>
          <cell r="S453">
            <v>0</v>
          </cell>
          <cell r="T453">
            <v>0</v>
          </cell>
        </row>
        <row r="454">
          <cell r="A454">
            <v>2060102</v>
          </cell>
          <cell r="B454" t="str">
            <v/>
          </cell>
          <cell r="C454" t="str">
            <v/>
          </cell>
          <cell r="D454" t="str">
            <v>20601</v>
          </cell>
          <cell r="E454" t="str">
            <v/>
          </cell>
          <cell r="F454" t="str">
            <v/>
          </cell>
          <cell r="G454" t="str">
            <v>  一般行政管理事务</v>
          </cell>
          <cell r="H454">
            <v>0</v>
          </cell>
          <cell r="I454">
            <v>0</v>
          </cell>
          <cell r="J454">
            <v>0</v>
          </cell>
          <cell r="K454">
            <v>0</v>
          </cell>
          <cell r="L454">
            <v>0</v>
          </cell>
          <cell r="M454">
            <v>0</v>
          </cell>
          <cell r="N454">
            <v>0</v>
          </cell>
          <cell r="O454">
            <v>0</v>
          </cell>
          <cell r="P454">
            <v>0</v>
          </cell>
          <cell r="Q454">
            <v>0</v>
          </cell>
          <cell r="R454">
            <v>0</v>
          </cell>
          <cell r="S454">
            <v>0</v>
          </cell>
          <cell r="T454">
            <v>0</v>
          </cell>
        </row>
        <row r="455">
          <cell r="A455">
            <v>2060103</v>
          </cell>
          <cell r="B455" t="str">
            <v/>
          </cell>
          <cell r="C455" t="str">
            <v/>
          </cell>
          <cell r="D455" t="str">
            <v>20601</v>
          </cell>
          <cell r="E455" t="str">
            <v/>
          </cell>
          <cell r="F455" t="str">
            <v/>
          </cell>
          <cell r="G455" t="str">
            <v>  机关服务</v>
          </cell>
          <cell r="H455">
            <v>202.955976</v>
          </cell>
          <cell r="I455">
            <v>156.1356</v>
          </cell>
          <cell r="J455">
            <v>17.982</v>
          </cell>
          <cell r="K455">
            <v>6.7051</v>
          </cell>
          <cell r="L455">
            <v>0</v>
          </cell>
          <cell r="M455">
            <v>15.96</v>
          </cell>
          <cell r="N455">
            <v>0</v>
          </cell>
          <cell r="O455">
            <v>0</v>
          </cell>
          <cell r="P455">
            <v>0</v>
          </cell>
          <cell r="Q455">
            <v>0</v>
          </cell>
          <cell r="R455">
            <v>0</v>
          </cell>
          <cell r="S455">
            <v>0</v>
          </cell>
          <cell r="T455">
            <v>0</v>
          </cell>
        </row>
        <row r="456">
          <cell r="A456">
            <v>2060199</v>
          </cell>
          <cell r="B456" t="str">
            <v/>
          </cell>
          <cell r="C456" t="str">
            <v/>
          </cell>
          <cell r="D456" t="str">
            <v>20601</v>
          </cell>
          <cell r="E456" t="str">
            <v/>
          </cell>
          <cell r="F456" t="str">
            <v/>
          </cell>
          <cell r="G456" t="str">
            <v>  其他科学技术管理事务支出</v>
          </cell>
          <cell r="H456">
            <v>23.589165</v>
          </cell>
          <cell r="I456">
            <v>0</v>
          </cell>
          <cell r="J456">
            <v>0</v>
          </cell>
          <cell r="K456">
            <v>0</v>
          </cell>
          <cell r="L456">
            <v>0</v>
          </cell>
          <cell r="M456">
            <v>0</v>
          </cell>
          <cell r="N456">
            <v>0</v>
          </cell>
          <cell r="O456">
            <v>0</v>
          </cell>
          <cell r="P456">
            <v>0</v>
          </cell>
          <cell r="Q456">
            <v>0</v>
          </cell>
          <cell r="R456">
            <v>0</v>
          </cell>
          <cell r="S456">
            <v>0</v>
          </cell>
          <cell r="T456">
            <v>0</v>
          </cell>
        </row>
        <row r="457">
          <cell r="A457">
            <v>20602</v>
          </cell>
          <cell r="B457" t="str">
            <v/>
          </cell>
          <cell r="C457" t="str">
            <v>206</v>
          </cell>
          <cell r="D457" t="str">
            <v/>
          </cell>
          <cell r="E457" t="str">
            <v/>
          </cell>
          <cell r="F457" t="str">
            <v>20602</v>
          </cell>
          <cell r="G457" t="str">
            <v>基础研究</v>
          </cell>
          <cell r="H457">
            <v>0</v>
          </cell>
          <cell r="I457">
            <v>0</v>
          </cell>
          <cell r="J457">
            <v>0</v>
          </cell>
          <cell r="K457">
            <v>0</v>
          </cell>
          <cell r="L457">
            <v>0</v>
          </cell>
          <cell r="M457">
            <v>0</v>
          </cell>
          <cell r="N457">
            <v>0</v>
          </cell>
          <cell r="O457">
            <v>0</v>
          </cell>
          <cell r="P457">
            <v>0</v>
          </cell>
          <cell r="Q457">
            <v>0</v>
          </cell>
          <cell r="R457">
            <v>0</v>
          </cell>
          <cell r="S457">
            <v>0</v>
          </cell>
          <cell r="T457">
            <v>0</v>
          </cell>
        </row>
        <row r="458">
          <cell r="A458">
            <v>2060201</v>
          </cell>
          <cell r="B458" t="str">
            <v/>
          </cell>
          <cell r="C458" t="str">
            <v/>
          </cell>
          <cell r="D458" t="str">
            <v>20602</v>
          </cell>
          <cell r="E458" t="str">
            <v/>
          </cell>
          <cell r="F458" t="str">
            <v/>
          </cell>
          <cell r="G458" t="str">
            <v>  机构运行</v>
          </cell>
          <cell r="H458">
            <v>0</v>
          </cell>
          <cell r="I458">
            <v>0</v>
          </cell>
          <cell r="J458">
            <v>0</v>
          </cell>
          <cell r="K458">
            <v>0</v>
          </cell>
          <cell r="L458">
            <v>0</v>
          </cell>
          <cell r="M458">
            <v>0</v>
          </cell>
          <cell r="N458">
            <v>0</v>
          </cell>
          <cell r="O458">
            <v>0</v>
          </cell>
          <cell r="P458">
            <v>0</v>
          </cell>
          <cell r="Q458">
            <v>0</v>
          </cell>
          <cell r="R458">
            <v>0</v>
          </cell>
          <cell r="S458">
            <v>0</v>
          </cell>
          <cell r="T458">
            <v>0</v>
          </cell>
        </row>
        <row r="459">
          <cell r="A459">
            <v>2060202</v>
          </cell>
          <cell r="B459" t="str">
            <v/>
          </cell>
          <cell r="C459" t="str">
            <v/>
          </cell>
          <cell r="D459" t="str">
            <v>20602</v>
          </cell>
          <cell r="E459" t="str">
            <v/>
          </cell>
          <cell r="F459" t="str">
            <v/>
          </cell>
          <cell r="G459" t="str">
            <v>  重点基础研究规划</v>
          </cell>
          <cell r="H459">
            <v>0</v>
          </cell>
          <cell r="I459">
            <v>0</v>
          </cell>
          <cell r="J459">
            <v>0</v>
          </cell>
          <cell r="K459">
            <v>0</v>
          </cell>
          <cell r="L459">
            <v>0</v>
          </cell>
          <cell r="M459">
            <v>0</v>
          </cell>
          <cell r="N459">
            <v>0</v>
          </cell>
          <cell r="O459">
            <v>0</v>
          </cell>
          <cell r="P459">
            <v>0</v>
          </cell>
          <cell r="Q459">
            <v>0</v>
          </cell>
          <cell r="R459">
            <v>0</v>
          </cell>
          <cell r="S459">
            <v>0</v>
          </cell>
          <cell r="T459">
            <v>0</v>
          </cell>
        </row>
        <row r="460">
          <cell r="A460">
            <v>2060203</v>
          </cell>
          <cell r="B460" t="str">
            <v/>
          </cell>
          <cell r="C460" t="str">
            <v/>
          </cell>
          <cell r="D460" t="str">
            <v>20602</v>
          </cell>
          <cell r="E460" t="str">
            <v/>
          </cell>
          <cell r="F460" t="str">
            <v/>
          </cell>
          <cell r="G460" t="str">
            <v>  自然科学基金</v>
          </cell>
          <cell r="H460">
            <v>0</v>
          </cell>
          <cell r="I460">
            <v>0</v>
          </cell>
          <cell r="J460">
            <v>0</v>
          </cell>
          <cell r="K460">
            <v>0</v>
          </cell>
          <cell r="L460">
            <v>0</v>
          </cell>
          <cell r="M460">
            <v>0</v>
          </cell>
          <cell r="N460">
            <v>0</v>
          </cell>
          <cell r="O460">
            <v>0</v>
          </cell>
          <cell r="P460">
            <v>0</v>
          </cell>
          <cell r="Q460">
            <v>0</v>
          </cell>
          <cell r="R460">
            <v>0</v>
          </cell>
          <cell r="S460">
            <v>0</v>
          </cell>
          <cell r="T460">
            <v>0</v>
          </cell>
        </row>
        <row r="461">
          <cell r="A461">
            <v>2060204</v>
          </cell>
          <cell r="B461" t="str">
            <v/>
          </cell>
          <cell r="C461" t="str">
            <v/>
          </cell>
          <cell r="D461" t="str">
            <v>20602</v>
          </cell>
          <cell r="E461" t="str">
            <v/>
          </cell>
          <cell r="F461" t="str">
            <v/>
          </cell>
          <cell r="G461" t="str">
            <v>  重点实验室及相关设施</v>
          </cell>
          <cell r="H461">
            <v>0</v>
          </cell>
          <cell r="I461">
            <v>0</v>
          </cell>
          <cell r="J461">
            <v>0</v>
          </cell>
          <cell r="K461">
            <v>0</v>
          </cell>
          <cell r="L461">
            <v>0</v>
          </cell>
          <cell r="M461">
            <v>0</v>
          </cell>
          <cell r="N461">
            <v>0</v>
          </cell>
          <cell r="O461">
            <v>0</v>
          </cell>
          <cell r="P461">
            <v>0</v>
          </cell>
          <cell r="Q461">
            <v>0</v>
          </cell>
          <cell r="R461">
            <v>0</v>
          </cell>
          <cell r="S461">
            <v>0</v>
          </cell>
          <cell r="T461">
            <v>0</v>
          </cell>
        </row>
        <row r="462">
          <cell r="A462">
            <v>2060205</v>
          </cell>
          <cell r="B462" t="str">
            <v/>
          </cell>
          <cell r="C462" t="str">
            <v/>
          </cell>
          <cell r="D462" t="str">
            <v>20602</v>
          </cell>
          <cell r="E462" t="str">
            <v/>
          </cell>
          <cell r="F462" t="str">
            <v/>
          </cell>
          <cell r="G462" t="str">
            <v>  重大科学工程</v>
          </cell>
          <cell r="H462">
            <v>0</v>
          </cell>
          <cell r="I462">
            <v>0</v>
          </cell>
          <cell r="J462">
            <v>0</v>
          </cell>
          <cell r="K462">
            <v>0</v>
          </cell>
          <cell r="L462">
            <v>0</v>
          </cell>
          <cell r="M462">
            <v>0</v>
          </cell>
          <cell r="N462">
            <v>0</v>
          </cell>
          <cell r="O462">
            <v>0</v>
          </cell>
          <cell r="P462">
            <v>0</v>
          </cell>
          <cell r="Q462">
            <v>0</v>
          </cell>
          <cell r="R462">
            <v>0</v>
          </cell>
          <cell r="S462">
            <v>0</v>
          </cell>
          <cell r="T462">
            <v>0</v>
          </cell>
        </row>
        <row r="463">
          <cell r="A463">
            <v>2060206</v>
          </cell>
          <cell r="B463" t="str">
            <v/>
          </cell>
          <cell r="C463" t="str">
            <v/>
          </cell>
          <cell r="D463" t="str">
            <v>20602</v>
          </cell>
          <cell r="E463" t="str">
            <v/>
          </cell>
          <cell r="F463" t="str">
            <v/>
          </cell>
          <cell r="G463" t="str">
            <v>  专项基础科研</v>
          </cell>
          <cell r="H463">
            <v>0</v>
          </cell>
          <cell r="I463">
            <v>0</v>
          </cell>
          <cell r="J463">
            <v>0</v>
          </cell>
          <cell r="K463">
            <v>0</v>
          </cell>
          <cell r="L463">
            <v>0</v>
          </cell>
          <cell r="M463">
            <v>0</v>
          </cell>
          <cell r="N463">
            <v>0</v>
          </cell>
          <cell r="O463">
            <v>0</v>
          </cell>
          <cell r="P463">
            <v>0</v>
          </cell>
          <cell r="Q463">
            <v>0</v>
          </cell>
          <cell r="R463">
            <v>0</v>
          </cell>
          <cell r="S463">
            <v>0</v>
          </cell>
          <cell r="T463">
            <v>0</v>
          </cell>
        </row>
        <row r="464">
          <cell r="A464">
            <v>2060207</v>
          </cell>
          <cell r="B464" t="str">
            <v/>
          </cell>
          <cell r="C464" t="str">
            <v/>
          </cell>
          <cell r="D464" t="str">
            <v>20602</v>
          </cell>
          <cell r="E464" t="str">
            <v/>
          </cell>
          <cell r="F464" t="str">
            <v/>
          </cell>
          <cell r="G464" t="str">
            <v>  专项技术基础</v>
          </cell>
          <cell r="H464">
            <v>0</v>
          </cell>
          <cell r="I464">
            <v>0</v>
          </cell>
          <cell r="J464">
            <v>0</v>
          </cell>
          <cell r="K464">
            <v>0</v>
          </cell>
          <cell r="L464">
            <v>0</v>
          </cell>
          <cell r="M464">
            <v>0</v>
          </cell>
          <cell r="N464">
            <v>0</v>
          </cell>
          <cell r="O464">
            <v>0</v>
          </cell>
          <cell r="P464">
            <v>0</v>
          </cell>
          <cell r="Q464">
            <v>0</v>
          </cell>
          <cell r="R464">
            <v>0</v>
          </cell>
          <cell r="S464">
            <v>0</v>
          </cell>
          <cell r="T464">
            <v>0</v>
          </cell>
        </row>
        <row r="465">
          <cell r="A465">
            <v>2060299</v>
          </cell>
          <cell r="B465" t="str">
            <v/>
          </cell>
          <cell r="C465" t="str">
            <v/>
          </cell>
          <cell r="D465" t="str">
            <v>20602</v>
          </cell>
          <cell r="E465" t="str">
            <v/>
          </cell>
          <cell r="F465" t="str">
            <v/>
          </cell>
          <cell r="G465" t="str">
            <v>  其他基础研究支出</v>
          </cell>
          <cell r="H465">
            <v>0</v>
          </cell>
          <cell r="I465">
            <v>0</v>
          </cell>
          <cell r="J465">
            <v>0</v>
          </cell>
          <cell r="K465">
            <v>0</v>
          </cell>
          <cell r="L465">
            <v>0</v>
          </cell>
          <cell r="M465">
            <v>0</v>
          </cell>
          <cell r="N465">
            <v>0</v>
          </cell>
          <cell r="O465">
            <v>0</v>
          </cell>
          <cell r="P465">
            <v>0</v>
          </cell>
          <cell r="Q465">
            <v>0</v>
          </cell>
          <cell r="R465">
            <v>0</v>
          </cell>
          <cell r="S465">
            <v>0</v>
          </cell>
          <cell r="T465">
            <v>0</v>
          </cell>
        </row>
        <row r="466">
          <cell r="A466">
            <v>20603</v>
          </cell>
          <cell r="B466" t="str">
            <v/>
          </cell>
          <cell r="C466" t="str">
            <v>206</v>
          </cell>
          <cell r="D466" t="str">
            <v/>
          </cell>
          <cell r="E466" t="str">
            <v/>
          </cell>
          <cell r="F466" t="str">
            <v>20603</v>
          </cell>
          <cell r="G466" t="str">
            <v>应用研究</v>
          </cell>
          <cell r="H466">
            <v>0</v>
          </cell>
          <cell r="I466">
            <v>0</v>
          </cell>
          <cell r="J466">
            <v>0</v>
          </cell>
          <cell r="K466">
            <v>0</v>
          </cell>
          <cell r="L466">
            <v>0</v>
          </cell>
          <cell r="M466">
            <v>0</v>
          </cell>
          <cell r="N466">
            <v>0</v>
          </cell>
          <cell r="O466">
            <v>0</v>
          </cell>
          <cell r="P466">
            <v>0</v>
          </cell>
          <cell r="Q466">
            <v>0</v>
          </cell>
          <cell r="R466">
            <v>0</v>
          </cell>
          <cell r="S466">
            <v>0</v>
          </cell>
          <cell r="T466">
            <v>0</v>
          </cell>
        </row>
        <row r="467">
          <cell r="A467">
            <v>2060301</v>
          </cell>
          <cell r="B467" t="str">
            <v/>
          </cell>
          <cell r="C467" t="str">
            <v/>
          </cell>
          <cell r="D467" t="str">
            <v>20603</v>
          </cell>
          <cell r="E467" t="str">
            <v/>
          </cell>
          <cell r="F467" t="str">
            <v/>
          </cell>
          <cell r="G467" t="str">
            <v>  机构运行</v>
          </cell>
          <cell r="H467">
            <v>0</v>
          </cell>
          <cell r="I467">
            <v>0</v>
          </cell>
          <cell r="J467">
            <v>0</v>
          </cell>
          <cell r="K467">
            <v>0</v>
          </cell>
          <cell r="L467">
            <v>0</v>
          </cell>
          <cell r="M467">
            <v>0</v>
          </cell>
          <cell r="N467">
            <v>0</v>
          </cell>
          <cell r="O467">
            <v>0</v>
          </cell>
          <cell r="P467">
            <v>0</v>
          </cell>
          <cell r="Q467">
            <v>0</v>
          </cell>
          <cell r="R467">
            <v>0</v>
          </cell>
          <cell r="S467">
            <v>0</v>
          </cell>
          <cell r="T467">
            <v>0</v>
          </cell>
        </row>
        <row r="468">
          <cell r="A468">
            <v>2060302</v>
          </cell>
          <cell r="B468" t="str">
            <v/>
          </cell>
          <cell r="C468" t="str">
            <v/>
          </cell>
          <cell r="D468" t="str">
            <v>20603</v>
          </cell>
          <cell r="E468" t="str">
            <v/>
          </cell>
          <cell r="F468" t="str">
            <v/>
          </cell>
          <cell r="G468" t="str">
            <v>  社会公益研究</v>
          </cell>
          <cell r="H468">
            <v>0</v>
          </cell>
          <cell r="I468">
            <v>0</v>
          </cell>
          <cell r="J468">
            <v>0</v>
          </cell>
          <cell r="K468">
            <v>0</v>
          </cell>
          <cell r="L468">
            <v>0</v>
          </cell>
          <cell r="M468">
            <v>0</v>
          </cell>
          <cell r="N468">
            <v>0</v>
          </cell>
          <cell r="O468">
            <v>0</v>
          </cell>
          <cell r="P468">
            <v>0</v>
          </cell>
          <cell r="Q468">
            <v>0</v>
          </cell>
          <cell r="R468">
            <v>0</v>
          </cell>
          <cell r="S468">
            <v>0</v>
          </cell>
          <cell r="T468">
            <v>0</v>
          </cell>
        </row>
        <row r="469">
          <cell r="A469">
            <v>2060303</v>
          </cell>
          <cell r="B469" t="str">
            <v/>
          </cell>
          <cell r="C469" t="str">
            <v/>
          </cell>
          <cell r="D469" t="str">
            <v>20603</v>
          </cell>
          <cell r="E469" t="str">
            <v/>
          </cell>
          <cell r="F469" t="str">
            <v/>
          </cell>
          <cell r="G469" t="str">
            <v>  高技术研究</v>
          </cell>
          <cell r="H469">
            <v>0</v>
          </cell>
          <cell r="I469">
            <v>0</v>
          </cell>
          <cell r="J469">
            <v>0</v>
          </cell>
          <cell r="K469">
            <v>0</v>
          </cell>
          <cell r="L469">
            <v>0</v>
          </cell>
          <cell r="M469">
            <v>0</v>
          </cell>
          <cell r="N469">
            <v>0</v>
          </cell>
          <cell r="O469">
            <v>0</v>
          </cell>
          <cell r="P469">
            <v>0</v>
          </cell>
          <cell r="Q469">
            <v>0</v>
          </cell>
          <cell r="R469">
            <v>0</v>
          </cell>
          <cell r="S469">
            <v>0</v>
          </cell>
          <cell r="T469">
            <v>0</v>
          </cell>
        </row>
        <row r="470">
          <cell r="A470">
            <v>2060304</v>
          </cell>
          <cell r="B470" t="str">
            <v/>
          </cell>
          <cell r="C470" t="str">
            <v/>
          </cell>
          <cell r="D470" t="str">
            <v>20603</v>
          </cell>
          <cell r="E470" t="str">
            <v/>
          </cell>
          <cell r="F470" t="str">
            <v/>
          </cell>
          <cell r="G470" t="str">
            <v>  专项科研试制</v>
          </cell>
          <cell r="H470">
            <v>0</v>
          </cell>
          <cell r="I470">
            <v>0</v>
          </cell>
          <cell r="J470">
            <v>0</v>
          </cell>
          <cell r="K470">
            <v>0</v>
          </cell>
          <cell r="L470">
            <v>0</v>
          </cell>
          <cell r="M470">
            <v>0</v>
          </cell>
          <cell r="N470">
            <v>0</v>
          </cell>
          <cell r="O470">
            <v>0</v>
          </cell>
          <cell r="P470">
            <v>0</v>
          </cell>
          <cell r="Q470">
            <v>0</v>
          </cell>
          <cell r="R470">
            <v>0</v>
          </cell>
          <cell r="S470">
            <v>0</v>
          </cell>
          <cell r="T470">
            <v>0</v>
          </cell>
        </row>
        <row r="471">
          <cell r="A471">
            <v>2060399</v>
          </cell>
          <cell r="B471" t="str">
            <v/>
          </cell>
          <cell r="C471" t="str">
            <v/>
          </cell>
          <cell r="D471" t="str">
            <v>20603</v>
          </cell>
          <cell r="E471" t="str">
            <v/>
          </cell>
          <cell r="F471" t="str">
            <v/>
          </cell>
          <cell r="G471" t="str">
            <v>  其他应用研究支出</v>
          </cell>
          <cell r="H471">
            <v>0</v>
          </cell>
          <cell r="I471">
            <v>0</v>
          </cell>
          <cell r="J471">
            <v>0</v>
          </cell>
          <cell r="K471">
            <v>0</v>
          </cell>
          <cell r="L471">
            <v>0</v>
          </cell>
          <cell r="M471">
            <v>0</v>
          </cell>
          <cell r="N471">
            <v>0</v>
          </cell>
          <cell r="O471">
            <v>0</v>
          </cell>
          <cell r="P471">
            <v>0</v>
          </cell>
          <cell r="Q471">
            <v>0</v>
          </cell>
          <cell r="R471">
            <v>0</v>
          </cell>
          <cell r="S471">
            <v>0</v>
          </cell>
          <cell r="T471">
            <v>0</v>
          </cell>
        </row>
        <row r="472">
          <cell r="A472">
            <v>20604</v>
          </cell>
          <cell r="B472" t="str">
            <v/>
          </cell>
          <cell r="C472" t="str">
            <v>206</v>
          </cell>
          <cell r="D472" t="str">
            <v/>
          </cell>
          <cell r="E472" t="str">
            <v/>
          </cell>
          <cell r="F472" t="str">
            <v>20604</v>
          </cell>
          <cell r="G472" t="str">
            <v>技术研究与开发</v>
          </cell>
          <cell r="H472">
            <v>0</v>
          </cell>
          <cell r="I472">
            <v>0</v>
          </cell>
          <cell r="J472">
            <v>0</v>
          </cell>
          <cell r="K472">
            <v>0</v>
          </cell>
          <cell r="L472">
            <v>0</v>
          </cell>
          <cell r="M472">
            <v>0</v>
          </cell>
          <cell r="N472">
            <v>0</v>
          </cell>
          <cell r="O472">
            <v>0</v>
          </cell>
          <cell r="P472">
            <v>0</v>
          </cell>
          <cell r="Q472">
            <v>0</v>
          </cell>
          <cell r="R472">
            <v>0</v>
          </cell>
          <cell r="S472">
            <v>0</v>
          </cell>
          <cell r="T472">
            <v>0</v>
          </cell>
        </row>
        <row r="473">
          <cell r="A473">
            <v>2060401</v>
          </cell>
          <cell r="B473" t="str">
            <v/>
          </cell>
          <cell r="C473" t="str">
            <v/>
          </cell>
          <cell r="D473" t="str">
            <v>20604</v>
          </cell>
          <cell r="E473" t="str">
            <v/>
          </cell>
          <cell r="F473" t="str">
            <v/>
          </cell>
          <cell r="G473" t="str">
            <v>  机构运行</v>
          </cell>
          <cell r="H473">
            <v>0</v>
          </cell>
          <cell r="I473">
            <v>0</v>
          </cell>
          <cell r="J473">
            <v>0</v>
          </cell>
          <cell r="K473">
            <v>0</v>
          </cell>
          <cell r="L473">
            <v>0</v>
          </cell>
          <cell r="M473">
            <v>0</v>
          </cell>
          <cell r="N473">
            <v>0</v>
          </cell>
          <cell r="O473">
            <v>0</v>
          </cell>
          <cell r="P473">
            <v>0</v>
          </cell>
          <cell r="Q473">
            <v>0</v>
          </cell>
          <cell r="R473">
            <v>0</v>
          </cell>
          <cell r="S473">
            <v>0</v>
          </cell>
          <cell r="T473">
            <v>0</v>
          </cell>
        </row>
        <row r="474">
          <cell r="A474">
            <v>2060402</v>
          </cell>
          <cell r="B474" t="str">
            <v/>
          </cell>
          <cell r="C474" t="str">
            <v/>
          </cell>
          <cell r="D474" t="str">
            <v>20604</v>
          </cell>
          <cell r="E474" t="str">
            <v/>
          </cell>
          <cell r="F474" t="str">
            <v/>
          </cell>
          <cell r="G474" t="str">
            <v>  应用技术研究与开发</v>
          </cell>
          <cell r="H474">
            <v>0</v>
          </cell>
          <cell r="I474">
            <v>0</v>
          </cell>
          <cell r="J474">
            <v>0</v>
          </cell>
          <cell r="K474">
            <v>0</v>
          </cell>
          <cell r="L474">
            <v>0</v>
          </cell>
          <cell r="M474">
            <v>0</v>
          </cell>
          <cell r="N474">
            <v>0</v>
          </cell>
          <cell r="O474">
            <v>0</v>
          </cell>
          <cell r="P474">
            <v>0</v>
          </cell>
          <cell r="Q474">
            <v>0</v>
          </cell>
          <cell r="R474">
            <v>0</v>
          </cell>
          <cell r="S474">
            <v>0</v>
          </cell>
          <cell r="T474">
            <v>0</v>
          </cell>
        </row>
        <row r="475">
          <cell r="A475">
            <v>2060403</v>
          </cell>
          <cell r="B475" t="str">
            <v/>
          </cell>
          <cell r="C475" t="str">
            <v/>
          </cell>
          <cell r="D475" t="str">
            <v>20604</v>
          </cell>
          <cell r="E475" t="str">
            <v/>
          </cell>
          <cell r="F475" t="str">
            <v/>
          </cell>
          <cell r="G475" t="str">
            <v>  产业技术研究与开发</v>
          </cell>
          <cell r="H475">
            <v>0</v>
          </cell>
          <cell r="I475">
            <v>0</v>
          </cell>
          <cell r="J475">
            <v>0</v>
          </cell>
          <cell r="K475">
            <v>0</v>
          </cell>
          <cell r="L475">
            <v>0</v>
          </cell>
          <cell r="M475">
            <v>0</v>
          </cell>
          <cell r="N475">
            <v>0</v>
          </cell>
          <cell r="O475">
            <v>0</v>
          </cell>
          <cell r="P475">
            <v>0</v>
          </cell>
          <cell r="Q475">
            <v>0</v>
          </cell>
          <cell r="R475">
            <v>0</v>
          </cell>
          <cell r="S475">
            <v>0</v>
          </cell>
          <cell r="T475">
            <v>0</v>
          </cell>
        </row>
        <row r="476">
          <cell r="A476">
            <v>2060404</v>
          </cell>
          <cell r="B476" t="str">
            <v/>
          </cell>
          <cell r="C476" t="str">
            <v/>
          </cell>
          <cell r="D476" t="str">
            <v>20604</v>
          </cell>
          <cell r="E476" t="str">
            <v/>
          </cell>
          <cell r="F476" t="str">
            <v/>
          </cell>
          <cell r="G476" t="str">
            <v>  科技成果转化与扩散</v>
          </cell>
          <cell r="H476">
            <v>0</v>
          </cell>
          <cell r="I476">
            <v>0</v>
          </cell>
          <cell r="J476">
            <v>0</v>
          </cell>
          <cell r="K476">
            <v>0</v>
          </cell>
          <cell r="L476">
            <v>0</v>
          </cell>
          <cell r="M476">
            <v>0</v>
          </cell>
          <cell r="N476">
            <v>0</v>
          </cell>
          <cell r="O476">
            <v>0</v>
          </cell>
          <cell r="P476">
            <v>0</v>
          </cell>
          <cell r="Q476">
            <v>0</v>
          </cell>
          <cell r="R476">
            <v>0</v>
          </cell>
          <cell r="S476">
            <v>0</v>
          </cell>
          <cell r="T476">
            <v>0</v>
          </cell>
        </row>
        <row r="477">
          <cell r="A477">
            <v>2060499</v>
          </cell>
          <cell r="B477" t="str">
            <v/>
          </cell>
          <cell r="C477" t="str">
            <v/>
          </cell>
          <cell r="D477" t="str">
            <v>20604</v>
          </cell>
          <cell r="E477" t="str">
            <v/>
          </cell>
          <cell r="F477" t="str">
            <v/>
          </cell>
          <cell r="G477" t="str">
            <v>  其他技术研究与开发支出</v>
          </cell>
          <cell r="H477">
            <v>0</v>
          </cell>
          <cell r="I477">
            <v>0</v>
          </cell>
          <cell r="J477">
            <v>0</v>
          </cell>
          <cell r="K477">
            <v>0</v>
          </cell>
          <cell r="L477">
            <v>0</v>
          </cell>
          <cell r="M477">
            <v>0</v>
          </cell>
          <cell r="N477">
            <v>0</v>
          </cell>
          <cell r="O477">
            <v>0</v>
          </cell>
          <cell r="P477">
            <v>0</v>
          </cell>
          <cell r="Q477">
            <v>0</v>
          </cell>
          <cell r="R477">
            <v>0</v>
          </cell>
          <cell r="S477">
            <v>0</v>
          </cell>
          <cell r="T477">
            <v>0</v>
          </cell>
        </row>
        <row r="478">
          <cell r="A478">
            <v>20605</v>
          </cell>
          <cell r="B478" t="str">
            <v/>
          </cell>
          <cell r="C478" t="str">
            <v>206</v>
          </cell>
          <cell r="D478" t="str">
            <v/>
          </cell>
          <cell r="E478" t="str">
            <v/>
          </cell>
          <cell r="F478" t="str">
            <v>20605</v>
          </cell>
          <cell r="G478" t="str">
            <v>科技条件与服务</v>
          </cell>
          <cell r="H478">
            <v>0</v>
          </cell>
          <cell r="I478">
            <v>0</v>
          </cell>
          <cell r="J478">
            <v>0</v>
          </cell>
          <cell r="K478">
            <v>0</v>
          </cell>
          <cell r="L478">
            <v>0</v>
          </cell>
          <cell r="M478">
            <v>0</v>
          </cell>
          <cell r="N478">
            <v>0</v>
          </cell>
          <cell r="O478">
            <v>0</v>
          </cell>
          <cell r="P478">
            <v>0</v>
          </cell>
          <cell r="Q478">
            <v>0</v>
          </cell>
          <cell r="R478">
            <v>0</v>
          </cell>
          <cell r="S478">
            <v>0</v>
          </cell>
          <cell r="T478">
            <v>0</v>
          </cell>
        </row>
        <row r="479">
          <cell r="A479">
            <v>2060501</v>
          </cell>
          <cell r="B479" t="str">
            <v/>
          </cell>
          <cell r="C479" t="str">
            <v/>
          </cell>
          <cell r="D479" t="str">
            <v>20605</v>
          </cell>
          <cell r="E479" t="str">
            <v/>
          </cell>
          <cell r="F479" t="str">
            <v/>
          </cell>
          <cell r="G479" t="str">
            <v>  机构运行</v>
          </cell>
          <cell r="H479">
            <v>0</v>
          </cell>
          <cell r="I479">
            <v>0</v>
          </cell>
          <cell r="J479">
            <v>0</v>
          </cell>
          <cell r="K479">
            <v>0</v>
          </cell>
          <cell r="L479">
            <v>0</v>
          </cell>
          <cell r="M479">
            <v>0</v>
          </cell>
          <cell r="N479">
            <v>0</v>
          </cell>
          <cell r="O479">
            <v>0</v>
          </cell>
          <cell r="P479">
            <v>0</v>
          </cell>
          <cell r="Q479">
            <v>0</v>
          </cell>
          <cell r="R479">
            <v>0</v>
          </cell>
          <cell r="S479">
            <v>0</v>
          </cell>
          <cell r="T479">
            <v>0</v>
          </cell>
        </row>
        <row r="480">
          <cell r="A480">
            <v>2060502</v>
          </cell>
          <cell r="B480" t="str">
            <v/>
          </cell>
          <cell r="C480" t="str">
            <v/>
          </cell>
          <cell r="D480" t="str">
            <v>20605</v>
          </cell>
          <cell r="E480" t="str">
            <v/>
          </cell>
          <cell r="F480" t="str">
            <v/>
          </cell>
          <cell r="G480" t="str">
            <v>  技术创新服务体系</v>
          </cell>
          <cell r="H480">
            <v>0</v>
          </cell>
          <cell r="I480">
            <v>0</v>
          </cell>
          <cell r="J480">
            <v>0</v>
          </cell>
          <cell r="K480">
            <v>0</v>
          </cell>
          <cell r="L480">
            <v>0</v>
          </cell>
          <cell r="M480">
            <v>0</v>
          </cell>
          <cell r="N480">
            <v>0</v>
          </cell>
          <cell r="O480">
            <v>0</v>
          </cell>
          <cell r="P480">
            <v>0</v>
          </cell>
          <cell r="Q480">
            <v>0</v>
          </cell>
          <cell r="R480">
            <v>0</v>
          </cell>
          <cell r="S480">
            <v>0</v>
          </cell>
          <cell r="T480">
            <v>0</v>
          </cell>
        </row>
        <row r="481">
          <cell r="A481">
            <v>2060503</v>
          </cell>
          <cell r="B481" t="str">
            <v/>
          </cell>
          <cell r="C481" t="str">
            <v/>
          </cell>
          <cell r="D481" t="str">
            <v>20605</v>
          </cell>
          <cell r="E481" t="str">
            <v/>
          </cell>
          <cell r="F481" t="str">
            <v/>
          </cell>
          <cell r="G481" t="str">
            <v>  科技条件专项</v>
          </cell>
          <cell r="H481">
            <v>0</v>
          </cell>
          <cell r="I481">
            <v>0</v>
          </cell>
          <cell r="J481">
            <v>0</v>
          </cell>
          <cell r="K481">
            <v>0</v>
          </cell>
          <cell r="L481">
            <v>0</v>
          </cell>
          <cell r="M481">
            <v>0</v>
          </cell>
          <cell r="N481">
            <v>0</v>
          </cell>
          <cell r="O481">
            <v>0</v>
          </cell>
          <cell r="P481">
            <v>0</v>
          </cell>
          <cell r="Q481">
            <v>0</v>
          </cell>
          <cell r="R481">
            <v>0</v>
          </cell>
          <cell r="S481">
            <v>0</v>
          </cell>
          <cell r="T481">
            <v>0</v>
          </cell>
        </row>
        <row r="482">
          <cell r="A482">
            <v>2060599</v>
          </cell>
          <cell r="B482" t="str">
            <v/>
          </cell>
          <cell r="C482" t="str">
            <v/>
          </cell>
          <cell r="D482" t="str">
            <v>20605</v>
          </cell>
          <cell r="E482" t="str">
            <v/>
          </cell>
          <cell r="F482" t="str">
            <v/>
          </cell>
          <cell r="G482" t="str">
            <v>  其他科技条件与服务支出</v>
          </cell>
          <cell r="H482">
            <v>0</v>
          </cell>
          <cell r="I482">
            <v>0</v>
          </cell>
          <cell r="J482">
            <v>0</v>
          </cell>
          <cell r="K482">
            <v>0</v>
          </cell>
          <cell r="L482">
            <v>0</v>
          </cell>
          <cell r="M482">
            <v>0</v>
          </cell>
          <cell r="N482">
            <v>0</v>
          </cell>
          <cell r="O482">
            <v>0</v>
          </cell>
          <cell r="P482">
            <v>0</v>
          </cell>
          <cell r="Q482">
            <v>0</v>
          </cell>
          <cell r="R482">
            <v>0</v>
          </cell>
          <cell r="S482">
            <v>0</v>
          </cell>
          <cell r="T482">
            <v>0</v>
          </cell>
        </row>
        <row r="483">
          <cell r="A483">
            <v>20606</v>
          </cell>
          <cell r="B483" t="str">
            <v/>
          </cell>
          <cell r="C483" t="str">
            <v>206</v>
          </cell>
          <cell r="D483" t="str">
            <v/>
          </cell>
          <cell r="E483" t="str">
            <v/>
          </cell>
          <cell r="F483" t="str">
            <v>20606</v>
          </cell>
          <cell r="G483" t="str">
            <v>社会科学</v>
          </cell>
          <cell r="H483">
            <v>0</v>
          </cell>
          <cell r="I483">
            <v>0</v>
          </cell>
          <cell r="J483">
            <v>0</v>
          </cell>
          <cell r="K483">
            <v>0</v>
          </cell>
          <cell r="L483">
            <v>0</v>
          </cell>
          <cell r="M483">
            <v>0</v>
          </cell>
          <cell r="N483">
            <v>0</v>
          </cell>
          <cell r="O483">
            <v>0</v>
          </cell>
          <cell r="P483">
            <v>0</v>
          </cell>
          <cell r="Q483">
            <v>0</v>
          </cell>
          <cell r="R483">
            <v>0</v>
          </cell>
          <cell r="S483">
            <v>0</v>
          </cell>
          <cell r="T483">
            <v>0</v>
          </cell>
        </row>
        <row r="484">
          <cell r="A484">
            <v>2060601</v>
          </cell>
          <cell r="B484" t="str">
            <v/>
          </cell>
          <cell r="C484" t="str">
            <v/>
          </cell>
          <cell r="D484" t="str">
            <v>20606</v>
          </cell>
          <cell r="E484" t="str">
            <v/>
          </cell>
          <cell r="F484" t="str">
            <v/>
          </cell>
          <cell r="G484" t="str">
            <v>  社会科学研究机构</v>
          </cell>
          <cell r="H484">
            <v>0</v>
          </cell>
          <cell r="I484">
            <v>0</v>
          </cell>
          <cell r="J484">
            <v>0</v>
          </cell>
          <cell r="K484">
            <v>0</v>
          </cell>
          <cell r="L484">
            <v>0</v>
          </cell>
          <cell r="M484">
            <v>0</v>
          </cell>
          <cell r="N484">
            <v>0</v>
          </cell>
          <cell r="O484">
            <v>0</v>
          </cell>
          <cell r="P484">
            <v>0</v>
          </cell>
          <cell r="Q484">
            <v>0</v>
          </cell>
          <cell r="R484">
            <v>0</v>
          </cell>
          <cell r="S484">
            <v>0</v>
          </cell>
          <cell r="T484">
            <v>0</v>
          </cell>
        </row>
        <row r="485">
          <cell r="A485">
            <v>2060602</v>
          </cell>
          <cell r="B485" t="str">
            <v/>
          </cell>
          <cell r="C485" t="str">
            <v/>
          </cell>
          <cell r="D485" t="str">
            <v>20606</v>
          </cell>
          <cell r="E485" t="str">
            <v/>
          </cell>
          <cell r="F485" t="str">
            <v/>
          </cell>
          <cell r="G485" t="str">
            <v>  社会科学研究</v>
          </cell>
          <cell r="H485">
            <v>0</v>
          </cell>
          <cell r="I485">
            <v>0</v>
          </cell>
          <cell r="J485">
            <v>0</v>
          </cell>
          <cell r="K485">
            <v>0</v>
          </cell>
          <cell r="L485">
            <v>0</v>
          </cell>
          <cell r="M485">
            <v>0</v>
          </cell>
          <cell r="N485">
            <v>0</v>
          </cell>
          <cell r="O485">
            <v>0</v>
          </cell>
          <cell r="P485">
            <v>0</v>
          </cell>
          <cell r="Q485">
            <v>0</v>
          </cell>
          <cell r="R485">
            <v>0</v>
          </cell>
          <cell r="S485">
            <v>0</v>
          </cell>
          <cell r="T485">
            <v>0</v>
          </cell>
        </row>
        <row r="486">
          <cell r="A486">
            <v>2060603</v>
          </cell>
          <cell r="B486" t="str">
            <v/>
          </cell>
          <cell r="C486" t="str">
            <v/>
          </cell>
          <cell r="D486" t="str">
            <v>20606</v>
          </cell>
          <cell r="E486" t="str">
            <v/>
          </cell>
          <cell r="F486" t="str">
            <v/>
          </cell>
          <cell r="G486" t="str">
            <v>  社科基金支出</v>
          </cell>
          <cell r="H486">
            <v>0</v>
          </cell>
          <cell r="I486">
            <v>0</v>
          </cell>
          <cell r="J486">
            <v>0</v>
          </cell>
          <cell r="K486">
            <v>0</v>
          </cell>
          <cell r="L486">
            <v>0</v>
          </cell>
          <cell r="M486">
            <v>0</v>
          </cell>
          <cell r="N486">
            <v>0</v>
          </cell>
          <cell r="O486">
            <v>0</v>
          </cell>
          <cell r="P486">
            <v>0</v>
          </cell>
          <cell r="Q486">
            <v>0</v>
          </cell>
          <cell r="R486">
            <v>0</v>
          </cell>
          <cell r="S486">
            <v>0</v>
          </cell>
          <cell r="T486">
            <v>0</v>
          </cell>
        </row>
        <row r="487">
          <cell r="A487">
            <v>2060699</v>
          </cell>
          <cell r="B487" t="str">
            <v/>
          </cell>
          <cell r="C487" t="str">
            <v/>
          </cell>
          <cell r="D487" t="str">
            <v>20606</v>
          </cell>
          <cell r="E487" t="str">
            <v/>
          </cell>
          <cell r="F487" t="str">
            <v/>
          </cell>
          <cell r="G487" t="str">
            <v>  其他社会科学支出</v>
          </cell>
          <cell r="H487">
            <v>0</v>
          </cell>
          <cell r="I487">
            <v>0</v>
          </cell>
          <cell r="J487">
            <v>0</v>
          </cell>
          <cell r="K487">
            <v>0</v>
          </cell>
          <cell r="L487">
            <v>0</v>
          </cell>
          <cell r="M487">
            <v>0</v>
          </cell>
          <cell r="N487">
            <v>0</v>
          </cell>
          <cell r="O487">
            <v>0</v>
          </cell>
          <cell r="P487">
            <v>0</v>
          </cell>
          <cell r="Q487">
            <v>0</v>
          </cell>
          <cell r="R487">
            <v>0</v>
          </cell>
          <cell r="S487">
            <v>0</v>
          </cell>
          <cell r="T487">
            <v>0</v>
          </cell>
        </row>
        <row r="488">
          <cell r="A488">
            <v>20607</v>
          </cell>
          <cell r="B488" t="str">
            <v/>
          </cell>
          <cell r="C488" t="str">
            <v>206</v>
          </cell>
          <cell r="D488" t="str">
            <v/>
          </cell>
          <cell r="E488" t="str">
            <v/>
          </cell>
          <cell r="F488" t="str">
            <v>20607</v>
          </cell>
          <cell r="G488" t="str">
            <v>科学技术普及</v>
          </cell>
          <cell r="H488">
            <v>273.503584</v>
          </cell>
          <cell r="I488">
            <v>100.3044</v>
          </cell>
          <cell r="J488">
            <v>2.52</v>
          </cell>
          <cell r="K488">
            <v>3.4235</v>
          </cell>
          <cell r="L488">
            <v>0</v>
          </cell>
          <cell r="M488">
            <v>2.66148</v>
          </cell>
          <cell r="N488">
            <v>0</v>
          </cell>
          <cell r="O488">
            <v>30</v>
          </cell>
          <cell r="P488">
            <v>40</v>
          </cell>
          <cell r="Q488">
            <v>0</v>
          </cell>
          <cell r="R488">
            <v>10</v>
          </cell>
          <cell r="S488">
            <v>55.141005</v>
          </cell>
          <cell r="T488">
            <v>20</v>
          </cell>
        </row>
        <row r="489">
          <cell r="A489">
            <v>2060701</v>
          </cell>
          <cell r="B489" t="str">
            <v/>
          </cell>
          <cell r="C489" t="str">
            <v/>
          </cell>
          <cell r="D489" t="str">
            <v>20607</v>
          </cell>
          <cell r="E489" t="str">
            <v/>
          </cell>
          <cell r="F489" t="str">
            <v/>
          </cell>
          <cell r="G489" t="str">
            <v>  机构运行</v>
          </cell>
          <cell r="H489">
            <v>113.55638</v>
          </cell>
          <cell r="I489">
            <v>100.3044</v>
          </cell>
          <cell r="J489">
            <v>2.52</v>
          </cell>
          <cell r="K489">
            <v>3.4235</v>
          </cell>
          <cell r="L489">
            <v>0</v>
          </cell>
          <cell r="M489">
            <v>2.66148</v>
          </cell>
          <cell r="N489">
            <v>0</v>
          </cell>
          <cell r="O489">
            <v>0</v>
          </cell>
          <cell r="P489">
            <v>0</v>
          </cell>
          <cell r="Q489">
            <v>0</v>
          </cell>
          <cell r="R489">
            <v>0</v>
          </cell>
          <cell r="S489">
            <v>0</v>
          </cell>
          <cell r="T489">
            <v>0</v>
          </cell>
        </row>
        <row r="490">
          <cell r="A490">
            <v>2060702</v>
          </cell>
          <cell r="B490" t="str">
            <v/>
          </cell>
          <cell r="C490" t="str">
            <v/>
          </cell>
          <cell r="D490" t="str">
            <v>20607</v>
          </cell>
          <cell r="E490" t="str">
            <v/>
          </cell>
          <cell r="F490" t="str">
            <v/>
          </cell>
          <cell r="G490" t="str">
            <v>  科普活动</v>
          </cell>
          <cell r="H490">
            <v>125.624071</v>
          </cell>
          <cell r="I490">
            <v>0</v>
          </cell>
          <cell r="J490">
            <v>0</v>
          </cell>
          <cell r="K490">
            <v>0</v>
          </cell>
          <cell r="L490">
            <v>0</v>
          </cell>
          <cell r="M490">
            <v>0</v>
          </cell>
          <cell r="N490">
            <v>0</v>
          </cell>
          <cell r="O490">
            <v>0</v>
          </cell>
          <cell r="P490">
            <v>0</v>
          </cell>
          <cell r="Q490">
            <v>0</v>
          </cell>
          <cell r="R490">
            <v>0</v>
          </cell>
          <cell r="S490">
            <v>17</v>
          </cell>
          <cell r="T490">
            <v>20</v>
          </cell>
        </row>
        <row r="491">
          <cell r="A491">
            <v>2060703</v>
          </cell>
          <cell r="B491" t="str">
            <v/>
          </cell>
          <cell r="C491" t="str">
            <v/>
          </cell>
          <cell r="D491" t="str">
            <v>20607</v>
          </cell>
          <cell r="E491" t="str">
            <v/>
          </cell>
          <cell r="F491" t="str">
            <v/>
          </cell>
          <cell r="G491" t="str">
            <v>  青少年科技活动</v>
          </cell>
          <cell r="H491">
            <v>0</v>
          </cell>
          <cell r="I491">
            <v>0</v>
          </cell>
          <cell r="J491">
            <v>0</v>
          </cell>
          <cell r="K491">
            <v>0</v>
          </cell>
          <cell r="L491">
            <v>0</v>
          </cell>
          <cell r="M491">
            <v>0</v>
          </cell>
          <cell r="N491">
            <v>0</v>
          </cell>
          <cell r="O491">
            <v>0</v>
          </cell>
          <cell r="P491">
            <v>0</v>
          </cell>
          <cell r="Q491">
            <v>0</v>
          </cell>
          <cell r="R491">
            <v>0</v>
          </cell>
          <cell r="S491">
            <v>0</v>
          </cell>
          <cell r="T491">
            <v>0</v>
          </cell>
        </row>
        <row r="492">
          <cell r="A492">
            <v>2060704</v>
          </cell>
          <cell r="B492" t="str">
            <v/>
          </cell>
          <cell r="C492" t="str">
            <v/>
          </cell>
          <cell r="D492" t="str">
            <v>20607</v>
          </cell>
          <cell r="E492" t="str">
            <v/>
          </cell>
          <cell r="F492" t="str">
            <v/>
          </cell>
          <cell r="G492" t="str">
            <v>  学术交流活动</v>
          </cell>
          <cell r="H492">
            <v>0</v>
          </cell>
          <cell r="I492">
            <v>0</v>
          </cell>
          <cell r="J492">
            <v>0</v>
          </cell>
          <cell r="K492">
            <v>0</v>
          </cell>
          <cell r="L492">
            <v>0</v>
          </cell>
          <cell r="M492">
            <v>0</v>
          </cell>
          <cell r="N492">
            <v>0</v>
          </cell>
          <cell r="O492">
            <v>0</v>
          </cell>
          <cell r="P492">
            <v>0</v>
          </cell>
          <cell r="Q492">
            <v>0</v>
          </cell>
          <cell r="R492">
            <v>0</v>
          </cell>
          <cell r="S492">
            <v>0</v>
          </cell>
          <cell r="T492">
            <v>0</v>
          </cell>
        </row>
        <row r="493">
          <cell r="A493">
            <v>2060705</v>
          </cell>
          <cell r="B493" t="str">
            <v/>
          </cell>
          <cell r="C493" t="str">
            <v/>
          </cell>
          <cell r="D493" t="str">
            <v>20607</v>
          </cell>
          <cell r="E493" t="str">
            <v/>
          </cell>
          <cell r="F493" t="str">
            <v/>
          </cell>
          <cell r="G493" t="str">
            <v>  科技馆站</v>
          </cell>
          <cell r="H493">
            <v>30.323133</v>
          </cell>
          <cell r="I493">
            <v>0</v>
          </cell>
          <cell r="J493">
            <v>0</v>
          </cell>
          <cell r="K493">
            <v>0</v>
          </cell>
          <cell r="L493">
            <v>0</v>
          </cell>
          <cell r="M493">
            <v>0</v>
          </cell>
          <cell r="N493">
            <v>0</v>
          </cell>
          <cell r="O493">
            <v>30</v>
          </cell>
          <cell r="P493">
            <v>40</v>
          </cell>
          <cell r="Q493">
            <v>0</v>
          </cell>
          <cell r="R493">
            <v>10</v>
          </cell>
          <cell r="S493">
            <v>38.141005</v>
          </cell>
          <cell r="T493">
            <v>0</v>
          </cell>
        </row>
        <row r="494">
          <cell r="A494">
            <v>2060799</v>
          </cell>
          <cell r="B494" t="str">
            <v/>
          </cell>
          <cell r="C494" t="str">
            <v/>
          </cell>
          <cell r="D494" t="str">
            <v>20607</v>
          </cell>
          <cell r="E494" t="str">
            <v/>
          </cell>
          <cell r="F494" t="str">
            <v/>
          </cell>
          <cell r="G494" t="str">
            <v>  其他科学技术普及支出</v>
          </cell>
          <cell r="H494">
            <v>4</v>
          </cell>
          <cell r="I494">
            <v>0</v>
          </cell>
          <cell r="J494">
            <v>0</v>
          </cell>
          <cell r="K494">
            <v>0</v>
          </cell>
          <cell r="L494">
            <v>0</v>
          </cell>
          <cell r="M494">
            <v>0</v>
          </cell>
          <cell r="N494">
            <v>0</v>
          </cell>
          <cell r="O494">
            <v>0</v>
          </cell>
          <cell r="P494">
            <v>0</v>
          </cell>
          <cell r="Q494">
            <v>0</v>
          </cell>
          <cell r="R494">
            <v>0</v>
          </cell>
          <cell r="S494">
            <v>0</v>
          </cell>
          <cell r="T494">
            <v>0</v>
          </cell>
        </row>
        <row r="495">
          <cell r="A495">
            <v>20609</v>
          </cell>
          <cell r="B495" t="str">
            <v/>
          </cell>
          <cell r="C495" t="str">
            <v>206</v>
          </cell>
          <cell r="D495" t="str">
            <v/>
          </cell>
          <cell r="E495" t="str">
            <v/>
          </cell>
          <cell r="F495" t="str">
            <v>20609</v>
          </cell>
          <cell r="G495" t="str">
            <v>科技重大专项</v>
          </cell>
          <cell r="H495">
            <v>0</v>
          </cell>
          <cell r="I495">
            <v>0</v>
          </cell>
          <cell r="J495">
            <v>0</v>
          </cell>
          <cell r="K495">
            <v>0</v>
          </cell>
          <cell r="L495">
            <v>0</v>
          </cell>
          <cell r="M495">
            <v>0</v>
          </cell>
          <cell r="N495">
            <v>0</v>
          </cell>
          <cell r="O495">
            <v>0</v>
          </cell>
          <cell r="P495">
            <v>0</v>
          </cell>
          <cell r="Q495">
            <v>0</v>
          </cell>
          <cell r="R495">
            <v>0</v>
          </cell>
          <cell r="S495">
            <v>0</v>
          </cell>
          <cell r="T495">
            <v>0</v>
          </cell>
        </row>
        <row r="496">
          <cell r="A496">
            <v>2060901</v>
          </cell>
          <cell r="B496" t="str">
            <v/>
          </cell>
          <cell r="C496" t="str">
            <v/>
          </cell>
          <cell r="D496" t="str">
            <v>20609</v>
          </cell>
          <cell r="E496" t="str">
            <v/>
          </cell>
          <cell r="F496" t="str">
            <v/>
          </cell>
          <cell r="G496" t="str">
            <v>  科技重大专项</v>
          </cell>
          <cell r="H496">
            <v>0</v>
          </cell>
          <cell r="I496">
            <v>0</v>
          </cell>
          <cell r="J496">
            <v>0</v>
          </cell>
          <cell r="K496">
            <v>0</v>
          </cell>
          <cell r="L496">
            <v>0</v>
          </cell>
          <cell r="M496">
            <v>0</v>
          </cell>
          <cell r="N496">
            <v>0</v>
          </cell>
          <cell r="O496">
            <v>0</v>
          </cell>
          <cell r="P496">
            <v>0</v>
          </cell>
          <cell r="Q496">
            <v>0</v>
          </cell>
          <cell r="R496">
            <v>0</v>
          </cell>
          <cell r="S496">
            <v>0</v>
          </cell>
          <cell r="T496">
            <v>0</v>
          </cell>
        </row>
        <row r="497">
          <cell r="A497">
            <v>20699</v>
          </cell>
          <cell r="B497" t="str">
            <v/>
          </cell>
          <cell r="C497" t="str">
            <v>206</v>
          </cell>
          <cell r="D497" t="str">
            <v/>
          </cell>
          <cell r="E497" t="str">
            <v/>
          </cell>
          <cell r="F497" t="str">
            <v>20699</v>
          </cell>
          <cell r="G497" t="str">
            <v>其他科学技术支出</v>
          </cell>
          <cell r="H497">
            <v>0</v>
          </cell>
          <cell r="I497">
            <v>0</v>
          </cell>
          <cell r="J497">
            <v>0</v>
          </cell>
          <cell r="K497">
            <v>0</v>
          </cell>
          <cell r="L497">
            <v>0</v>
          </cell>
          <cell r="M497">
            <v>0</v>
          </cell>
          <cell r="N497">
            <v>0</v>
          </cell>
          <cell r="O497">
            <v>0</v>
          </cell>
          <cell r="P497">
            <v>0</v>
          </cell>
          <cell r="Q497">
            <v>0</v>
          </cell>
          <cell r="R497">
            <v>0</v>
          </cell>
          <cell r="S497">
            <v>0</v>
          </cell>
          <cell r="T497">
            <v>0</v>
          </cell>
        </row>
        <row r="498">
          <cell r="A498">
            <v>2069901</v>
          </cell>
          <cell r="B498" t="str">
            <v/>
          </cell>
          <cell r="C498" t="str">
            <v/>
          </cell>
          <cell r="D498" t="str">
            <v>20699</v>
          </cell>
          <cell r="E498" t="str">
            <v/>
          </cell>
          <cell r="F498" t="str">
            <v/>
          </cell>
          <cell r="G498" t="str">
            <v>  科技奖励</v>
          </cell>
          <cell r="H498">
            <v>0</v>
          </cell>
          <cell r="I498">
            <v>0</v>
          </cell>
          <cell r="J498">
            <v>0</v>
          </cell>
          <cell r="K498">
            <v>0</v>
          </cell>
          <cell r="L498">
            <v>0</v>
          </cell>
          <cell r="M498">
            <v>0</v>
          </cell>
          <cell r="N498">
            <v>0</v>
          </cell>
          <cell r="O498">
            <v>0</v>
          </cell>
          <cell r="P498">
            <v>0</v>
          </cell>
          <cell r="Q498">
            <v>0</v>
          </cell>
          <cell r="R498">
            <v>0</v>
          </cell>
          <cell r="S498">
            <v>0</v>
          </cell>
          <cell r="T498">
            <v>0</v>
          </cell>
        </row>
        <row r="499">
          <cell r="A499">
            <v>2069902</v>
          </cell>
          <cell r="B499" t="str">
            <v/>
          </cell>
          <cell r="C499" t="str">
            <v/>
          </cell>
          <cell r="D499" t="str">
            <v>20699</v>
          </cell>
          <cell r="E499" t="str">
            <v/>
          </cell>
          <cell r="F499" t="str">
            <v/>
          </cell>
          <cell r="G499" t="str">
            <v>  核应急</v>
          </cell>
          <cell r="H499">
            <v>0</v>
          </cell>
          <cell r="I499">
            <v>0</v>
          </cell>
          <cell r="J499">
            <v>0</v>
          </cell>
          <cell r="K499">
            <v>0</v>
          </cell>
          <cell r="L499">
            <v>0</v>
          </cell>
          <cell r="M499">
            <v>0</v>
          </cell>
          <cell r="N499">
            <v>0</v>
          </cell>
          <cell r="O499">
            <v>0</v>
          </cell>
          <cell r="P499">
            <v>0</v>
          </cell>
          <cell r="Q499">
            <v>0</v>
          </cell>
          <cell r="R499">
            <v>0</v>
          </cell>
          <cell r="S499">
            <v>0</v>
          </cell>
          <cell r="T499">
            <v>0</v>
          </cell>
        </row>
        <row r="500">
          <cell r="A500">
            <v>2069903</v>
          </cell>
          <cell r="B500" t="str">
            <v/>
          </cell>
          <cell r="C500" t="str">
            <v/>
          </cell>
          <cell r="D500" t="str">
            <v>20699</v>
          </cell>
          <cell r="E500" t="str">
            <v/>
          </cell>
          <cell r="F500" t="str">
            <v/>
          </cell>
          <cell r="G500" t="str">
            <v>  转制科研机构</v>
          </cell>
          <cell r="H500">
            <v>0</v>
          </cell>
          <cell r="I500">
            <v>0</v>
          </cell>
          <cell r="J500">
            <v>0</v>
          </cell>
          <cell r="K500">
            <v>0</v>
          </cell>
          <cell r="L500">
            <v>0</v>
          </cell>
          <cell r="M500">
            <v>0</v>
          </cell>
          <cell r="N500">
            <v>0</v>
          </cell>
          <cell r="O500">
            <v>0</v>
          </cell>
          <cell r="P500">
            <v>0</v>
          </cell>
          <cell r="Q500">
            <v>0</v>
          </cell>
          <cell r="R500">
            <v>0</v>
          </cell>
          <cell r="S500">
            <v>0</v>
          </cell>
          <cell r="T500">
            <v>0</v>
          </cell>
        </row>
        <row r="501">
          <cell r="A501">
            <v>2069999</v>
          </cell>
          <cell r="B501" t="str">
            <v/>
          </cell>
          <cell r="C501" t="str">
            <v/>
          </cell>
          <cell r="D501" t="str">
            <v>20699</v>
          </cell>
          <cell r="E501" t="str">
            <v/>
          </cell>
          <cell r="F501" t="str">
            <v/>
          </cell>
          <cell r="G501" t="str">
            <v>  其他科学技术支出</v>
          </cell>
          <cell r="H501">
            <v>0</v>
          </cell>
          <cell r="I501">
            <v>0</v>
          </cell>
          <cell r="J501">
            <v>0</v>
          </cell>
          <cell r="K501">
            <v>0</v>
          </cell>
          <cell r="L501">
            <v>0</v>
          </cell>
          <cell r="M501">
            <v>0</v>
          </cell>
          <cell r="N501">
            <v>0</v>
          </cell>
          <cell r="O501">
            <v>0</v>
          </cell>
          <cell r="P501">
            <v>0</v>
          </cell>
          <cell r="Q501">
            <v>0</v>
          </cell>
          <cell r="R501">
            <v>0</v>
          </cell>
          <cell r="S501">
            <v>0</v>
          </cell>
          <cell r="T501">
            <v>0</v>
          </cell>
        </row>
        <row r="502">
          <cell r="A502">
            <v>207</v>
          </cell>
          <cell r="B502" t="str">
            <v>类</v>
          </cell>
          <cell r="C502" t="str">
            <v/>
          </cell>
          <cell r="D502" t="str">
            <v/>
          </cell>
          <cell r="E502" t="str">
            <v/>
          </cell>
          <cell r="F502" t="str">
            <v/>
          </cell>
          <cell r="G502" t="str">
            <v>文化体育与传媒支出</v>
          </cell>
          <cell r="H502">
            <v>1097.692908</v>
          </cell>
          <cell r="I502">
            <v>806.0712</v>
          </cell>
          <cell r="J502">
            <v>69.4087</v>
          </cell>
          <cell r="K502">
            <v>34.693</v>
          </cell>
          <cell r="L502">
            <v>0</v>
          </cell>
          <cell r="M502">
            <v>57.96</v>
          </cell>
          <cell r="N502">
            <v>0</v>
          </cell>
          <cell r="O502">
            <v>0</v>
          </cell>
          <cell r="P502">
            <v>12.24</v>
          </cell>
          <cell r="Q502">
            <v>552.9</v>
          </cell>
          <cell r="R502">
            <v>-540.66</v>
          </cell>
          <cell r="S502">
            <v>177.522074</v>
          </cell>
          <cell r="T502">
            <v>513.968</v>
          </cell>
        </row>
        <row r="503">
          <cell r="A503">
            <v>20701</v>
          </cell>
          <cell r="B503" t="str">
            <v/>
          </cell>
          <cell r="C503" t="str">
            <v>207</v>
          </cell>
          <cell r="D503" t="str">
            <v/>
          </cell>
          <cell r="E503" t="str">
            <v/>
          </cell>
          <cell r="F503" t="str">
            <v>20701</v>
          </cell>
          <cell r="G503" t="str">
            <v>文化</v>
          </cell>
          <cell r="H503">
            <v>1035.027396</v>
          </cell>
          <cell r="I503">
            <v>770.7708</v>
          </cell>
          <cell r="J503">
            <v>65.4427</v>
          </cell>
          <cell r="K503">
            <v>33.0902</v>
          </cell>
          <cell r="L503">
            <v>0</v>
          </cell>
          <cell r="M503">
            <v>54.6</v>
          </cell>
          <cell r="N503">
            <v>0</v>
          </cell>
          <cell r="O503">
            <v>0</v>
          </cell>
          <cell r="P503">
            <v>12.24</v>
          </cell>
          <cell r="Q503">
            <v>83.64</v>
          </cell>
          <cell r="R503">
            <v>-71.4</v>
          </cell>
          <cell r="S503">
            <v>61.488188</v>
          </cell>
          <cell r="T503">
            <v>4.2</v>
          </cell>
        </row>
        <row r="504">
          <cell r="A504">
            <v>2070101</v>
          </cell>
          <cell r="B504" t="str">
            <v/>
          </cell>
          <cell r="C504" t="str">
            <v/>
          </cell>
          <cell r="D504" t="str">
            <v>20701</v>
          </cell>
          <cell r="E504" t="str">
            <v/>
          </cell>
          <cell r="F504" t="str">
            <v/>
          </cell>
          <cell r="G504" t="str">
            <v>  行政运行</v>
          </cell>
          <cell r="H504">
            <v>193.870732</v>
          </cell>
          <cell r="I504">
            <v>170.3892</v>
          </cell>
          <cell r="J504">
            <v>0</v>
          </cell>
          <cell r="K504">
            <v>5.5315</v>
          </cell>
          <cell r="L504">
            <v>0</v>
          </cell>
          <cell r="M504">
            <v>0</v>
          </cell>
          <cell r="N504">
            <v>0</v>
          </cell>
          <cell r="O504">
            <v>0</v>
          </cell>
          <cell r="P504">
            <v>0</v>
          </cell>
          <cell r="Q504">
            <v>0</v>
          </cell>
          <cell r="R504">
            <v>0</v>
          </cell>
          <cell r="S504">
            <v>0</v>
          </cell>
          <cell r="T504">
            <v>0</v>
          </cell>
        </row>
        <row r="505">
          <cell r="A505">
            <v>2070102</v>
          </cell>
          <cell r="B505" t="str">
            <v/>
          </cell>
          <cell r="C505" t="str">
            <v/>
          </cell>
          <cell r="D505" t="str">
            <v>20701</v>
          </cell>
          <cell r="E505" t="str">
            <v/>
          </cell>
          <cell r="F505" t="str">
            <v/>
          </cell>
          <cell r="G505" t="str">
            <v>  一般行政管理事务</v>
          </cell>
          <cell r="H505">
            <v>0</v>
          </cell>
          <cell r="I505">
            <v>0</v>
          </cell>
          <cell r="J505">
            <v>0</v>
          </cell>
          <cell r="K505">
            <v>0</v>
          </cell>
          <cell r="L505">
            <v>0</v>
          </cell>
          <cell r="M505">
            <v>0</v>
          </cell>
          <cell r="N505">
            <v>0</v>
          </cell>
          <cell r="O505">
            <v>0</v>
          </cell>
          <cell r="P505">
            <v>0</v>
          </cell>
          <cell r="Q505">
            <v>0</v>
          </cell>
          <cell r="R505">
            <v>0</v>
          </cell>
          <cell r="S505">
            <v>0</v>
          </cell>
          <cell r="T505">
            <v>0</v>
          </cell>
        </row>
        <row r="506">
          <cell r="A506">
            <v>2070103</v>
          </cell>
          <cell r="B506" t="str">
            <v/>
          </cell>
          <cell r="C506" t="str">
            <v/>
          </cell>
          <cell r="D506" t="str">
            <v>20701</v>
          </cell>
          <cell r="E506" t="str">
            <v/>
          </cell>
          <cell r="F506" t="str">
            <v/>
          </cell>
          <cell r="G506" t="str">
            <v>  机关服务</v>
          </cell>
          <cell r="H506">
            <v>0</v>
          </cell>
          <cell r="I506">
            <v>0</v>
          </cell>
          <cell r="J506">
            <v>0</v>
          </cell>
          <cell r="K506">
            <v>0</v>
          </cell>
          <cell r="L506">
            <v>0</v>
          </cell>
          <cell r="M506">
            <v>0</v>
          </cell>
          <cell r="N506">
            <v>0</v>
          </cell>
          <cell r="O506">
            <v>0</v>
          </cell>
          <cell r="P506">
            <v>0</v>
          </cell>
          <cell r="Q506">
            <v>0</v>
          </cell>
          <cell r="R506">
            <v>0</v>
          </cell>
          <cell r="S506">
            <v>0</v>
          </cell>
          <cell r="T506">
            <v>0</v>
          </cell>
        </row>
        <row r="507">
          <cell r="A507">
            <v>2070104</v>
          </cell>
          <cell r="B507" t="str">
            <v/>
          </cell>
          <cell r="C507" t="str">
            <v/>
          </cell>
          <cell r="D507" t="str">
            <v>20701</v>
          </cell>
          <cell r="E507" t="str">
            <v/>
          </cell>
          <cell r="F507" t="str">
            <v/>
          </cell>
          <cell r="G507" t="str">
            <v>  图书馆</v>
          </cell>
          <cell r="H507">
            <v>151.9894</v>
          </cell>
          <cell r="I507">
            <v>113.5956</v>
          </cell>
          <cell r="J507">
            <v>12.7548</v>
          </cell>
          <cell r="K507">
            <v>5.2723</v>
          </cell>
          <cell r="L507">
            <v>0</v>
          </cell>
          <cell r="M507">
            <v>10.08</v>
          </cell>
          <cell r="N507">
            <v>0</v>
          </cell>
          <cell r="O507">
            <v>0</v>
          </cell>
          <cell r="P507">
            <v>0</v>
          </cell>
          <cell r="Q507">
            <v>0</v>
          </cell>
          <cell r="R507">
            <v>0</v>
          </cell>
          <cell r="S507">
            <v>0</v>
          </cell>
          <cell r="T507">
            <v>0</v>
          </cell>
        </row>
        <row r="508">
          <cell r="A508">
            <v>2070105</v>
          </cell>
          <cell r="B508" t="str">
            <v/>
          </cell>
          <cell r="C508" t="str">
            <v/>
          </cell>
          <cell r="D508" t="str">
            <v>20701</v>
          </cell>
          <cell r="E508" t="str">
            <v/>
          </cell>
          <cell r="F508" t="str">
            <v/>
          </cell>
          <cell r="G508" t="str">
            <v>  文化展示及纪念机构</v>
          </cell>
          <cell r="H508">
            <v>0</v>
          </cell>
          <cell r="I508">
            <v>0</v>
          </cell>
          <cell r="J508">
            <v>0</v>
          </cell>
          <cell r="K508">
            <v>0</v>
          </cell>
          <cell r="L508">
            <v>0</v>
          </cell>
          <cell r="M508">
            <v>0</v>
          </cell>
          <cell r="N508">
            <v>0</v>
          </cell>
          <cell r="O508">
            <v>0</v>
          </cell>
          <cell r="P508">
            <v>0</v>
          </cell>
          <cell r="Q508">
            <v>0</v>
          </cell>
          <cell r="R508">
            <v>0</v>
          </cell>
          <cell r="S508">
            <v>0</v>
          </cell>
          <cell r="T508">
            <v>0</v>
          </cell>
        </row>
        <row r="509">
          <cell r="A509">
            <v>2070106</v>
          </cell>
          <cell r="B509" t="str">
            <v/>
          </cell>
          <cell r="C509" t="str">
            <v/>
          </cell>
          <cell r="D509" t="str">
            <v>20701</v>
          </cell>
          <cell r="E509" t="str">
            <v/>
          </cell>
          <cell r="F509" t="str">
            <v/>
          </cell>
          <cell r="G509" t="str">
            <v>  艺术表演场所</v>
          </cell>
          <cell r="H509">
            <v>0</v>
          </cell>
          <cell r="I509">
            <v>0</v>
          </cell>
          <cell r="J509">
            <v>0</v>
          </cell>
          <cell r="K509">
            <v>0</v>
          </cell>
          <cell r="L509">
            <v>0</v>
          </cell>
          <cell r="M509">
            <v>0</v>
          </cell>
          <cell r="N509">
            <v>0</v>
          </cell>
          <cell r="O509">
            <v>0</v>
          </cell>
          <cell r="P509">
            <v>0</v>
          </cell>
          <cell r="Q509">
            <v>0</v>
          </cell>
          <cell r="R509">
            <v>0</v>
          </cell>
          <cell r="S509">
            <v>0</v>
          </cell>
          <cell r="T509">
            <v>0</v>
          </cell>
        </row>
        <row r="510">
          <cell r="A510">
            <v>2070107</v>
          </cell>
          <cell r="B510" t="str">
            <v/>
          </cell>
          <cell r="C510" t="str">
            <v/>
          </cell>
          <cell r="D510" t="str">
            <v>20701</v>
          </cell>
          <cell r="E510" t="str">
            <v/>
          </cell>
          <cell r="F510" t="str">
            <v/>
          </cell>
          <cell r="G510" t="str">
            <v>  艺术表演团体</v>
          </cell>
          <cell r="H510">
            <v>0</v>
          </cell>
          <cell r="I510">
            <v>0</v>
          </cell>
          <cell r="J510">
            <v>0</v>
          </cell>
          <cell r="K510">
            <v>0</v>
          </cell>
          <cell r="L510">
            <v>0</v>
          </cell>
          <cell r="M510">
            <v>0</v>
          </cell>
          <cell r="N510">
            <v>0</v>
          </cell>
          <cell r="O510">
            <v>0</v>
          </cell>
          <cell r="P510">
            <v>0</v>
          </cell>
          <cell r="Q510">
            <v>0</v>
          </cell>
          <cell r="R510">
            <v>0</v>
          </cell>
          <cell r="S510">
            <v>0</v>
          </cell>
          <cell r="T510">
            <v>0</v>
          </cell>
        </row>
        <row r="511">
          <cell r="A511">
            <v>2070108</v>
          </cell>
          <cell r="B511" t="str">
            <v/>
          </cell>
          <cell r="C511" t="str">
            <v/>
          </cell>
          <cell r="D511" t="str">
            <v>20701</v>
          </cell>
          <cell r="E511" t="str">
            <v/>
          </cell>
          <cell r="F511" t="str">
            <v/>
          </cell>
          <cell r="G511" t="str">
            <v>  文化活动</v>
          </cell>
          <cell r="H511">
            <v>0</v>
          </cell>
          <cell r="I511">
            <v>0</v>
          </cell>
          <cell r="J511">
            <v>0</v>
          </cell>
          <cell r="K511">
            <v>0</v>
          </cell>
          <cell r="L511">
            <v>0</v>
          </cell>
          <cell r="M511">
            <v>0</v>
          </cell>
          <cell r="N511">
            <v>0</v>
          </cell>
          <cell r="O511">
            <v>0</v>
          </cell>
          <cell r="P511">
            <v>0</v>
          </cell>
          <cell r="Q511">
            <v>0</v>
          </cell>
          <cell r="R511">
            <v>0</v>
          </cell>
          <cell r="S511">
            <v>0</v>
          </cell>
          <cell r="T511">
            <v>0</v>
          </cell>
        </row>
        <row r="512">
          <cell r="A512">
            <v>2070109</v>
          </cell>
          <cell r="B512" t="str">
            <v/>
          </cell>
          <cell r="C512" t="str">
            <v/>
          </cell>
          <cell r="D512" t="str">
            <v>20701</v>
          </cell>
          <cell r="E512" t="str">
            <v/>
          </cell>
          <cell r="F512" t="str">
            <v/>
          </cell>
          <cell r="G512" t="str">
            <v>  群众文化</v>
          </cell>
          <cell r="H512">
            <v>460.564816</v>
          </cell>
          <cell r="I512">
            <v>310.5228</v>
          </cell>
          <cell r="J512">
            <v>33.8979</v>
          </cell>
          <cell r="K512">
            <v>14.378</v>
          </cell>
          <cell r="L512">
            <v>0</v>
          </cell>
          <cell r="M512">
            <v>28.56</v>
          </cell>
          <cell r="N512">
            <v>0</v>
          </cell>
          <cell r="O512">
            <v>0</v>
          </cell>
          <cell r="P512">
            <v>12.24</v>
          </cell>
          <cell r="Q512">
            <v>0</v>
          </cell>
          <cell r="R512">
            <v>12.24</v>
          </cell>
          <cell r="S512">
            <v>26.612997</v>
          </cell>
          <cell r="T512">
            <v>0</v>
          </cell>
        </row>
        <row r="513">
          <cell r="A513">
            <v>2070110</v>
          </cell>
          <cell r="B513" t="str">
            <v/>
          </cell>
          <cell r="C513" t="str">
            <v/>
          </cell>
          <cell r="D513" t="str">
            <v>20701</v>
          </cell>
          <cell r="E513" t="str">
            <v/>
          </cell>
          <cell r="F513" t="str">
            <v/>
          </cell>
          <cell r="G513" t="str">
            <v>  文化交流与合作</v>
          </cell>
          <cell r="H513">
            <v>0</v>
          </cell>
          <cell r="I513">
            <v>0</v>
          </cell>
          <cell r="J513">
            <v>0</v>
          </cell>
          <cell r="K513">
            <v>0</v>
          </cell>
          <cell r="L513">
            <v>0</v>
          </cell>
          <cell r="M513">
            <v>0</v>
          </cell>
          <cell r="N513">
            <v>0</v>
          </cell>
          <cell r="O513">
            <v>0</v>
          </cell>
          <cell r="P513">
            <v>0</v>
          </cell>
          <cell r="Q513">
            <v>0</v>
          </cell>
          <cell r="R513">
            <v>0</v>
          </cell>
          <cell r="S513">
            <v>0</v>
          </cell>
          <cell r="T513">
            <v>0</v>
          </cell>
        </row>
        <row r="514">
          <cell r="A514">
            <v>2070111</v>
          </cell>
          <cell r="B514" t="str">
            <v/>
          </cell>
          <cell r="C514" t="str">
            <v/>
          </cell>
          <cell r="D514" t="str">
            <v>20701</v>
          </cell>
          <cell r="E514" t="str">
            <v/>
          </cell>
          <cell r="F514" t="str">
            <v/>
          </cell>
          <cell r="G514" t="str">
            <v>  文化创作与保护</v>
          </cell>
          <cell r="H514">
            <v>0</v>
          </cell>
          <cell r="I514">
            <v>0</v>
          </cell>
          <cell r="J514">
            <v>0</v>
          </cell>
          <cell r="K514">
            <v>0</v>
          </cell>
          <cell r="L514">
            <v>0</v>
          </cell>
          <cell r="M514">
            <v>0</v>
          </cell>
          <cell r="N514">
            <v>0</v>
          </cell>
          <cell r="O514">
            <v>0</v>
          </cell>
          <cell r="P514">
            <v>0</v>
          </cell>
          <cell r="Q514">
            <v>0</v>
          </cell>
          <cell r="R514">
            <v>0</v>
          </cell>
          <cell r="S514">
            <v>0</v>
          </cell>
          <cell r="T514">
            <v>0.8</v>
          </cell>
        </row>
        <row r="515">
          <cell r="A515">
            <v>2070112</v>
          </cell>
          <cell r="B515" t="str">
            <v/>
          </cell>
          <cell r="C515" t="str">
            <v/>
          </cell>
          <cell r="D515" t="str">
            <v>20701</v>
          </cell>
          <cell r="E515" t="str">
            <v/>
          </cell>
          <cell r="F515" t="str">
            <v/>
          </cell>
          <cell r="G515" t="str">
            <v>  文化市场管理</v>
          </cell>
          <cell r="H515">
            <v>58.367548</v>
          </cell>
          <cell r="I515">
            <v>46.4904</v>
          </cell>
          <cell r="J515">
            <v>3.684</v>
          </cell>
          <cell r="K515">
            <v>1.8275</v>
          </cell>
          <cell r="L515">
            <v>0</v>
          </cell>
          <cell r="M515">
            <v>3.36</v>
          </cell>
          <cell r="N515">
            <v>0</v>
          </cell>
          <cell r="O515">
            <v>0</v>
          </cell>
          <cell r="P515">
            <v>0</v>
          </cell>
          <cell r="Q515">
            <v>0</v>
          </cell>
          <cell r="R515">
            <v>0</v>
          </cell>
          <cell r="S515">
            <v>0</v>
          </cell>
          <cell r="T515">
            <v>0</v>
          </cell>
        </row>
        <row r="516">
          <cell r="A516">
            <v>2070114</v>
          </cell>
          <cell r="B516" t="str">
            <v/>
          </cell>
          <cell r="C516" t="str">
            <v/>
          </cell>
          <cell r="D516" t="str">
            <v>20701</v>
          </cell>
          <cell r="E516" t="str">
            <v/>
          </cell>
          <cell r="F516" t="str">
            <v/>
          </cell>
          <cell r="G516" t="str">
            <v>  文化和旅游管理事务</v>
          </cell>
          <cell r="H516">
            <v>168.4749</v>
          </cell>
          <cell r="I516">
            <v>129.7728</v>
          </cell>
          <cell r="J516">
            <v>15.106</v>
          </cell>
          <cell r="K516">
            <v>6.0809</v>
          </cell>
          <cell r="L516">
            <v>0</v>
          </cell>
          <cell r="M516">
            <v>12.6</v>
          </cell>
          <cell r="N516">
            <v>0</v>
          </cell>
          <cell r="O516">
            <v>0</v>
          </cell>
          <cell r="P516">
            <v>0</v>
          </cell>
          <cell r="Q516">
            <v>0</v>
          </cell>
          <cell r="R516">
            <v>0</v>
          </cell>
          <cell r="S516">
            <v>0</v>
          </cell>
          <cell r="T516">
            <v>0</v>
          </cell>
        </row>
        <row r="517">
          <cell r="A517">
            <v>2070199</v>
          </cell>
          <cell r="B517" t="str">
            <v/>
          </cell>
          <cell r="C517" t="str">
            <v/>
          </cell>
          <cell r="D517" t="str">
            <v>20701</v>
          </cell>
          <cell r="E517" t="str">
            <v/>
          </cell>
          <cell r="F517" t="str">
            <v/>
          </cell>
          <cell r="G517" t="str">
            <v>  其他文化支出</v>
          </cell>
          <cell r="H517">
            <v>1.76</v>
          </cell>
          <cell r="I517">
            <v>0</v>
          </cell>
          <cell r="J517">
            <v>0</v>
          </cell>
          <cell r="K517">
            <v>0</v>
          </cell>
          <cell r="L517">
            <v>0</v>
          </cell>
          <cell r="M517">
            <v>0</v>
          </cell>
          <cell r="N517">
            <v>0</v>
          </cell>
          <cell r="O517">
            <v>0</v>
          </cell>
          <cell r="P517">
            <v>0</v>
          </cell>
          <cell r="Q517">
            <v>83.64</v>
          </cell>
          <cell r="R517">
            <v>-83.64</v>
          </cell>
          <cell r="S517">
            <v>34.875191</v>
          </cell>
          <cell r="T517">
            <v>3.4</v>
          </cell>
        </row>
        <row r="518">
          <cell r="A518">
            <v>20702</v>
          </cell>
          <cell r="B518" t="str">
            <v/>
          </cell>
          <cell r="C518" t="str">
            <v>207</v>
          </cell>
          <cell r="D518" t="str">
            <v/>
          </cell>
          <cell r="E518" t="str">
            <v/>
          </cell>
          <cell r="F518" t="str">
            <v>20702</v>
          </cell>
          <cell r="G518" t="str">
            <v>文物</v>
          </cell>
          <cell r="H518">
            <v>56.665512</v>
          </cell>
          <cell r="I518">
            <v>35.3004</v>
          </cell>
          <cell r="J518">
            <v>3.966</v>
          </cell>
          <cell r="K518">
            <v>1.6028</v>
          </cell>
          <cell r="L518">
            <v>0</v>
          </cell>
          <cell r="M518">
            <v>3.36</v>
          </cell>
          <cell r="N518">
            <v>0</v>
          </cell>
          <cell r="O518">
            <v>0</v>
          </cell>
          <cell r="P518">
            <v>0</v>
          </cell>
          <cell r="Q518">
            <v>0</v>
          </cell>
          <cell r="R518">
            <v>0</v>
          </cell>
          <cell r="S518">
            <v>0</v>
          </cell>
          <cell r="T518">
            <v>0.768</v>
          </cell>
        </row>
        <row r="519">
          <cell r="A519">
            <v>2070201</v>
          </cell>
          <cell r="B519" t="str">
            <v/>
          </cell>
          <cell r="C519" t="str">
            <v/>
          </cell>
          <cell r="D519" t="str">
            <v>20702</v>
          </cell>
          <cell r="E519" t="str">
            <v/>
          </cell>
          <cell r="F519" t="str">
            <v/>
          </cell>
          <cell r="G519" t="str">
            <v>  行政运行</v>
          </cell>
          <cell r="H519">
            <v>51.665512</v>
          </cell>
          <cell r="I519">
            <v>35.3004</v>
          </cell>
          <cell r="J519">
            <v>3.966</v>
          </cell>
          <cell r="K519">
            <v>1.6028</v>
          </cell>
          <cell r="L519">
            <v>0</v>
          </cell>
          <cell r="M519">
            <v>3.36</v>
          </cell>
          <cell r="N519">
            <v>0</v>
          </cell>
          <cell r="O519">
            <v>0</v>
          </cell>
          <cell r="P519">
            <v>0</v>
          </cell>
          <cell r="Q519">
            <v>0</v>
          </cell>
          <cell r="R519">
            <v>0</v>
          </cell>
          <cell r="S519">
            <v>0</v>
          </cell>
          <cell r="T519">
            <v>0</v>
          </cell>
        </row>
        <row r="520">
          <cell r="A520">
            <v>2070202</v>
          </cell>
          <cell r="B520" t="str">
            <v/>
          </cell>
          <cell r="C520" t="str">
            <v/>
          </cell>
          <cell r="D520" t="str">
            <v>20702</v>
          </cell>
          <cell r="E520" t="str">
            <v/>
          </cell>
          <cell r="F520" t="str">
            <v/>
          </cell>
          <cell r="G520" t="str">
            <v>  一般行政管理事务</v>
          </cell>
          <cell r="H520">
            <v>0</v>
          </cell>
          <cell r="I520">
            <v>0</v>
          </cell>
          <cell r="J520">
            <v>0</v>
          </cell>
          <cell r="K520">
            <v>0</v>
          </cell>
          <cell r="L520">
            <v>0</v>
          </cell>
          <cell r="M520">
            <v>0</v>
          </cell>
          <cell r="N520">
            <v>0</v>
          </cell>
          <cell r="O520">
            <v>0</v>
          </cell>
          <cell r="P520">
            <v>0</v>
          </cell>
          <cell r="Q520">
            <v>0</v>
          </cell>
          <cell r="R520">
            <v>0</v>
          </cell>
          <cell r="S520">
            <v>0</v>
          </cell>
          <cell r="T520">
            <v>0</v>
          </cell>
        </row>
        <row r="521">
          <cell r="A521">
            <v>2070203</v>
          </cell>
          <cell r="B521" t="str">
            <v/>
          </cell>
          <cell r="C521" t="str">
            <v/>
          </cell>
          <cell r="D521" t="str">
            <v>20702</v>
          </cell>
          <cell r="E521" t="str">
            <v/>
          </cell>
          <cell r="F521" t="str">
            <v/>
          </cell>
          <cell r="G521" t="str">
            <v>  机关服务</v>
          </cell>
          <cell r="H521">
            <v>0</v>
          </cell>
          <cell r="I521">
            <v>0</v>
          </cell>
          <cell r="J521">
            <v>0</v>
          </cell>
          <cell r="K521">
            <v>0</v>
          </cell>
          <cell r="L521">
            <v>0</v>
          </cell>
          <cell r="M521">
            <v>0</v>
          </cell>
          <cell r="N521">
            <v>0</v>
          </cell>
          <cell r="O521">
            <v>0</v>
          </cell>
          <cell r="P521">
            <v>0</v>
          </cell>
          <cell r="Q521">
            <v>0</v>
          </cell>
          <cell r="R521">
            <v>0</v>
          </cell>
          <cell r="S521">
            <v>0</v>
          </cell>
          <cell r="T521">
            <v>0</v>
          </cell>
        </row>
        <row r="522">
          <cell r="A522">
            <v>2070204</v>
          </cell>
          <cell r="B522" t="str">
            <v/>
          </cell>
          <cell r="C522" t="str">
            <v/>
          </cell>
          <cell r="D522" t="str">
            <v>20702</v>
          </cell>
          <cell r="E522" t="str">
            <v/>
          </cell>
          <cell r="F522" t="str">
            <v/>
          </cell>
          <cell r="G522" t="str">
            <v>  文物保护</v>
          </cell>
          <cell r="H522">
            <v>5</v>
          </cell>
          <cell r="I522">
            <v>0</v>
          </cell>
          <cell r="J522">
            <v>0</v>
          </cell>
          <cell r="K522">
            <v>0</v>
          </cell>
          <cell r="L522">
            <v>0</v>
          </cell>
          <cell r="M522">
            <v>0</v>
          </cell>
          <cell r="N522">
            <v>0</v>
          </cell>
          <cell r="O522">
            <v>0</v>
          </cell>
          <cell r="P522">
            <v>0</v>
          </cell>
          <cell r="Q522">
            <v>0</v>
          </cell>
          <cell r="R522">
            <v>0</v>
          </cell>
          <cell r="S522">
            <v>0</v>
          </cell>
          <cell r="T522">
            <v>0.768</v>
          </cell>
        </row>
        <row r="523">
          <cell r="A523">
            <v>2070205</v>
          </cell>
          <cell r="B523" t="str">
            <v/>
          </cell>
          <cell r="C523" t="str">
            <v/>
          </cell>
          <cell r="D523" t="str">
            <v>20702</v>
          </cell>
          <cell r="E523" t="str">
            <v/>
          </cell>
          <cell r="F523" t="str">
            <v/>
          </cell>
          <cell r="G523" t="str">
            <v>  博物馆</v>
          </cell>
          <cell r="H523">
            <v>0</v>
          </cell>
          <cell r="I523">
            <v>0</v>
          </cell>
          <cell r="J523">
            <v>0</v>
          </cell>
          <cell r="K523">
            <v>0</v>
          </cell>
          <cell r="L523">
            <v>0</v>
          </cell>
          <cell r="M523">
            <v>0</v>
          </cell>
          <cell r="N523">
            <v>0</v>
          </cell>
          <cell r="O523">
            <v>0</v>
          </cell>
          <cell r="P523">
            <v>0</v>
          </cell>
          <cell r="Q523">
            <v>0</v>
          </cell>
          <cell r="R523">
            <v>0</v>
          </cell>
          <cell r="S523">
            <v>0</v>
          </cell>
          <cell r="T523">
            <v>0</v>
          </cell>
        </row>
        <row r="524">
          <cell r="A524">
            <v>2070206</v>
          </cell>
          <cell r="B524" t="str">
            <v/>
          </cell>
          <cell r="C524" t="str">
            <v/>
          </cell>
          <cell r="D524" t="str">
            <v>20702</v>
          </cell>
          <cell r="E524" t="str">
            <v/>
          </cell>
          <cell r="F524" t="str">
            <v/>
          </cell>
          <cell r="G524" t="str">
            <v>  历史名城与古迹</v>
          </cell>
          <cell r="H524">
            <v>0</v>
          </cell>
          <cell r="I524">
            <v>0</v>
          </cell>
          <cell r="J524">
            <v>0</v>
          </cell>
          <cell r="K524">
            <v>0</v>
          </cell>
          <cell r="L524">
            <v>0</v>
          </cell>
          <cell r="M524">
            <v>0</v>
          </cell>
          <cell r="N524">
            <v>0</v>
          </cell>
          <cell r="O524">
            <v>0</v>
          </cell>
          <cell r="P524">
            <v>0</v>
          </cell>
          <cell r="Q524">
            <v>0</v>
          </cell>
          <cell r="R524">
            <v>0</v>
          </cell>
          <cell r="S524">
            <v>0</v>
          </cell>
          <cell r="T524">
            <v>0</v>
          </cell>
        </row>
        <row r="525">
          <cell r="A525">
            <v>2070299</v>
          </cell>
          <cell r="B525" t="str">
            <v/>
          </cell>
          <cell r="C525" t="str">
            <v/>
          </cell>
          <cell r="D525" t="str">
            <v>20702</v>
          </cell>
          <cell r="E525" t="str">
            <v/>
          </cell>
          <cell r="F525" t="str">
            <v/>
          </cell>
          <cell r="G525" t="str">
            <v>  其他文物支出</v>
          </cell>
          <cell r="H525">
            <v>0</v>
          </cell>
          <cell r="I525">
            <v>0</v>
          </cell>
          <cell r="J525">
            <v>0</v>
          </cell>
          <cell r="K525">
            <v>0</v>
          </cell>
          <cell r="L525">
            <v>0</v>
          </cell>
          <cell r="M525">
            <v>0</v>
          </cell>
          <cell r="N525">
            <v>0</v>
          </cell>
          <cell r="O525">
            <v>0</v>
          </cell>
          <cell r="P525">
            <v>0</v>
          </cell>
          <cell r="Q525">
            <v>0</v>
          </cell>
          <cell r="R525">
            <v>0</v>
          </cell>
          <cell r="S525">
            <v>0</v>
          </cell>
          <cell r="T525">
            <v>0</v>
          </cell>
        </row>
        <row r="526">
          <cell r="A526">
            <v>20703</v>
          </cell>
          <cell r="B526" t="str">
            <v/>
          </cell>
          <cell r="C526" t="str">
            <v>207</v>
          </cell>
          <cell r="D526" t="str">
            <v/>
          </cell>
          <cell r="E526" t="str">
            <v/>
          </cell>
          <cell r="F526" t="str">
            <v>20703</v>
          </cell>
          <cell r="G526" t="str">
            <v>体育</v>
          </cell>
          <cell r="H526">
            <v>0</v>
          </cell>
          <cell r="I526">
            <v>0</v>
          </cell>
          <cell r="J526">
            <v>0</v>
          </cell>
          <cell r="K526">
            <v>0</v>
          </cell>
          <cell r="L526">
            <v>0</v>
          </cell>
          <cell r="M526">
            <v>0</v>
          </cell>
          <cell r="N526">
            <v>0</v>
          </cell>
          <cell r="O526">
            <v>0</v>
          </cell>
          <cell r="P526">
            <v>0</v>
          </cell>
          <cell r="Q526">
            <v>0</v>
          </cell>
          <cell r="R526">
            <v>0</v>
          </cell>
          <cell r="S526">
            <v>19.05</v>
          </cell>
          <cell r="T526">
            <v>480</v>
          </cell>
        </row>
        <row r="527">
          <cell r="A527">
            <v>2070301</v>
          </cell>
          <cell r="B527" t="str">
            <v/>
          </cell>
          <cell r="C527" t="str">
            <v/>
          </cell>
          <cell r="D527" t="str">
            <v>20703</v>
          </cell>
          <cell r="E527" t="str">
            <v/>
          </cell>
          <cell r="F527" t="str">
            <v/>
          </cell>
          <cell r="G527" t="str">
            <v>  行政运行</v>
          </cell>
          <cell r="H527">
            <v>0</v>
          </cell>
          <cell r="I527">
            <v>0</v>
          </cell>
          <cell r="J527">
            <v>0</v>
          </cell>
          <cell r="K527">
            <v>0</v>
          </cell>
          <cell r="L527">
            <v>0</v>
          </cell>
          <cell r="M527">
            <v>0</v>
          </cell>
          <cell r="N527">
            <v>0</v>
          </cell>
          <cell r="O527">
            <v>0</v>
          </cell>
          <cell r="P527">
            <v>0</v>
          </cell>
          <cell r="Q527">
            <v>0</v>
          </cell>
          <cell r="R527">
            <v>0</v>
          </cell>
          <cell r="S527">
            <v>0</v>
          </cell>
          <cell r="T527">
            <v>0</v>
          </cell>
        </row>
        <row r="528">
          <cell r="A528">
            <v>2070302</v>
          </cell>
          <cell r="B528" t="str">
            <v/>
          </cell>
          <cell r="C528" t="str">
            <v/>
          </cell>
          <cell r="D528" t="str">
            <v>20703</v>
          </cell>
          <cell r="E528" t="str">
            <v/>
          </cell>
          <cell r="F528" t="str">
            <v/>
          </cell>
          <cell r="G528" t="str">
            <v>  一般行政管理事务</v>
          </cell>
          <cell r="H528">
            <v>0</v>
          </cell>
          <cell r="I528">
            <v>0</v>
          </cell>
          <cell r="J528">
            <v>0</v>
          </cell>
          <cell r="K528">
            <v>0</v>
          </cell>
          <cell r="L528">
            <v>0</v>
          </cell>
          <cell r="M528">
            <v>0</v>
          </cell>
          <cell r="N528">
            <v>0</v>
          </cell>
          <cell r="O528">
            <v>0</v>
          </cell>
          <cell r="P528">
            <v>0</v>
          </cell>
          <cell r="Q528">
            <v>0</v>
          </cell>
          <cell r="R528">
            <v>0</v>
          </cell>
          <cell r="S528">
            <v>0</v>
          </cell>
          <cell r="T528">
            <v>0</v>
          </cell>
        </row>
        <row r="529">
          <cell r="A529">
            <v>2070303</v>
          </cell>
          <cell r="B529" t="str">
            <v/>
          </cell>
          <cell r="C529" t="str">
            <v/>
          </cell>
          <cell r="D529" t="str">
            <v>20703</v>
          </cell>
          <cell r="E529" t="str">
            <v/>
          </cell>
          <cell r="F529" t="str">
            <v/>
          </cell>
          <cell r="G529" t="str">
            <v>  机关服务</v>
          </cell>
          <cell r="H529">
            <v>0</v>
          </cell>
          <cell r="I529">
            <v>0</v>
          </cell>
          <cell r="J529">
            <v>0</v>
          </cell>
          <cell r="K529">
            <v>0</v>
          </cell>
          <cell r="L529">
            <v>0</v>
          </cell>
          <cell r="M529">
            <v>0</v>
          </cell>
          <cell r="N529">
            <v>0</v>
          </cell>
          <cell r="O529">
            <v>0</v>
          </cell>
          <cell r="P529">
            <v>0</v>
          </cell>
          <cell r="Q529">
            <v>0</v>
          </cell>
          <cell r="R529">
            <v>0</v>
          </cell>
          <cell r="S529">
            <v>0</v>
          </cell>
          <cell r="T529">
            <v>0</v>
          </cell>
        </row>
        <row r="530">
          <cell r="A530">
            <v>2070304</v>
          </cell>
          <cell r="B530" t="str">
            <v/>
          </cell>
          <cell r="C530" t="str">
            <v/>
          </cell>
          <cell r="D530" t="str">
            <v>20703</v>
          </cell>
          <cell r="E530" t="str">
            <v/>
          </cell>
          <cell r="F530" t="str">
            <v/>
          </cell>
          <cell r="G530" t="str">
            <v>  运动项目管理</v>
          </cell>
          <cell r="H530">
            <v>0</v>
          </cell>
          <cell r="I530">
            <v>0</v>
          </cell>
          <cell r="J530">
            <v>0</v>
          </cell>
          <cell r="K530">
            <v>0</v>
          </cell>
          <cell r="L530">
            <v>0</v>
          </cell>
          <cell r="M530">
            <v>0</v>
          </cell>
          <cell r="N530">
            <v>0</v>
          </cell>
          <cell r="O530">
            <v>0</v>
          </cell>
          <cell r="P530">
            <v>0</v>
          </cell>
          <cell r="Q530">
            <v>0</v>
          </cell>
          <cell r="R530">
            <v>0</v>
          </cell>
          <cell r="S530">
            <v>0</v>
          </cell>
          <cell r="T530">
            <v>0</v>
          </cell>
        </row>
        <row r="531">
          <cell r="A531">
            <v>2070305</v>
          </cell>
          <cell r="B531" t="str">
            <v/>
          </cell>
          <cell r="C531" t="str">
            <v/>
          </cell>
          <cell r="D531" t="str">
            <v>20703</v>
          </cell>
          <cell r="E531" t="str">
            <v/>
          </cell>
          <cell r="F531" t="str">
            <v/>
          </cell>
          <cell r="G531" t="str">
            <v>  体育竞赛</v>
          </cell>
          <cell r="H531">
            <v>0</v>
          </cell>
          <cell r="I531">
            <v>0</v>
          </cell>
          <cell r="J531">
            <v>0</v>
          </cell>
          <cell r="K531">
            <v>0</v>
          </cell>
          <cell r="L531">
            <v>0</v>
          </cell>
          <cell r="M531">
            <v>0</v>
          </cell>
          <cell r="N531">
            <v>0</v>
          </cell>
          <cell r="O531">
            <v>0</v>
          </cell>
          <cell r="P531">
            <v>0</v>
          </cell>
          <cell r="Q531">
            <v>0</v>
          </cell>
          <cell r="R531">
            <v>0</v>
          </cell>
          <cell r="S531">
            <v>0</v>
          </cell>
          <cell r="T531">
            <v>0</v>
          </cell>
        </row>
        <row r="532">
          <cell r="A532">
            <v>2070306</v>
          </cell>
          <cell r="B532" t="str">
            <v/>
          </cell>
          <cell r="C532" t="str">
            <v/>
          </cell>
          <cell r="D532" t="str">
            <v>20703</v>
          </cell>
          <cell r="E532" t="str">
            <v/>
          </cell>
          <cell r="F532" t="str">
            <v/>
          </cell>
          <cell r="G532" t="str">
            <v>  体育训练</v>
          </cell>
          <cell r="H532">
            <v>0</v>
          </cell>
          <cell r="I532">
            <v>0</v>
          </cell>
          <cell r="J532">
            <v>0</v>
          </cell>
          <cell r="K532">
            <v>0</v>
          </cell>
          <cell r="L532">
            <v>0</v>
          </cell>
          <cell r="M532">
            <v>0</v>
          </cell>
          <cell r="N532">
            <v>0</v>
          </cell>
          <cell r="O532">
            <v>0</v>
          </cell>
          <cell r="P532">
            <v>0</v>
          </cell>
          <cell r="Q532">
            <v>0</v>
          </cell>
          <cell r="R532">
            <v>0</v>
          </cell>
          <cell r="S532">
            <v>0</v>
          </cell>
          <cell r="T532">
            <v>0</v>
          </cell>
        </row>
        <row r="533">
          <cell r="A533">
            <v>2070307</v>
          </cell>
          <cell r="B533" t="str">
            <v/>
          </cell>
          <cell r="C533" t="str">
            <v/>
          </cell>
          <cell r="D533" t="str">
            <v>20703</v>
          </cell>
          <cell r="E533" t="str">
            <v/>
          </cell>
          <cell r="F533" t="str">
            <v/>
          </cell>
          <cell r="G533" t="str">
            <v>  体育场馆</v>
          </cell>
          <cell r="H533">
            <v>0</v>
          </cell>
          <cell r="I533">
            <v>0</v>
          </cell>
          <cell r="J533">
            <v>0</v>
          </cell>
          <cell r="K533">
            <v>0</v>
          </cell>
          <cell r="L533">
            <v>0</v>
          </cell>
          <cell r="M533">
            <v>0</v>
          </cell>
          <cell r="N533">
            <v>0</v>
          </cell>
          <cell r="O533">
            <v>0</v>
          </cell>
          <cell r="P533">
            <v>0</v>
          </cell>
          <cell r="Q533">
            <v>0</v>
          </cell>
          <cell r="R533">
            <v>0</v>
          </cell>
          <cell r="S533">
            <v>19.05</v>
          </cell>
          <cell r="T533">
            <v>0</v>
          </cell>
        </row>
        <row r="534">
          <cell r="A534">
            <v>2070308</v>
          </cell>
          <cell r="B534" t="str">
            <v/>
          </cell>
          <cell r="C534" t="str">
            <v/>
          </cell>
          <cell r="D534" t="str">
            <v>20703</v>
          </cell>
          <cell r="E534" t="str">
            <v/>
          </cell>
          <cell r="F534" t="str">
            <v/>
          </cell>
          <cell r="G534" t="str">
            <v>  群众体育</v>
          </cell>
          <cell r="H534">
            <v>0</v>
          </cell>
          <cell r="I534">
            <v>0</v>
          </cell>
          <cell r="J534">
            <v>0</v>
          </cell>
          <cell r="K534">
            <v>0</v>
          </cell>
          <cell r="L534">
            <v>0</v>
          </cell>
          <cell r="M534">
            <v>0</v>
          </cell>
          <cell r="N534">
            <v>0</v>
          </cell>
          <cell r="O534">
            <v>0</v>
          </cell>
          <cell r="P534">
            <v>0</v>
          </cell>
          <cell r="Q534">
            <v>0</v>
          </cell>
          <cell r="R534">
            <v>0</v>
          </cell>
          <cell r="S534">
            <v>0</v>
          </cell>
          <cell r="T534">
            <v>480</v>
          </cell>
        </row>
        <row r="535">
          <cell r="A535">
            <v>2070309</v>
          </cell>
          <cell r="B535" t="str">
            <v/>
          </cell>
          <cell r="C535" t="str">
            <v/>
          </cell>
          <cell r="D535" t="str">
            <v>20703</v>
          </cell>
          <cell r="E535" t="str">
            <v/>
          </cell>
          <cell r="F535" t="str">
            <v/>
          </cell>
          <cell r="G535" t="str">
            <v>  体育交流与合作</v>
          </cell>
          <cell r="H535">
            <v>0</v>
          </cell>
          <cell r="I535">
            <v>0</v>
          </cell>
          <cell r="J535">
            <v>0</v>
          </cell>
          <cell r="K535">
            <v>0</v>
          </cell>
          <cell r="L535">
            <v>0</v>
          </cell>
          <cell r="M535">
            <v>0</v>
          </cell>
          <cell r="N535">
            <v>0</v>
          </cell>
          <cell r="O535">
            <v>0</v>
          </cell>
          <cell r="P535">
            <v>0</v>
          </cell>
          <cell r="Q535">
            <v>0</v>
          </cell>
          <cell r="R535">
            <v>0</v>
          </cell>
          <cell r="S535">
            <v>0</v>
          </cell>
          <cell r="T535">
            <v>0</v>
          </cell>
        </row>
        <row r="536">
          <cell r="A536">
            <v>2070399</v>
          </cell>
          <cell r="B536" t="str">
            <v/>
          </cell>
          <cell r="C536" t="str">
            <v/>
          </cell>
          <cell r="D536" t="str">
            <v>20703</v>
          </cell>
          <cell r="E536" t="str">
            <v/>
          </cell>
          <cell r="F536" t="str">
            <v/>
          </cell>
          <cell r="G536" t="str">
            <v>  其他体育支出</v>
          </cell>
          <cell r="H536">
            <v>0</v>
          </cell>
          <cell r="I536">
            <v>0</v>
          </cell>
          <cell r="J536">
            <v>0</v>
          </cell>
          <cell r="K536">
            <v>0</v>
          </cell>
          <cell r="L536">
            <v>0</v>
          </cell>
          <cell r="M536">
            <v>0</v>
          </cell>
          <cell r="N536">
            <v>0</v>
          </cell>
          <cell r="O536">
            <v>0</v>
          </cell>
          <cell r="P536">
            <v>0</v>
          </cell>
          <cell r="Q536">
            <v>0</v>
          </cell>
          <cell r="R536">
            <v>0</v>
          </cell>
          <cell r="S536">
            <v>0</v>
          </cell>
          <cell r="T536">
            <v>0</v>
          </cell>
        </row>
        <row r="537">
          <cell r="A537">
            <v>20704</v>
          </cell>
          <cell r="B537" t="str">
            <v/>
          </cell>
          <cell r="C537" t="str">
            <v>207</v>
          </cell>
          <cell r="D537" t="str">
            <v/>
          </cell>
          <cell r="E537" t="str">
            <v/>
          </cell>
          <cell r="F537" t="str">
            <v>20704</v>
          </cell>
          <cell r="G537" t="str">
            <v>新闻出版广播影视</v>
          </cell>
          <cell r="H537">
            <v>0</v>
          </cell>
          <cell r="I537">
            <v>0</v>
          </cell>
          <cell r="J537">
            <v>0</v>
          </cell>
          <cell r="K537">
            <v>0</v>
          </cell>
          <cell r="L537">
            <v>0</v>
          </cell>
          <cell r="M537">
            <v>0</v>
          </cell>
          <cell r="N537">
            <v>0</v>
          </cell>
          <cell r="O537">
            <v>0</v>
          </cell>
          <cell r="P537">
            <v>0</v>
          </cell>
          <cell r="Q537">
            <v>0</v>
          </cell>
          <cell r="R537">
            <v>0</v>
          </cell>
          <cell r="S537">
            <v>0</v>
          </cell>
          <cell r="T537">
            <v>0</v>
          </cell>
        </row>
        <row r="538">
          <cell r="A538">
            <v>2070401</v>
          </cell>
          <cell r="B538" t="str">
            <v/>
          </cell>
          <cell r="C538" t="str">
            <v/>
          </cell>
          <cell r="D538" t="str">
            <v>20704</v>
          </cell>
          <cell r="E538" t="str">
            <v/>
          </cell>
          <cell r="F538" t="str">
            <v/>
          </cell>
          <cell r="G538" t="str">
            <v>  行政运行</v>
          </cell>
          <cell r="H538">
            <v>0</v>
          </cell>
          <cell r="I538">
            <v>0</v>
          </cell>
          <cell r="J538">
            <v>0</v>
          </cell>
          <cell r="K538">
            <v>0</v>
          </cell>
          <cell r="L538">
            <v>0</v>
          </cell>
          <cell r="M538">
            <v>0</v>
          </cell>
          <cell r="N538">
            <v>0</v>
          </cell>
          <cell r="O538">
            <v>0</v>
          </cell>
          <cell r="P538">
            <v>0</v>
          </cell>
          <cell r="Q538">
            <v>0</v>
          </cell>
          <cell r="R538">
            <v>0</v>
          </cell>
          <cell r="S538">
            <v>0</v>
          </cell>
          <cell r="T538">
            <v>0</v>
          </cell>
        </row>
        <row r="539">
          <cell r="A539">
            <v>2070402</v>
          </cell>
          <cell r="B539" t="str">
            <v/>
          </cell>
          <cell r="C539" t="str">
            <v/>
          </cell>
          <cell r="D539" t="str">
            <v>20704</v>
          </cell>
          <cell r="E539" t="str">
            <v/>
          </cell>
          <cell r="F539" t="str">
            <v/>
          </cell>
          <cell r="G539" t="str">
            <v>  一般行政管理事务</v>
          </cell>
          <cell r="H539">
            <v>0</v>
          </cell>
          <cell r="I539">
            <v>0</v>
          </cell>
          <cell r="J539">
            <v>0</v>
          </cell>
          <cell r="K539">
            <v>0</v>
          </cell>
          <cell r="L539">
            <v>0</v>
          </cell>
          <cell r="M539">
            <v>0</v>
          </cell>
          <cell r="N539">
            <v>0</v>
          </cell>
          <cell r="O539">
            <v>0</v>
          </cell>
          <cell r="P539">
            <v>0</v>
          </cell>
          <cell r="Q539">
            <v>0</v>
          </cell>
          <cell r="R539">
            <v>0</v>
          </cell>
          <cell r="S539">
            <v>0</v>
          </cell>
          <cell r="T539">
            <v>0</v>
          </cell>
        </row>
        <row r="540">
          <cell r="A540">
            <v>2070403</v>
          </cell>
          <cell r="B540" t="str">
            <v/>
          </cell>
          <cell r="C540" t="str">
            <v/>
          </cell>
          <cell r="D540" t="str">
            <v>20704</v>
          </cell>
          <cell r="E540" t="str">
            <v/>
          </cell>
          <cell r="F540" t="str">
            <v/>
          </cell>
          <cell r="G540" t="str">
            <v>  机关服务</v>
          </cell>
          <cell r="H540">
            <v>0</v>
          </cell>
          <cell r="I540">
            <v>0</v>
          </cell>
          <cell r="J540">
            <v>0</v>
          </cell>
          <cell r="K540">
            <v>0</v>
          </cell>
          <cell r="L540">
            <v>0</v>
          </cell>
          <cell r="M540">
            <v>0</v>
          </cell>
          <cell r="N540">
            <v>0</v>
          </cell>
          <cell r="O540">
            <v>0</v>
          </cell>
          <cell r="P540">
            <v>0</v>
          </cell>
          <cell r="Q540">
            <v>0</v>
          </cell>
          <cell r="R540">
            <v>0</v>
          </cell>
          <cell r="S540">
            <v>0</v>
          </cell>
          <cell r="T540">
            <v>0</v>
          </cell>
        </row>
        <row r="541">
          <cell r="A541">
            <v>2070404</v>
          </cell>
          <cell r="B541" t="str">
            <v/>
          </cell>
          <cell r="C541" t="str">
            <v/>
          </cell>
          <cell r="D541" t="str">
            <v>20704</v>
          </cell>
          <cell r="E541" t="str">
            <v/>
          </cell>
          <cell r="F541" t="str">
            <v/>
          </cell>
          <cell r="G541" t="str">
            <v>  广播</v>
          </cell>
          <cell r="H541">
            <v>0</v>
          </cell>
          <cell r="I541">
            <v>0</v>
          </cell>
          <cell r="J541">
            <v>0</v>
          </cell>
          <cell r="K541">
            <v>0</v>
          </cell>
          <cell r="L541">
            <v>0</v>
          </cell>
          <cell r="M541">
            <v>0</v>
          </cell>
          <cell r="N541">
            <v>0</v>
          </cell>
          <cell r="O541">
            <v>0</v>
          </cell>
          <cell r="P541">
            <v>0</v>
          </cell>
          <cell r="Q541">
            <v>0</v>
          </cell>
          <cell r="R541">
            <v>0</v>
          </cell>
          <cell r="S541">
            <v>0</v>
          </cell>
          <cell r="T541">
            <v>0</v>
          </cell>
        </row>
        <row r="542">
          <cell r="A542">
            <v>2070405</v>
          </cell>
          <cell r="B542" t="str">
            <v/>
          </cell>
          <cell r="C542" t="str">
            <v/>
          </cell>
          <cell r="D542" t="str">
            <v>20704</v>
          </cell>
          <cell r="E542" t="str">
            <v/>
          </cell>
          <cell r="F542" t="str">
            <v/>
          </cell>
          <cell r="G542" t="str">
            <v>  电视</v>
          </cell>
          <cell r="H542">
            <v>0</v>
          </cell>
          <cell r="I542">
            <v>0</v>
          </cell>
          <cell r="J542">
            <v>0</v>
          </cell>
          <cell r="K542">
            <v>0</v>
          </cell>
          <cell r="L542">
            <v>0</v>
          </cell>
          <cell r="M542">
            <v>0</v>
          </cell>
          <cell r="N542">
            <v>0</v>
          </cell>
          <cell r="O542">
            <v>0</v>
          </cell>
          <cell r="P542">
            <v>0</v>
          </cell>
          <cell r="Q542">
            <v>0</v>
          </cell>
          <cell r="R542">
            <v>0</v>
          </cell>
          <cell r="S542">
            <v>0</v>
          </cell>
          <cell r="T542">
            <v>0</v>
          </cell>
        </row>
        <row r="543">
          <cell r="A543">
            <v>2070406</v>
          </cell>
          <cell r="B543" t="str">
            <v/>
          </cell>
          <cell r="C543" t="str">
            <v/>
          </cell>
          <cell r="D543" t="str">
            <v>20704</v>
          </cell>
          <cell r="E543" t="str">
            <v/>
          </cell>
          <cell r="F543" t="str">
            <v/>
          </cell>
          <cell r="G543" t="str">
            <v>  电影</v>
          </cell>
          <cell r="H543">
            <v>0</v>
          </cell>
          <cell r="I543">
            <v>0</v>
          </cell>
          <cell r="J543">
            <v>0</v>
          </cell>
          <cell r="K543">
            <v>0</v>
          </cell>
          <cell r="L543">
            <v>0</v>
          </cell>
          <cell r="M543">
            <v>0</v>
          </cell>
          <cell r="N543">
            <v>0</v>
          </cell>
          <cell r="O543">
            <v>0</v>
          </cell>
          <cell r="P543">
            <v>0</v>
          </cell>
          <cell r="Q543">
            <v>0</v>
          </cell>
          <cell r="R543">
            <v>0</v>
          </cell>
          <cell r="S543">
            <v>0</v>
          </cell>
          <cell r="T543">
            <v>0</v>
          </cell>
        </row>
        <row r="544">
          <cell r="A544">
            <v>2070407</v>
          </cell>
          <cell r="B544" t="str">
            <v/>
          </cell>
          <cell r="C544" t="str">
            <v/>
          </cell>
          <cell r="D544" t="str">
            <v>20704</v>
          </cell>
          <cell r="E544" t="str">
            <v/>
          </cell>
          <cell r="F544" t="str">
            <v/>
          </cell>
          <cell r="G544" t="str">
            <v>  广播电视监控</v>
          </cell>
          <cell r="H544">
            <v>0</v>
          </cell>
          <cell r="I544">
            <v>0</v>
          </cell>
          <cell r="J544">
            <v>0</v>
          </cell>
          <cell r="K544">
            <v>0</v>
          </cell>
          <cell r="L544">
            <v>0</v>
          </cell>
          <cell r="M544">
            <v>0</v>
          </cell>
          <cell r="N544">
            <v>0</v>
          </cell>
          <cell r="O544">
            <v>0</v>
          </cell>
          <cell r="P544">
            <v>0</v>
          </cell>
          <cell r="Q544">
            <v>0</v>
          </cell>
          <cell r="R544">
            <v>0</v>
          </cell>
          <cell r="S544">
            <v>0</v>
          </cell>
          <cell r="T544">
            <v>0</v>
          </cell>
        </row>
        <row r="545">
          <cell r="A545">
            <v>2070499</v>
          </cell>
          <cell r="B545" t="str">
            <v/>
          </cell>
          <cell r="C545" t="str">
            <v/>
          </cell>
          <cell r="D545" t="str">
            <v>20704</v>
          </cell>
          <cell r="E545" t="str">
            <v/>
          </cell>
          <cell r="F545" t="str">
            <v/>
          </cell>
          <cell r="G545" t="str">
            <v>  其他广播影视支出</v>
          </cell>
          <cell r="H545">
            <v>0</v>
          </cell>
          <cell r="I545">
            <v>0</v>
          </cell>
          <cell r="J545">
            <v>0</v>
          </cell>
          <cell r="K545">
            <v>0</v>
          </cell>
          <cell r="L545">
            <v>0</v>
          </cell>
          <cell r="M545">
            <v>0</v>
          </cell>
          <cell r="N545">
            <v>0</v>
          </cell>
          <cell r="O545">
            <v>0</v>
          </cell>
          <cell r="P545">
            <v>0</v>
          </cell>
          <cell r="Q545">
            <v>0</v>
          </cell>
          <cell r="R545">
            <v>0</v>
          </cell>
          <cell r="S545">
            <v>0</v>
          </cell>
          <cell r="T545">
            <v>0</v>
          </cell>
        </row>
        <row r="546">
          <cell r="A546">
            <v>20708</v>
          </cell>
          <cell r="B546" t="str">
            <v/>
          </cell>
          <cell r="C546" t="str">
            <v>207</v>
          </cell>
          <cell r="D546" t="str">
            <v/>
          </cell>
          <cell r="E546" t="str">
            <v/>
          </cell>
          <cell r="F546" t="str">
            <v>20708</v>
          </cell>
          <cell r="G546" t="str">
            <v>广播电视</v>
          </cell>
          <cell r="H546">
            <v>6</v>
          </cell>
          <cell r="I546">
            <v>0</v>
          </cell>
          <cell r="J546">
            <v>0</v>
          </cell>
          <cell r="K546">
            <v>0</v>
          </cell>
          <cell r="L546">
            <v>0</v>
          </cell>
          <cell r="M546">
            <v>0</v>
          </cell>
          <cell r="N546">
            <v>0</v>
          </cell>
          <cell r="O546">
            <v>0</v>
          </cell>
          <cell r="P546">
            <v>0</v>
          </cell>
          <cell r="Q546">
            <v>0</v>
          </cell>
          <cell r="R546">
            <v>0</v>
          </cell>
          <cell r="S546">
            <v>10.907165</v>
          </cell>
          <cell r="T546">
            <v>29</v>
          </cell>
        </row>
        <row r="547">
          <cell r="A547">
            <v>2070805</v>
          </cell>
          <cell r="B547" t="str">
            <v/>
          </cell>
          <cell r="C547" t="str">
            <v/>
          </cell>
          <cell r="D547" t="str">
            <v>20708</v>
          </cell>
          <cell r="E547" t="str">
            <v/>
          </cell>
          <cell r="F547" t="str">
            <v/>
          </cell>
          <cell r="G547" t="str">
            <v>  电视</v>
          </cell>
          <cell r="H547">
            <v>0</v>
          </cell>
          <cell r="I547">
            <v>0</v>
          </cell>
          <cell r="J547">
            <v>0</v>
          </cell>
          <cell r="K547">
            <v>0</v>
          </cell>
          <cell r="L547">
            <v>0</v>
          </cell>
          <cell r="M547">
            <v>0</v>
          </cell>
          <cell r="N547">
            <v>0</v>
          </cell>
          <cell r="O547">
            <v>0</v>
          </cell>
          <cell r="P547">
            <v>0</v>
          </cell>
          <cell r="Q547">
            <v>0</v>
          </cell>
          <cell r="R547">
            <v>0</v>
          </cell>
          <cell r="S547">
            <v>0</v>
          </cell>
          <cell r="T547">
            <v>0</v>
          </cell>
        </row>
        <row r="548">
          <cell r="A548">
            <v>2070804</v>
          </cell>
          <cell r="B548" t="str">
            <v/>
          </cell>
          <cell r="C548" t="str">
            <v/>
          </cell>
          <cell r="D548" t="str">
            <v>20708</v>
          </cell>
          <cell r="E548" t="str">
            <v/>
          </cell>
          <cell r="F548" t="str">
            <v/>
          </cell>
          <cell r="G548" t="str">
            <v>  广播</v>
          </cell>
          <cell r="H548">
            <v>0</v>
          </cell>
          <cell r="I548">
            <v>0</v>
          </cell>
          <cell r="J548">
            <v>0</v>
          </cell>
          <cell r="K548">
            <v>0</v>
          </cell>
          <cell r="L548">
            <v>0</v>
          </cell>
          <cell r="M548">
            <v>0</v>
          </cell>
          <cell r="N548">
            <v>0</v>
          </cell>
          <cell r="O548">
            <v>0</v>
          </cell>
          <cell r="P548">
            <v>0</v>
          </cell>
          <cell r="Q548">
            <v>0</v>
          </cell>
          <cell r="R548">
            <v>0</v>
          </cell>
          <cell r="S548">
            <v>0</v>
          </cell>
          <cell r="T548">
            <v>0</v>
          </cell>
        </row>
        <row r="549">
          <cell r="A549">
            <v>2070899</v>
          </cell>
          <cell r="B549" t="str">
            <v/>
          </cell>
          <cell r="C549" t="str">
            <v/>
          </cell>
          <cell r="D549" t="str">
            <v>20708</v>
          </cell>
          <cell r="E549" t="str">
            <v/>
          </cell>
          <cell r="F549" t="str">
            <v/>
          </cell>
          <cell r="G549" t="str">
            <v>  其他广播电视支出</v>
          </cell>
          <cell r="H549">
            <v>6</v>
          </cell>
          <cell r="I549">
            <v>0</v>
          </cell>
          <cell r="J549">
            <v>0</v>
          </cell>
          <cell r="K549">
            <v>0</v>
          </cell>
          <cell r="L549">
            <v>0</v>
          </cell>
          <cell r="M549">
            <v>0</v>
          </cell>
          <cell r="N549">
            <v>0</v>
          </cell>
          <cell r="O549">
            <v>0</v>
          </cell>
          <cell r="P549">
            <v>0</v>
          </cell>
          <cell r="Q549">
            <v>0</v>
          </cell>
          <cell r="R549">
            <v>0</v>
          </cell>
          <cell r="S549">
            <v>10.907165</v>
          </cell>
          <cell r="T549">
            <v>29</v>
          </cell>
        </row>
        <row r="550">
          <cell r="A550">
            <v>20799</v>
          </cell>
          <cell r="B550" t="str">
            <v/>
          </cell>
          <cell r="C550" t="str">
            <v>207</v>
          </cell>
          <cell r="D550" t="str">
            <v/>
          </cell>
          <cell r="E550" t="str">
            <v/>
          </cell>
          <cell r="F550" t="str">
            <v>20799</v>
          </cell>
          <cell r="G550" t="str">
            <v>其他文化体育与传媒支出</v>
          </cell>
          <cell r="H550">
            <v>0</v>
          </cell>
          <cell r="I550">
            <v>0</v>
          </cell>
          <cell r="J550">
            <v>0</v>
          </cell>
          <cell r="K550">
            <v>0</v>
          </cell>
          <cell r="L550">
            <v>0</v>
          </cell>
          <cell r="M550">
            <v>0</v>
          </cell>
          <cell r="N550">
            <v>0</v>
          </cell>
          <cell r="O550">
            <v>0</v>
          </cell>
          <cell r="P550">
            <v>0</v>
          </cell>
          <cell r="Q550">
            <v>469.26</v>
          </cell>
          <cell r="R550">
            <v>-469.26</v>
          </cell>
          <cell r="S550">
            <v>86.076721</v>
          </cell>
          <cell r="T550">
            <v>0</v>
          </cell>
        </row>
        <row r="551">
          <cell r="A551">
            <v>2079902</v>
          </cell>
          <cell r="B551" t="str">
            <v/>
          </cell>
          <cell r="C551" t="str">
            <v/>
          </cell>
          <cell r="D551" t="str">
            <v>20799</v>
          </cell>
          <cell r="E551" t="str">
            <v/>
          </cell>
          <cell r="F551" t="str">
            <v/>
          </cell>
          <cell r="G551" t="str">
            <v>  宣传文化发展专项支出</v>
          </cell>
          <cell r="H551">
            <v>0</v>
          </cell>
          <cell r="I551">
            <v>0</v>
          </cell>
          <cell r="J551">
            <v>0</v>
          </cell>
          <cell r="K551">
            <v>0</v>
          </cell>
          <cell r="L551">
            <v>0</v>
          </cell>
          <cell r="M551">
            <v>0</v>
          </cell>
          <cell r="N551">
            <v>0</v>
          </cell>
          <cell r="O551">
            <v>0</v>
          </cell>
          <cell r="P551">
            <v>0</v>
          </cell>
          <cell r="Q551">
            <v>0</v>
          </cell>
          <cell r="R551">
            <v>0</v>
          </cell>
          <cell r="S551">
            <v>0</v>
          </cell>
          <cell r="T551">
            <v>0</v>
          </cell>
        </row>
        <row r="552">
          <cell r="A552">
            <v>2079903</v>
          </cell>
          <cell r="B552" t="str">
            <v/>
          </cell>
          <cell r="C552" t="str">
            <v/>
          </cell>
          <cell r="D552" t="str">
            <v>20799</v>
          </cell>
          <cell r="E552" t="str">
            <v/>
          </cell>
          <cell r="F552" t="str">
            <v/>
          </cell>
          <cell r="G552" t="str">
            <v>  文化产业发展专项支出</v>
          </cell>
          <cell r="H552">
            <v>0</v>
          </cell>
          <cell r="I552">
            <v>0</v>
          </cell>
          <cell r="J552">
            <v>0</v>
          </cell>
          <cell r="K552">
            <v>0</v>
          </cell>
          <cell r="L552">
            <v>0</v>
          </cell>
          <cell r="M552">
            <v>0</v>
          </cell>
          <cell r="N552">
            <v>0</v>
          </cell>
          <cell r="O552">
            <v>0</v>
          </cell>
          <cell r="P552">
            <v>0</v>
          </cell>
          <cell r="Q552">
            <v>0</v>
          </cell>
          <cell r="R552">
            <v>0</v>
          </cell>
          <cell r="S552">
            <v>0</v>
          </cell>
          <cell r="T552">
            <v>0</v>
          </cell>
        </row>
        <row r="553">
          <cell r="A553">
            <v>2079999</v>
          </cell>
          <cell r="B553" t="str">
            <v/>
          </cell>
          <cell r="C553" t="str">
            <v/>
          </cell>
          <cell r="D553" t="str">
            <v>20799</v>
          </cell>
          <cell r="E553" t="str">
            <v/>
          </cell>
          <cell r="F553" t="str">
            <v/>
          </cell>
          <cell r="G553" t="str">
            <v>  其他文化体育与传媒支出</v>
          </cell>
          <cell r="H553">
            <v>0</v>
          </cell>
          <cell r="I553">
            <v>0</v>
          </cell>
          <cell r="J553">
            <v>0</v>
          </cell>
          <cell r="K553">
            <v>0</v>
          </cell>
          <cell r="L553">
            <v>0</v>
          </cell>
          <cell r="M553">
            <v>0</v>
          </cell>
          <cell r="N553">
            <v>0</v>
          </cell>
          <cell r="O553">
            <v>0</v>
          </cell>
          <cell r="P553">
            <v>0</v>
          </cell>
          <cell r="Q553">
            <v>469.26</v>
          </cell>
          <cell r="R553">
            <v>-469.26</v>
          </cell>
          <cell r="S553">
            <v>86.076721</v>
          </cell>
          <cell r="T553">
            <v>0</v>
          </cell>
        </row>
        <row r="554">
          <cell r="A554">
            <v>208</v>
          </cell>
          <cell r="B554" t="str">
            <v>类</v>
          </cell>
          <cell r="C554" t="str">
            <v/>
          </cell>
          <cell r="D554" t="str">
            <v/>
          </cell>
          <cell r="E554" t="str">
            <v/>
          </cell>
          <cell r="F554" t="str">
            <v/>
          </cell>
          <cell r="G554" t="str">
            <v>社会保障和就业支出</v>
          </cell>
          <cell r="H554">
            <v>84738.205993</v>
          </cell>
          <cell r="I554">
            <v>3053.5284</v>
          </cell>
          <cell r="J554">
            <v>216.06278</v>
          </cell>
          <cell r="K554">
            <v>99.32181</v>
          </cell>
          <cell r="L554">
            <v>0</v>
          </cell>
          <cell r="M554">
            <v>140.448</v>
          </cell>
          <cell r="N554">
            <v>0</v>
          </cell>
          <cell r="O554">
            <v>34093.81</v>
          </cell>
          <cell r="P554">
            <v>48130.914272</v>
          </cell>
          <cell r="Q554">
            <v>8909.774896</v>
          </cell>
          <cell r="R554">
            <v>5127.329376</v>
          </cell>
          <cell r="S554">
            <v>1359.805954</v>
          </cell>
          <cell r="T554">
            <v>617.452656</v>
          </cell>
        </row>
        <row r="555">
          <cell r="A555">
            <v>20801</v>
          </cell>
          <cell r="B555" t="str">
            <v/>
          </cell>
          <cell r="C555" t="str">
            <v>208</v>
          </cell>
          <cell r="D555" t="str">
            <v/>
          </cell>
          <cell r="E555" t="str">
            <v/>
          </cell>
          <cell r="F555" t="str">
            <v>20801</v>
          </cell>
          <cell r="G555" t="str">
            <v>人力资源和社会保障管理事务</v>
          </cell>
          <cell r="H555">
            <v>1442.572918</v>
          </cell>
          <cell r="I555">
            <v>1177.9032</v>
          </cell>
          <cell r="J555">
            <v>71.7192</v>
          </cell>
          <cell r="K555">
            <v>40.5788</v>
          </cell>
          <cell r="L555">
            <v>0</v>
          </cell>
          <cell r="M555">
            <v>42.84</v>
          </cell>
          <cell r="N555">
            <v>0</v>
          </cell>
          <cell r="O555">
            <v>0</v>
          </cell>
          <cell r="P555">
            <v>0</v>
          </cell>
          <cell r="Q555">
            <v>0</v>
          </cell>
          <cell r="R555">
            <v>0</v>
          </cell>
          <cell r="S555">
            <v>0</v>
          </cell>
          <cell r="T555">
            <v>0</v>
          </cell>
        </row>
        <row r="556">
          <cell r="A556">
            <v>2080101</v>
          </cell>
          <cell r="B556" t="str">
            <v/>
          </cell>
          <cell r="C556" t="str">
            <v/>
          </cell>
          <cell r="D556" t="str">
            <v>20801</v>
          </cell>
          <cell r="E556" t="str">
            <v/>
          </cell>
          <cell r="F556" t="str">
            <v/>
          </cell>
          <cell r="G556" t="str">
            <v>  行政运行</v>
          </cell>
          <cell r="H556">
            <v>456.1712</v>
          </cell>
          <cell r="I556">
            <v>424.3356</v>
          </cell>
          <cell r="J556">
            <v>0</v>
          </cell>
          <cell r="K556">
            <v>13.0889</v>
          </cell>
          <cell r="L556">
            <v>0</v>
          </cell>
          <cell r="M556">
            <v>0</v>
          </cell>
          <cell r="N556">
            <v>0</v>
          </cell>
          <cell r="O556">
            <v>0</v>
          </cell>
          <cell r="P556">
            <v>0</v>
          </cell>
          <cell r="Q556">
            <v>0</v>
          </cell>
          <cell r="R556">
            <v>0</v>
          </cell>
          <cell r="S556">
            <v>0</v>
          </cell>
          <cell r="T556">
            <v>0</v>
          </cell>
        </row>
        <row r="557">
          <cell r="A557">
            <v>2080102</v>
          </cell>
          <cell r="B557" t="str">
            <v/>
          </cell>
          <cell r="C557" t="str">
            <v/>
          </cell>
          <cell r="D557" t="str">
            <v>20801</v>
          </cell>
          <cell r="E557" t="str">
            <v/>
          </cell>
          <cell r="F557" t="str">
            <v/>
          </cell>
          <cell r="G557" t="str">
            <v>  一般行政管理事务</v>
          </cell>
          <cell r="H557">
            <v>0</v>
          </cell>
          <cell r="I557">
            <v>0</v>
          </cell>
          <cell r="J557">
            <v>0</v>
          </cell>
          <cell r="K557">
            <v>0</v>
          </cell>
          <cell r="L557">
            <v>0</v>
          </cell>
          <cell r="M557">
            <v>0</v>
          </cell>
          <cell r="N557">
            <v>0</v>
          </cell>
          <cell r="O557">
            <v>0</v>
          </cell>
          <cell r="P557">
            <v>0</v>
          </cell>
          <cell r="Q557">
            <v>0</v>
          </cell>
          <cell r="R557">
            <v>0</v>
          </cell>
          <cell r="S557">
            <v>0</v>
          </cell>
          <cell r="T557">
            <v>0</v>
          </cell>
        </row>
        <row r="558">
          <cell r="A558">
            <v>2080103</v>
          </cell>
          <cell r="B558" t="str">
            <v/>
          </cell>
          <cell r="C558" t="str">
            <v/>
          </cell>
          <cell r="D558" t="str">
            <v>20801</v>
          </cell>
          <cell r="E558" t="str">
            <v/>
          </cell>
          <cell r="F558" t="str">
            <v/>
          </cell>
          <cell r="G558" t="str">
            <v>  机关服务</v>
          </cell>
          <cell r="H558">
            <v>0</v>
          </cell>
          <cell r="I558">
            <v>0</v>
          </cell>
          <cell r="J558">
            <v>0</v>
          </cell>
          <cell r="K558">
            <v>0</v>
          </cell>
          <cell r="L558">
            <v>0</v>
          </cell>
          <cell r="M558">
            <v>0</v>
          </cell>
          <cell r="N558">
            <v>0</v>
          </cell>
          <cell r="O558">
            <v>0</v>
          </cell>
          <cell r="P558">
            <v>0</v>
          </cell>
          <cell r="Q558">
            <v>0</v>
          </cell>
          <cell r="R558">
            <v>0</v>
          </cell>
          <cell r="S558">
            <v>0</v>
          </cell>
          <cell r="T558">
            <v>0</v>
          </cell>
        </row>
        <row r="559">
          <cell r="A559">
            <v>2080104</v>
          </cell>
          <cell r="B559" t="str">
            <v/>
          </cell>
          <cell r="C559" t="str">
            <v/>
          </cell>
          <cell r="D559" t="str">
            <v>20801</v>
          </cell>
          <cell r="E559" t="str">
            <v/>
          </cell>
          <cell r="F559" t="str">
            <v/>
          </cell>
          <cell r="G559" t="str">
            <v>  综合业务管理</v>
          </cell>
          <cell r="H559">
            <v>0</v>
          </cell>
          <cell r="I559">
            <v>0</v>
          </cell>
          <cell r="J559">
            <v>0</v>
          </cell>
          <cell r="K559">
            <v>0</v>
          </cell>
          <cell r="L559">
            <v>0</v>
          </cell>
          <cell r="M559">
            <v>0</v>
          </cell>
          <cell r="N559">
            <v>0</v>
          </cell>
          <cell r="O559">
            <v>0</v>
          </cell>
          <cell r="P559">
            <v>0</v>
          </cell>
          <cell r="Q559">
            <v>0</v>
          </cell>
          <cell r="R559">
            <v>0</v>
          </cell>
          <cell r="S559">
            <v>0</v>
          </cell>
          <cell r="T559">
            <v>0</v>
          </cell>
        </row>
        <row r="560">
          <cell r="A560">
            <v>2080105</v>
          </cell>
          <cell r="B560" t="str">
            <v/>
          </cell>
          <cell r="C560" t="str">
            <v/>
          </cell>
          <cell r="D560" t="str">
            <v>20801</v>
          </cell>
          <cell r="E560" t="str">
            <v/>
          </cell>
          <cell r="F560" t="str">
            <v/>
          </cell>
          <cell r="G560" t="str">
            <v>  劳动保障监察</v>
          </cell>
          <cell r="H560">
            <v>0</v>
          </cell>
          <cell r="I560">
            <v>0</v>
          </cell>
          <cell r="J560">
            <v>0</v>
          </cell>
          <cell r="K560">
            <v>0</v>
          </cell>
          <cell r="L560">
            <v>0</v>
          </cell>
          <cell r="M560">
            <v>0</v>
          </cell>
          <cell r="N560">
            <v>0</v>
          </cell>
          <cell r="O560">
            <v>0</v>
          </cell>
          <cell r="P560">
            <v>0</v>
          </cell>
          <cell r="Q560">
            <v>0</v>
          </cell>
          <cell r="R560">
            <v>0</v>
          </cell>
          <cell r="S560">
            <v>0</v>
          </cell>
          <cell r="T560">
            <v>0</v>
          </cell>
        </row>
        <row r="561">
          <cell r="A561">
            <v>2080106</v>
          </cell>
          <cell r="B561" t="str">
            <v/>
          </cell>
          <cell r="C561" t="str">
            <v/>
          </cell>
          <cell r="D561" t="str">
            <v>20801</v>
          </cell>
          <cell r="E561" t="str">
            <v/>
          </cell>
          <cell r="F561" t="str">
            <v/>
          </cell>
          <cell r="G561" t="str">
            <v>  就业管理事务</v>
          </cell>
          <cell r="H561">
            <v>0</v>
          </cell>
          <cell r="I561">
            <v>0</v>
          </cell>
          <cell r="J561">
            <v>0</v>
          </cell>
          <cell r="K561">
            <v>0</v>
          </cell>
          <cell r="L561">
            <v>0</v>
          </cell>
          <cell r="M561">
            <v>0</v>
          </cell>
          <cell r="N561">
            <v>0</v>
          </cell>
          <cell r="O561">
            <v>0</v>
          </cell>
          <cell r="P561">
            <v>0</v>
          </cell>
          <cell r="Q561">
            <v>0</v>
          </cell>
          <cell r="R561">
            <v>0</v>
          </cell>
          <cell r="S561">
            <v>0</v>
          </cell>
          <cell r="T561">
            <v>0</v>
          </cell>
        </row>
        <row r="562">
          <cell r="A562">
            <v>2080107</v>
          </cell>
          <cell r="B562" t="str">
            <v/>
          </cell>
          <cell r="C562" t="str">
            <v/>
          </cell>
          <cell r="D562" t="str">
            <v>20801</v>
          </cell>
          <cell r="E562" t="str">
            <v/>
          </cell>
          <cell r="F562" t="str">
            <v/>
          </cell>
          <cell r="G562" t="str">
            <v>  社会保险业务管理事务</v>
          </cell>
          <cell r="H562">
            <v>0</v>
          </cell>
          <cell r="I562">
            <v>0</v>
          </cell>
          <cell r="J562">
            <v>0</v>
          </cell>
          <cell r="K562">
            <v>0</v>
          </cell>
          <cell r="L562">
            <v>0</v>
          </cell>
          <cell r="M562">
            <v>0</v>
          </cell>
          <cell r="N562">
            <v>0</v>
          </cell>
          <cell r="O562">
            <v>0</v>
          </cell>
          <cell r="P562">
            <v>0</v>
          </cell>
          <cell r="Q562">
            <v>0</v>
          </cell>
          <cell r="R562">
            <v>0</v>
          </cell>
          <cell r="S562">
            <v>0</v>
          </cell>
          <cell r="T562">
            <v>0</v>
          </cell>
        </row>
        <row r="563">
          <cell r="A563">
            <v>2080108</v>
          </cell>
          <cell r="B563" t="str">
            <v/>
          </cell>
          <cell r="C563" t="str">
            <v/>
          </cell>
          <cell r="D563" t="str">
            <v>20801</v>
          </cell>
          <cell r="E563" t="str">
            <v/>
          </cell>
          <cell r="F563" t="str">
            <v/>
          </cell>
          <cell r="G563" t="str">
            <v>  信息化建设</v>
          </cell>
          <cell r="H563">
            <v>0</v>
          </cell>
          <cell r="I563">
            <v>0</v>
          </cell>
          <cell r="J563">
            <v>0</v>
          </cell>
          <cell r="K563">
            <v>0</v>
          </cell>
          <cell r="L563">
            <v>0</v>
          </cell>
          <cell r="M563">
            <v>0</v>
          </cell>
          <cell r="N563">
            <v>0</v>
          </cell>
          <cell r="O563">
            <v>0</v>
          </cell>
          <cell r="P563">
            <v>0</v>
          </cell>
          <cell r="Q563">
            <v>0</v>
          </cell>
          <cell r="R563">
            <v>0</v>
          </cell>
          <cell r="S563">
            <v>0</v>
          </cell>
          <cell r="T563">
            <v>0</v>
          </cell>
        </row>
        <row r="564">
          <cell r="A564">
            <v>2080109</v>
          </cell>
          <cell r="B564" t="str">
            <v/>
          </cell>
          <cell r="C564" t="str">
            <v/>
          </cell>
          <cell r="D564" t="str">
            <v>20801</v>
          </cell>
          <cell r="E564" t="str">
            <v/>
          </cell>
          <cell r="F564" t="str">
            <v/>
          </cell>
          <cell r="G564" t="str">
            <v>  社会保险经办机构</v>
          </cell>
          <cell r="H564">
            <v>924.8435</v>
          </cell>
          <cell r="I564">
            <v>753.5676</v>
          </cell>
          <cell r="J564">
            <v>71.7192</v>
          </cell>
          <cell r="K564">
            <v>27.4899</v>
          </cell>
          <cell r="L564">
            <v>0</v>
          </cell>
          <cell r="M564">
            <v>42.84</v>
          </cell>
          <cell r="N564">
            <v>0</v>
          </cell>
          <cell r="O564">
            <v>0</v>
          </cell>
          <cell r="P564">
            <v>0</v>
          </cell>
          <cell r="Q564">
            <v>0</v>
          </cell>
          <cell r="R564">
            <v>0</v>
          </cell>
          <cell r="S564">
            <v>0</v>
          </cell>
          <cell r="T564">
            <v>0</v>
          </cell>
        </row>
        <row r="565">
          <cell r="A565">
            <v>208010901</v>
          </cell>
          <cell r="B565" t="str">
            <v/>
          </cell>
          <cell r="C565" t="str">
            <v/>
          </cell>
          <cell r="D565" t="str">
            <v/>
          </cell>
          <cell r="E565" t="str">
            <v>2080109</v>
          </cell>
          <cell r="F565" t="str">
            <v/>
          </cell>
          <cell r="G565" t="str">
            <v>    其中：区就业局</v>
          </cell>
          <cell r="H565">
            <v>98.1309</v>
          </cell>
          <cell r="I565">
            <v>92.0616</v>
          </cell>
          <cell r="J565">
            <v>0</v>
          </cell>
          <cell r="K565">
            <v>2.5482</v>
          </cell>
          <cell r="L565">
            <v>0</v>
          </cell>
          <cell r="M565">
            <v>0</v>
          </cell>
          <cell r="N565">
            <v>0</v>
          </cell>
          <cell r="O565">
            <v>0</v>
          </cell>
          <cell r="P565">
            <v>0</v>
          </cell>
          <cell r="Q565">
            <v>0</v>
          </cell>
          <cell r="R565">
            <v>0</v>
          </cell>
          <cell r="S565">
            <v>0</v>
          </cell>
          <cell r="T565">
            <v>0</v>
          </cell>
        </row>
        <row r="566">
          <cell r="A566">
            <v>208010902</v>
          </cell>
          <cell r="B566" t="str">
            <v/>
          </cell>
          <cell r="C566" t="str">
            <v/>
          </cell>
          <cell r="D566" t="str">
            <v/>
          </cell>
          <cell r="E566" t="str">
            <v>2080109</v>
          </cell>
          <cell r="F566" t="str">
            <v/>
          </cell>
          <cell r="G566" t="str">
            <v>          区社保局</v>
          </cell>
          <cell r="H566">
            <v>248.7901</v>
          </cell>
          <cell r="I566">
            <v>233.4384</v>
          </cell>
          <cell r="J566">
            <v>0</v>
          </cell>
          <cell r="K566">
            <v>6.2673</v>
          </cell>
          <cell r="L566">
            <v>0</v>
          </cell>
          <cell r="M566">
            <v>0</v>
          </cell>
          <cell r="N566">
            <v>0</v>
          </cell>
          <cell r="O566">
            <v>0</v>
          </cell>
          <cell r="P566">
            <v>0</v>
          </cell>
          <cell r="Q566">
            <v>0</v>
          </cell>
          <cell r="R566">
            <v>0</v>
          </cell>
          <cell r="S566">
            <v>0</v>
          </cell>
          <cell r="T566">
            <v>0</v>
          </cell>
        </row>
        <row r="567">
          <cell r="A567">
            <v>208010903</v>
          </cell>
          <cell r="B567" t="str">
            <v/>
          </cell>
          <cell r="C567" t="str">
            <v/>
          </cell>
          <cell r="D567" t="str">
            <v/>
          </cell>
          <cell r="E567" t="str">
            <v>2080109</v>
          </cell>
          <cell r="F567" t="str">
            <v/>
          </cell>
          <cell r="G567" t="str">
            <v>          区医保中心</v>
          </cell>
          <cell r="H567">
            <v>0</v>
          </cell>
          <cell r="I567">
            <v>0</v>
          </cell>
          <cell r="J567">
            <v>0</v>
          </cell>
          <cell r="K567">
            <v>0</v>
          </cell>
          <cell r="L567">
            <v>0</v>
          </cell>
          <cell r="M567">
            <v>0</v>
          </cell>
          <cell r="N567">
            <v>0</v>
          </cell>
          <cell r="O567">
            <v>0</v>
          </cell>
          <cell r="P567">
            <v>0</v>
          </cell>
          <cell r="Q567">
            <v>0</v>
          </cell>
          <cell r="R567">
            <v>0</v>
          </cell>
          <cell r="S567">
            <v>0</v>
          </cell>
          <cell r="T567">
            <v>0</v>
          </cell>
        </row>
        <row r="568">
          <cell r="A568">
            <v>208010904</v>
          </cell>
          <cell r="B568" t="str">
            <v/>
          </cell>
          <cell r="C568" t="str">
            <v/>
          </cell>
          <cell r="D568" t="str">
            <v/>
          </cell>
          <cell r="E568" t="str">
            <v>2080109</v>
          </cell>
          <cell r="F568" t="str">
            <v/>
          </cell>
          <cell r="G568" t="str">
            <v>          区居保局</v>
          </cell>
          <cell r="H568">
            <v>229.5332</v>
          </cell>
          <cell r="I568">
            <v>170.2392</v>
          </cell>
          <cell r="J568">
            <v>28.4436</v>
          </cell>
          <cell r="K568">
            <v>7.5165</v>
          </cell>
          <cell r="L568">
            <v>0</v>
          </cell>
          <cell r="M568">
            <v>16.8</v>
          </cell>
          <cell r="N568">
            <v>0</v>
          </cell>
          <cell r="O568">
            <v>0</v>
          </cell>
          <cell r="P568">
            <v>0</v>
          </cell>
          <cell r="Q568">
            <v>0</v>
          </cell>
          <cell r="R568">
            <v>0</v>
          </cell>
          <cell r="S568">
            <v>0</v>
          </cell>
          <cell r="T568">
            <v>0</v>
          </cell>
        </row>
        <row r="569">
          <cell r="A569">
            <v>208010906</v>
          </cell>
          <cell r="B569" t="str">
            <v/>
          </cell>
          <cell r="C569" t="str">
            <v/>
          </cell>
          <cell r="D569" t="str">
            <v/>
          </cell>
          <cell r="E569" t="str">
            <v>2080109</v>
          </cell>
          <cell r="F569" t="str">
            <v/>
          </cell>
          <cell r="G569" t="str">
            <v>          区人社局事业</v>
          </cell>
          <cell r="H569">
            <v>348.3893</v>
          </cell>
          <cell r="I569">
            <v>257.8284</v>
          </cell>
          <cell r="J569">
            <v>43.2756</v>
          </cell>
          <cell r="K569">
            <v>11.1579</v>
          </cell>
          <cell r="L569">
            <v>0</v>
          </cell>
          <cell r="M569">
            <v>26.04</v>
          </cell>
          <cell r="N569">
            <v>0</v>
          </cell>
          <cell r="O569">
            <v>0</v>
          </cell>
          <cell r="P569">
            <v>0</v>
          </cell>
          <cell r="Q569">
            <v>0</v>
          </cell>
          <cell r="R569">
            <v>0</v>
          </cell>
          <cell r="S569">
            <v>0</v>
          </cell>
          <cell r="T569">
            <v>0</v>
          </cell>
        </row>
        <row r="570">
          <cell r="A570">
            <v>208010907</v>
          </cell>
          <cell r="B570" t="str">
            <v/>
          </cell>
          <cell r="C570" t="str">
            <v/>
          </cell>
          <cell r="D570" t="str">
            <v/>
          </cell>
          <cell r="E570" t="str">
            <v>2080109</v>
          </cell>
          <cell r="F570" t="str">
            <v/>
          </cell>
          <cell r="G570" t="str">
            <v>          退管办</v>
          </cell>
          <cell r="H570">
            <v>0</v>
          </cell>
          <cell r="I570">
            <v>0</v>
          </cell>
          <cell r="J570">
            <v>0</v>
          </cell>
          <cell r="K570">
            <v>0</v>
          </cell>
          <cell r="L570">
            <v>0</v>
          </cell>
          <cell r="M570">
            <v>0</v>
          </cell>
          <cell r="N570">
            <v>0</v>
          </cell>
          <cell r="O570">
            <v>0</v>
          </cell>
          <cell r="P570">
            <v>0</v>
          </cell>
          <cell r="Q570">
            <v>0</v>
          </cell>
          <cell r="R570">
            <v>0</v>
          </cell>
          <cell r="S570">
            <v>0</v>
          </cell>
          <cell r="T570">
            <v>0</v>
          </cell>
        </row>
        <row r="571">
          <cell r="A571">
            <v>2080110</v>
          </cell>
          <cell r="B571" t="str">
            <v/>
          </cell>
          <cell r="C571" t="str">
            <v/>
          </cell>
          <cell r="D571" t="str">
            <v>20801</v>
          </cell>
          <cell r="E571" t="str">
            <v/>
          </cell>
          <cell r="F571" t="str">
            <v/>
          </cell>
          <cell r="G571" t="str">
            <v>  劳动关系和维权</v>
          </cell>
          <cell r="H571">
            <v>0</v>
          </cell>
          <cell r="I571">
            <v>0</v>
          </cell>
          <cell r="J571">
            <v>0</v>
          </cell>
          <cell r="K571">
            <v>0</v>
          </cell>
          <cell r="L571">
            <v>0</v>
          </cell>
          <cell r="M571">
            <v>0</v>
          </cell>
          <cell r="N571">
            <v>0</v>
          </cell>
          <cell r="O571">
            <v>0</v>
          </cell>
          <cell r="P571">
            <v>0</v>
          </cell>
          <cell r="Q571">
            <v>0</v>
          </cell>
          <cell r="R571">
            <v>0</v>
          </cell>
          <cell r="S571">
            <v>0</v>
          </cell>
          <cell r="T571">
            <v>0</v>
          </cell>
        </row>
        <row r="572">
          <cell r="A572">
            <v>2080111</v>
          </cell>
          <cell r="B572" t="str">
            <v/>
          </cell>
          <cell r="C572" t="str">
            <v/>
          </cell>
          <cell r="D572" t="str">
            <v>20801</v>
          </cell>
          <cell r="E572" t="str">
            <v/>
          </cell>
          <cell r="F572" t="str">
            <v/>
          </cell>
          <cell r="G572" t="str">
            <v>  公共就业服务和职业技能鉴定机构</v>
          </cell>
          <cell r="H572">
            <v>0</v>
          </cell>
          <cell r="I572">
            <v>0</v>
          </cell>
          <cell r="J572">
            <v>0</v>
          </cell>
          <cell r="K572">
            <v>0</v>
          </cell>
          <cell r="L572">
            <v>0</v>
          </cell>
          <cell r="M572">
            <v>0</v>
          </cell>
          <cell r="N572">
            <v>0</v>
          </cell>
          <cell r="O572">
            <v>0</v>
          </cell>
          <cell r="P572">
            <v>0</v>
          </cell>
          <cell r="Q572">
            <v>0</v>
          </cell>
          <cell r="R572">
            <v>0</v>
          </cell>
          <cell r="S572">
            <v>0</v>
          </cell>
          <cell r="T572">
            <v>0</v>
          </cell>
        </row>
        <row r="573">
          <cell r="A573">
            <v>2080112</v>
          </cell>
          <cell r="B573" t="str">
            <v/>
          </cell>
          <cell r="C573" t="str">
            <v/>
          </cell>
          <cell r="D573" t="str">
            <v>20801</v>
          </cell>
          <cell r="E573" t="str">
            <v/>
          </cell>
          <cell r="F573" t="str">
            <v/>
          </cell>
          <cell r="G573" t="str">
            <v>  劳动人事争议调解仲裁</v>
          </cell>
          <cell r="H573">
            <v>0</v>
          </cell>
          <cell r="I573">
            <v>0</v>
          </cell>
          <cell r="J573">
            <v>0</v>
          </cell>
          <cell r="K573">
            <v>0</v>
          </cell>
          <cell r="L573">
            <v>0</v>
          </cell>
          <cell r="M573">
            <v>0</v>
          </cell>
          <cell r="N573">
            <v>0</v>
          </cell>
          <cell r="O573">
            <v>0</v>
          </cell>
          <cell r="P573">
            <v>0</v>
          </cell>
          <cell r="Q573">
            <v>0</v>
          </cell>
          <cell r="R573">
            <v>0</v>
          </cell>
          <cell r="S573">
            <v>0</v>
          </cell>
          <cell r="T573">
            <v>0</v>
          </cell>
        </row>
        <row r="574">
          <cell r="A574">
            <v>2080199</v>
          </cell>
          <cell r="B574" t="str">
            <v/>
          </cell>
          <cell r="C574" t="str">
            <v/>
          </cell>
          <cell r="D574" t="str">
            <v>20801</v>
          </cell>
          <cell r="E574" t="str">
            <v/>
          </cell>
          <cell r="F574" t="str">
            <v/>
          </cell>
          <cell r="G574" t="str">
            <v>  其他人力资源和社会保障管理事务支出</v>
          </cell>
          <cell r="H574">
            <v>61.558218</v>
          </cell>
          <cell r="I574">
            <v>0</v>
          </cell>
          <cell r="J574">
            <v>0</v>
          </cell>
          <cell r="K574">
            <v>0</v>
          </cell>
          <cell r="L574">
            <v>0</v>
          </cell>
          <cell r="M574">
            <v>0</v>
          </cell>
          <cell r="N574">
            <v>0</v>
          </cell>
          <cell r="O574">
            <v>0</v>
          </cell>
          <cell r="P574">
            <v>0</v>
          </cell>
          <cell r="Q574">
            <v>0</v>
          </cell>
          <cell r="R574">
            <v>0</v>
          </cell>
          <cell r="S574">
            <v>0</v>
          </cell>
          <cell r="T574">
            <v>0</v>
          </cell>
        </row>
        <row r="575">
          <cell r="A575">
            <v>20802</v>
          </cell>
          <cell r="B575" t="str">
            <v/>
          </cell>
          <cell r="C575" t="str">
            <v>208</v>
          </cell>
          <cell r="D575" t="str">
            <v/>
          </cell>
          <cell r="E575" t="str">
            <v/>
          </cell>
          <cell r="F575" t="str">
            <v>20802</v>
          </cell>
          <cell r="G575" t="str">
            <v>民政管理事务</v>
          </cell>
          <cell r="H575">
            <v>2886.9155</v>
          </cell>
          <cell r="I575">
            <v>302.208</v>
          </cell>
          <cell r="J575">
            <v>0</v>
          </cell>
          <cell r="K575">
            <v>9.0973</v>
          </cell>
          <cell r="L575">
            <v>0</v>
          </cell>
          <cell r="M575">
            <v>0</v>
          </cell>
          <cell r="N575">
            <v>0</v>
          </cell>
          <cell r="O575">
            <v>0</v>
          </cell>
          <cell r="P575">
            <v>1709.1117</v>
          </cell>
          <cell r="Q575">
            <v>645.12</v>
          </cell>
          <cell r="R575">
            <v>1063.9917</v>
          </cell>
          <cell r="S575">
            <v>0</v>
          </cell>
          <cell r="T575">
            <v>4.1472</v>
          </cell>
        </row>
        <row r="576">
          <cell r="A576">
            <v>2080201</v>
          </cell>
          <cell r="B576" t="str">
            <v/>
          </cell>
          <cell r="C576" t="str">
            <v/>
          </cell>
          <cell r="D576" t="str">
            <v>20802</v>
          </cell>
          <cell r="E576" t="str">
            <v/>
          </cell>
          <cell r="F576" t="str">
            <v/>
          </cell>
          <cell r="G576" t="str">
            <v>  行政运行</v>
          </cell>
          <cell r="H576">
            <v>323.3403</v>
          </cell>
          <cell r="I576">
            <v>302.208</v>
          </cell>
          <cell r="J576">
            <v>0</v>
          </cell>
          <cell r="K576">
            <v>9.0973</v>
          </cell>
          <cell r="L576">
            <v>0</v>
          </cell>
          <cell r="M576">
            <v>0</v>
          </cell>
          <cell r="N576">
            <v>0</v>
          </cell>
          <cell r="O576">
            <v>0</v>
          </cell>
          <cell r="P576">
            <v>0</v>
          </cell>
          <cell r="Q576">
            <v>0</v>
          </cell>
          <cell r="R576">
            <v>0</v>
          </cell>
          <cell r="S576">
            <v>0</v>
          </cell>
          <cell r="T576">
            <v>0</v>
          </cell>
        </row>
        <row r="577">
          <cell r="A577">
            <v>2080202</v>
          </cell>
          <cell r="B577" t="str">
            <v/>
          </cell>
          <cell r="C577" t="str">
            <v/>
          </cell>
          <cell r="D577" t="str">
            <v>20802</v>
          </cell>
          <cell r="E577" t="str">
            <v/>
          </cell>
          <cell r="F577" t="str">
            <v/>
          </cell>
          <cell r="G577" t="str">
            <v>  一般行政管理事务</v>
          </cell>
          <cell r="H577">
            <v>0</v>
          </cell>
          <cell r="I577">
            <v>0</v>
          </cell>
          <cell r="J577">
            <v>0</v>
          </cell>
          <cell r="K577">
            <v>0</v>
          </cell>
          <cell r="L577">
            <v>0</v>
          </cell>
          <cell r="M577">
            <v>0</v>
          </cell>
          <cell r="N577">
            <v>0</v>
          </cell>
          <cell r="O577">
            <v>0</v>
          </cell>
          <cell r="P577">
            <v>0</v>
          </cell>
          <cell r="Q577">
            <v>0</v>
          </cell>
          <cell r="R577">
            <v>0</v>
          </cell>
          <cell r="S577">
            <v>0</v>
          </cell>
          <cell r="T577">
            <v>0</v>
          </cell>
        </row>
        <row r="578">
          <cell r="A578">
            <v>2080203</v>
          </cell>
          <cell r="B578" t="str">
            <v/>
          </cell>
          <cell r="C578" t="str">
            <v/>
          </cell>
          <cell r="D578" t="str">
            <v>20802</v>
          </cell>
          <cell r="E578" t="str">
            <v/>
          </cell>
          <cell r="F578" t="str">
            <v/>
          </cell>
          <cell r="G578" t="str">
            <v>  机关服务</v>
          </cell>
          <cell r="H578">
            <v>0</v>
          </cell>
          <cell r="I578">
            <v>0</v>
          </cell>
          <cell r="J578">
            <v>0</v>
          </cell>
          <cell r="K578">
            <v>0</v>
          </cell>
          <cell r="L578">
            <v>0</v>
          </cell>
          <cell r="M578">
            <v>0</v>
          </cell>
          <cell r="N578">
            <v>0</v>
          </cell>
          <cell r="O578">
            <v>0</v>
          </cell>
          <cell r="P578">
            <v>0</v>
          </cell>
          <cell r="Q578">
            <v>0</v>
          </cell>
          <cell r="R578">
            <v>0</v>
          </cell>
          <cell r="S578">
            <v>0</v>
          </cell>
          <cell r="T578">
            <v>0</v>
          </cell>
        </row>
        <row r="579">
          <cell r="A579">
            <v>2080204</v>
          </cell>
          <cell r="B579" t="str">
            <v/>
          </cell>
          <cell r="C579" t="str">
            <v/>
          </cell>
          <cell r="D579" t="str">
            <v>20802</v>
          </cell>
          <cell r="E579" t="str">
            <v/>
          </cell>
          <cell r="F579" t="str">
            <v/>
          </cell>
          <cell r="G579" t="str">
            <v>  拥军优属</v>
          </cell>
          <cell r="H579">
            <v>0</v>
          </cell>
          <cell r="I579">
            <v>0</v>
          </cell>
          <cell r="J579">
            <v>0</v>
          </cell>
          <cell r="K579">
            <v>0</v>
          </cell>
          <cell r="L579">
            <v>0</v>
          </cell>
          <cell r="M579">
            <v>0</v>
          </cell>
          <cell r="N579">
            <v>0</v>
          </cell>
          <cell r="O579">
            <v>0</v>
          </cell>
          <cell r="P579">
            <v>0</v>
          </cell>
          <cell r="Q579">
            <v>0</v>
          </cell>
          <cell r="R579">
            <v>0</v>
          </cell>
          <cell r="S579">
            <v>0</v>
          </cell>
          <cell r="T579">
            <v>0</v>
          </cell>
        </row>
        <row r="580">
          <cell r="A580">
            <v>2080205</v>
          </cell>
          <cell r="B580" t="str">
            <v/>
          </cell>
          <cell r="C580" t="str">
            <v/>
          </cell>
          <cell r="D580" t="str">
            <v>20802</v>
          </cell>
          <cell r="E580" t="str">
            <v/>
          </cell>
          <cell r="F580" t="str">
            <v/>
          </cell>
          <cell r="G580" t="str">
            <v>  老龄事务</v>
          </cell>
          <cell r="H580">
            <v>0</v>
          </cell>
          <cell r="I580">
            <v>0</v>
          </cell>
          <cell r="J580">
            <v>0</v>
          </cell>
          <cell r="K580">
            <v>0</v>
          </cell>
          <cell r="L580">
            <v>0</v>
          </cell>
          <cell r="M580">
            <v>0</v>
          </cell>
          <cell r="N580">
            <v>0</v>
          </cell>
          <cell r="O580">
            <v>0</v>
          </cell>
          <cell r="P580">
            <v>0</v>
          </cell>
          <cell r="Q580">
            <v>0</v>
          </cell>
          <cell r="R580">
            <v>0</v>
          </cell>
          <cell r="S580">
            <v>0</v>
          </cell>
          <cell r="T580">
            <v>0</v>
          </cell>
        </row>
        <row r="581">
          <cell r="A581">
            <v>2080206</v>
          </cell>
          <cell r="B581" t="str">
            <v/>
          </cell>
          <cell r="C581" t="str">
            <v/>
          </cell>
          <cell r="D581" t="str">
            <v>20802</v>
          </cell>
          <cell r="E581" t="str">
            <v/>
          </cell>
          <cell r="F581" t="str">
            <v/>
          </cell>
          <cell r="G581" t="str">
            <v>  民间组织管理</v>
          </cell>
          <cell r="H581">
            <v>0</v>
          </cell>
          <cell r="I581">
            <v>0</v>
          </cell>
          <cell r="J581">
            <v>0</v>
          </cell>
          <cell r="K581">
            <v>0</v>
          </cell>
          <cell r="L581">
            <v>0</v>
          </cell>
          <cell r="M581">
            <v>0</v>
          </cell>
          <cell r="N581">
            <v>0</v>
          </cell>
          <cell r="O581">
            <v>0</v>
          </cell>
          <cell r="P581">
            <v>0</v>
          </cell>
          <cell r="Q581">
            <v>0</v>
          </cell>
          <cell r="R581">
            <v>0</v>
          </cell>
          <cell r="S581">
            <v>0</v>
          </cell>
          <cell r="T581">
            <v>0</v>
          </cell>
        </row>
        <row r="582">
          <cell r="A582">
            <v>2080207</v>
          </cell>
          <cell r="B582" t="str">
            <v/>
          </cell>
          <cell r="C582" t="str">
            <v/>
          </cell>
          <cell r="D582" t="str">
            <v>20802</v>
          </cell>
          <cell r="E582" t="str">
            <v/>
          </cell>
          <cell r="F582" t="str">
            <v/>
          </cell>
          <cell r="G582" t="str">
            <v>  行政区划和地名管理</v>
          </cell>
          <cell r="H582">
            <v>0</v>
          </cell>
          <cell r="I582">
            <v>0</v>
          </cell>
          <cell r="J582">
            <v>0</v>
          </cell>
          <cell r="K582">
            <v>0</v>
          </cell>
          <cell r="L582">
            <v>0</v>
          </cell>
          <cell r="M582">
            <v>0</v>
          </cell>
          <cell r="N582">
            <v>0</v>
          </cell>
          <cell r="O582">
            <v>0</v>
          </cell>
          <cell r="P582">
            <v>0</v>
          </cell>
          <cell r="Q582">
            <v>0</v>
          </cell>
          <cell r="R582">
            <v>0</v>
          </cell>
          <cell r="S582">
            <v>0</v>
          </cell>
          <cell r="T582">
            <v>0</v>
          </cell>
        </row>
        <row r="583">
          <cell r="A583">
            <v>2080208</v>
          </cell>
          <cell r="B583" t="str">
            <v/>
          </cell>
          <cell r="C583" t="str">
            <v/>
          </cell>
          <cell r="D583" t="str">
            <v>20802</v>
          </cell>
          <cell r="E583" t="str">
            <v/>
          </cell>
          <cell r="F583" t="str">
            <v/>
          </cell>
          <cell r="G583" t="str">
            <v>  基层政权和社区建设</v>
          </cell>
          <cell r="H583">
            <v>2358.4456</v>
          </cell>
          <cell r="I583">
            <v>0</v>
          </cell>
          <cell r="J583">
            <v>0</v>
          </cell>
          <cell r="K583">
            <v>0</v>
          </cell>
          <cell r="L583">
            <v>0</v>
          </cell>
          <cell r="M583">
            <v>0</v>
          </cell>
          <cell r="N583">
            <v>0</v>
          </cell>
          <cell r="O583">
            <v>0</v>
          </cell>
          <cell r="P583">
            <v>1254.5117</v>
          </cell>
          <cell r="Q583">
            <v>170</v>
          </cell>
          <cell r="R583">
            <v>1084.5117</v>
          </cell>
          <cell r="S583">
            <v>0</v>
          </cell>
          <cell r="T583">
            <v>4.1472</v>
          </cell>
        </row>
        <row r="584">
          <cell r="A584">
            <v>2080209</v>
          </cell>
          <cell r="B584" t="str">
            <v/>
          </cell>
          <cell r="C584" t="str">
            <v/>
          </cell>
          <cell r="D584" t="str">
            <v>20802</v>
          </cell>
          <cell r="E584" t="str">
            <v/>
          </cell>
          <cell r="F584" t="str">
            <v/>
          </cell>
          <cell r="G584" t="str">
            <v>  部队供应</v>
          </cell>
          <cell r="H584">
            <v>0</v>
          </cell>
          <cell r="I584">
            <v>0</v>
          </cell>
          <cell r="J584">
            <v>0</v>
          </cell>
          <cell r="K584">
            <v>0</v>
          </cell>
          <cell r="L584">
            <v>0</v>
          </cell>
          <cell r="M584">
            <v>0</v>
          </cell>
          <cell r="N584">
            <v>0</v>
          </cell>
          <cell r="O584">
            <v>0</v>
          </cell>
          <cell r="P584">
            <v>0</v>
          </cell>
          <cell r="Q584">
            <v>0</v>
          </cell>
          <cell r="R584">
            <v>0</v>
          </cell>
          <cell r="S584">
            <v>0</v>
          </cell>
          <cell r="T584">
            <v>0</v>
          </cell>
        </row>
        <row r="585">
          <cell r="A585">
            <v>2080299</v>
          </cell>
          <cell r="B585" t="str">
            <v/>
          </cell>
          <cell r="C585" t="str">
            <v/>
          </cell>
          <cell r="D585" t="str">
            <v>20802</v>
          </cell>
          <cell r="E585" t="str">
            <v/>
          </cell>
          <cell r="F585" t="str">
            <v/>
          </cell>
          <cell r="G585" t="str">
            <v>  其他民政管理事务支出</v>
          </cell>
          <cell r="H585">
            <v>205.1296</v>
          </cell>
          <cell r="I585">
            <v>0</v>
          </cell>
          <cell r="J585">
            <v>0</v>
          </cell>
          <cell r="K585">
            <v>0</v>
          </cell>
          <cell r="L585">
            <v>0</v>
          </cell>
          <cell r="M585">
            <v>0</v>
          </cell>
          <cell r="N585">
            <v>0</v>
          </cell>
          <cell r="O585">
            <v>0</v>
          </cell>
          <cell r="P585">
            <v>454.6</v>
          </cell>
          <cell r="Q585">
            <v>475.12</v>
          </cell>
          <cell r="R585">
            <v>-20.52</v>
          </cell>
          <cell r="S585">
            <v>0</v>
          </cell>
          <cell r="T585">
            <v>0</v>
          </cell>
        </row>
        <row r="586">
          <cell r="A586">
            <v>20803</v>
          </cell>
          <cell r="B586" t="str">
            <v/>
          </cell>
          <cell r="C586" t="str">
            <v>208</v>
          </cell>
          <cell r="D586" t="str">
            <v/>
          </cell>
          <cell r="E586" t="str">
            <v/>
          </cell>
          <cell r="F586" t="str">
            <v>20803</v>
          </cell>
          <cell r="G586" t="str">
            <v>财政对社会保险基金的补助</v>
          </cell>
          <cell r="H586">
            <v>0</v>
          </cell>
          <cell r="I586">
            <v>0</v>
          </cell>
          <cell r="J586">
            <v>0</v>
          </cell>
          <cell r="K586">
            <v>0</v>
          </cell>
          <cell r="L586">
            <v>0</v>
          </cell>
          <cell r="M586">
            <v>0</v>
          </cell>
          <cell r="N586">
            <v>0</v>
          </cell>
          <cell r="O586">
            <v>0</v>
          </cell>
          <cell r="P586">
            <v>0</v>
          </cell>
          <cell r="Q586">
            <v>0</v>
          </cell>
          <cell r="R586">
            <v>0</v>
          </cell>
          <cell r="S586">
            <v>0</v>
          </cell>
          <cell r="T586">
            <v>0</v>
          </cell>
        </row>
        <row r="587">
          <cell r="A587">
            <v>2080301</v>
          </cell>
          <cell r="B587" t="str">
            <v/>
          </cell>
          <cell r="C587" t="str">
            <v/>
          </cell>
          <cell r="D587" t="str">
            <v>20803</v>
          </cell>
          <cell r="E587" t="str">
            <v/>
          </cell>
          <cell r="F587" t="str">
            <v/>
          </cell>
          <cell r="G587" t="str">
            <v>  财政对基本养老保险基金的补助</v>
          </cell>
          <cell r="H587">
            <v>0</v>
          </cell>
          <cell r="I587">
            <v>0</v>
          </cell>
          <cell r="J587">
            <v>0</v>
          </cell>
          <cell r="K587">
            <v>0</v>
          </cell>
          <cell r="L587">
            <v>0</v>
          </cell>
          <cell r="M587">
            <v>0</v>
          </cell>
          <cell r="N587">
            <v>0</v>
          </cell>
          <cell r="O587">
            <v>0</v>
          </cell>
          <cell r="P587">
            <v>0</v>
          </cell>
          <cell r="Q587">
            <v>0</v>
          </cell>
          <cell r="R587">
            <v>0</v>
          </cell>
          <cell r="S587">
            <v>0</v>
          </cell>
          <cell r="T587">
            <v>0</v>
          </cell>
        </row>
        <row r="588">
          <cell r="A588">
            <v>2080302</v>
          </cell>
          <cell r="B588" t="str">
            <v/>
          </cell>
          <cell r="C588" t="str">
            <v/>
          </cell>
          <cell r="D588" t="str">
            <v>20803</v>
          </cell>
          <cell r="E588" t="str">
            <v/>
          </cell>
          <cell r="F588" t="str">
            <v/>
          </cell>
          <cell r="G588" t="str">
            <v>  财政对失业保险基金的补助</v>
          </cell>
          <cell r="H588">
            <v>0</v>
          </cell>
          <cell r="I588">
            <v>0</v>
          </cell>
          <cell r="J588">
            <v>0</v>
          </cell>
          <cell r="K588">
            <v>0</v>
          </cell>
          <cell r="L588">
            <v>0</v>
          </cell>
          <cell r="M588">
            <v>0</v>
          </cell>
          <cell r="N588">
            <v>0</v>
          </cell>
          <cell r="O588">
            <v>0</v>
          </cell>
          <cell r="P588">
            <v>0</v>
          </cell>
          <cell r="Q588">
            <v>0</v>
          </cell>
          <cell r="R588">
            <v>0</v>
          </cell>
          <cell r="S588">
            <v>0</v>
          </cell>
          <cell r="T588">
            <v>0</v>
          </cell>
        </row>
        <row r="589">
          <cell r="A589">
            <v>2080303</v>
          </cell>
          <cell r="B589" t="str">
            <v/>
          </cell>
          <cell r="C589" t="str">
            <v/>
          </cell>
          <cell r="D589" t="str">
            <v>20803</v>
          </cell>
          <cell r="E589" t="str">
            <v/>
          </cell>
          <cell r="F589" t="str">
            <v/>
          </cell>
          <cell r="G589" t="str">
            <v>  财政对基本医疗保险基金的补助</v>
          </cell>
          <cell r="H589">
            <v>0</v>
          </cell>
          <cell r="I589">
            <v>0</v>
          </cell>
          <cell r="J589">
            <v>0</v>
          </cell>
          <cell r="K589">
            <v>0</v>
          </cell>
          <cell r="L589">
            <v>0</v>
          </cell>
          <cell r="M589">
            <v>0</v>
          </cell>
          <cell r="N589">
            <v>0</v>
          </cell>
          <cell r="O589">
            <v>0</v>
          </cell>
          <cell r="P589">
            <v>0</v>
          </cell>
          <cell r="Q589">
            <v>0</v>
          </cell>
          <cell r="R589">
            <v>0</v>
          </cell>
          <cell r="S589">
            <v>0</v>
          </cell>
          <cell r="T589">
            <v>0</v>
          </cell>
        </row>
        <row r="590">
          <cell r="A590">
            <v>2080304</v>
          </cell>
          <cell r="B590" t="str">
            <v/>
          </cell>
          <cell r="C590" t="str">
            <v/>
          </cell>
          <cell r="D590" t="str">
            <v>20803</v>
          </cell>
          <cell r="E590" t="str">
            <v/>
          </cell>
          <cell r="F590" t="str">
            <v/>
          </cell>
          <cell r="G590" t="str">
            <v>  财政对工伤保险基金的补助</v>
          </cell>
          <cell r="H590">
            <v>0</v>
          </cell>
          <cell r="I590">
            <v>0</v>
          </cell>
          <cell r="J590">
            <v>0</v>
          </cell>
          <cell r="K590">
            <v>0</v>
          </cell>
          <cell r="L590">
            <v>0</v>
          </cell>
          <cell r="M590">
            <v>0</v>
          </cell>
          <cell r="N590">
            <v>0</v>
          </cell>
          <cell r="O590">
            <v>0</v>
          </cell>
          <cell r="P590">
            <v>0</v>
          </cell>
          <cell r="Q590">
            <v>0</v>
          </cell>
          <cell r="R590">
            <v>0</v>
          </cell>
          <cell r="S590">
            <v>0</v>
          </cell>
          <cell r="T590">
            <v>0</v>
          </cell>
        </row>
        <row r="591">
          <cell r="A591">
            <v>2080305</v>
          </cell>
          <cell r="B591" t="str">
            <v/>
          </cell>
          <cell r="C591" t="str">
            <v/>
          </cell>
          <cell r="D591" t="str">
            <v>20803</v>
          </cell>
          <cell r="E591" t="str">
            <v/>
          </cell>
          <cell r="F591" t="str">
            <v/>
          </cell>
          <cell r="G591" t="str">
            <v>  财政对生育保险基金的补助</v>
          </cell>
          <cell r="H591">
            <v>0</v>
          </cell>
          <cell r="I591">
            <v>0</v>
          </cell>
          <cell r="J591">
            <v>0</v>
          </cell>
          <cell r="K591">
            <v>0</v>
          </cell>
          <cell r="L591">
            <v>0</v>
          </cell>
          <cell r="M591">
            <v>0</v>
          </cell>
          <cell r="N591">
            <v>0</v>
          </cell>
          <cell r="O591">
            <v>0</v>
          </cell>
          <cell r="P591">
            <v>0</v>
          </cell>
          <cell r="Q591">
            <v>0</v>
          </cell>
          <cell r="R591">
            <v>0</v>
          </cell>
          <cell r="S591">
            <v>0</v>
          </cell>
          <cell r="T591">
            <v>0</v>
          </cell>
        </row>
        <row r="592">
          <cell r="A592">
            <v>2080308</v>
          </cell>
          <cell r="B592" t="str">
            <v/>
          </cell>
          <cell r="C592" t="str">
            <v/>
          </cell>
          <cell r="D592" t="str">
            <v>20803</v>
          </cell>
          <cell r="E592" t="str">
            <v/>
          </cell>
          <cell r="F592" t="str">
            <v/>
          </cell>
          <cell r="G592" t="str">
            <v>  财政对城乡居民基本养老保险基金的补助</v>
          </cell>
          <cell r="H592">
            <v>0</v>
          </cell>
          <cell r="I592">
            <v>0</v>
          </cell>
          <cell r="J592">
            <v>0</v>
          </cell>
          <cell r="K592">
            <v>0</v>
          </cell>
          <cell r="L592">
            <v>0</v>
          </cell>
          <cell r="M592">
            <v>0</v>
          </cell>
          <cell r="N592">
            <v>0</v>
          </cell>
          <cell r="O592">
            <v>0</v>
          </cell>
          <cell r="P592">
            <v>0</v>
          </cell>
          <cell r="Q592">
            <v>0</v>
          </cell>
          <cell r="R592">
            <v>0</v>
          </cell>
          <cell r="S592">
            <v>0</v>
          </cell>
          <cell r="T592">
            <v>0</v>
          </cell>
        </row>
        <row r="593">
          <cell r="A593">
            <v>2080399</v>
          </cell>
          <cell r="B593" t="str">
            <v/>
          </cell>
          <cell r="C593" t="str">
            <v/>
          </cell>
          <cell r="D593" t="str">
            <v>20803</v>
          </cell>
          <cell r="E593" t="str">
            <v/>
          </cell>
          <cell r="F593" t="str">
            <v/>
          </cell>
          <cell r="G593" t="str">
            <v>  财政对其他社会保险基金的补助</v>
          </cell>
          <cell r="H593">
            <v>0</v>
          </cell>
          <cell r="I593">
            <v>0</v>
          </cell>
          <cell r="J593">
            <v>0</v>
          </cell>
          <cell r="K593">
            <v>0</v>
          </cell>
          <cell r="L593">
            <v>0</v>
          </cell>
          <cell r="M593">
            <v>0</v>
          </cell>
          <cell r="N593">
            <v>0</v>
          </cell>
          <cell r="O593">
            <v>0</v>
          </cell>
          <cell r="P593">
            <v>0</v>
          </cell>
          <cell r="Q593">
            <v>0</v>
          </cell>
          <cell r="R593">
            <v>0</v>
          </cell>
          <cell r="S593">
            <v>0</v>
          </cell>
          <cell r="T593">
            <v>0</v>
          </cell>
        </row>
        <row r="594">
          <cell r="A594">
            <v>20805</v>
          </cell>
          <cell r="B594" t="str">
            <v/>
          </cell>
          <cell r="C594" t="str">
            <v>208</v>
          </cell>
          <cell r="D594" t="str">
            <v/>
          </cell>
          <cell r="E594" t="str">
            <v/>
          </cell>
          <cell r="F594" t="str">
            <v>20805</v>
          </cell>
          <cell r="G594" t="str">
            <v>行政事业单位离退休</v>
          </cell>
          <cell r="H594">
            <v>37349.381865</v>
          </cell>
          <cell r="I594">
            <v>367.2156</v>
          </cell>
          <cell r="J594">
            <v>0</v>
          </cell>
          <cell r="K594">
            <v>0.2252</v>
          </cell>
          <cell r="L594">
            <v>0</v>
          </cell>
          <cell r="M594">
            <v>0</v>
          </cell>
          <cell r="N594">
            <v>0</v>
          </cell>
          <cell r="O594">
            <v>2324.24</v>
          </cell>
          <cell r="P594">
            <v>2324.24</v>
          </cell>
          <cell r="Q594">
            <v>175.76</v>
          </cell>
          <cell r="R594">
            <v>-175.76</v>
          </cell>
          <cell r="S594">
            <v>0</v>
          </cell>
          <cell r="T594">
            <v>0</v>
          </cell>
        </row>
        <row r="595">
          <cell r="A595">
            <v>2080501</v>
          </cell>
          <cell r="B595" t="str">
            <v/>
          </cell>
          <cell r="C595" t="str">
            <v/>
          </cell>
          <cell r="D595" t="str">
            <v>20805</v>
          </cell>
          <cell r="E595" t="str">
            <v/>
          </cell>
          <cell r="F595" t="str">
            <v/>
          </cell>
          <cell r="G595" t="str">
            <v>  行政单位离退休</v>
          </cell>
          <cell r="H595">
            <v>2448.31628</v>
          </cell>
          <cell r="I595">
            <v>318.0024</v>
          </cell>
          <cell r="J595">
            <v>0</v>
          </cell>
          <cell r="K595">
            <v>0.2252</v>
          </cell>
          <cell r="L595">
            <v>0</v>
          </cell>
          <cell r="M595">
            <v>0</v>
          </cell>
          <cell r="N595">
            <v>0</v>
          </cell>
          <cell r="O595">
            <v>0</v>
          </cell>
          <cell r="P595">
            <v>0</v>
          </cell>
          <cell r="Q595">
            <v>0</v>
          </cell>
          <cell r="R595">
            <v>0</v>
          </cell>
          <cell r="S595">
            <v>0</v>
          </cell>
          <cell r="T595">
            <v>0</v>
          </cell>
        </row>
        <row r="596">
          <cell r="A596">
            <v>2080502</v>
          </cell>
          <cell r="B596" t="str">
            <v/>
          </cell>
          <cell r="C596" t="str">
            <v/>
          </cell>
          <cell r="D596" t="str">
            <v>20805</v>
          </cell>
          <cell r="E596" t="str">
            <v/>
          </cell>
          <cell r="F596" t="str">
            <v/>
          </cell>
          <cell r="G596" t="str">
            <v>  事业单位离退休</v>
          </cell>
          <cell r="H596">
            <v>4327.300705</v>
          </cell>
          <cell r="I596">
            <v>49.2132</v>
          </cell>
          <cell r="J596">
            <v>0</v>
          </cell>
          <cell r="K596">
            <v>0</v>
          </cell>
          <cell r="L596">
            <v>0</v>
          </cell>
          <cell r="M596">
            <v>0</v>
          </cell>
          <cell r="N596">
            <v>0</v>
          </cell>
          <cell r="O596">
            <v>0</v>
          </cell>
          <cell r="P596">
            <v>0</v>
          </cell>
          <cell r="Q596">
            <v>0</v>
          </cell>
          <cell r="R596">
            <v>0</v>
          </cell>
          <cell r="S596">
            <v>0</v>
          </cell>
          <cell r="T596">
            <v>0</v>
          </cell>
        </row>
        <row r="597">
          <cell r="A597">
            <v>2080503</v>
          </cell>
          <cell r="B597" t="str">
            <v/>
          </cell>
          <cell r="C597" t="str">
            <v/>
          </cell>
          <cell r="D597" t="str">
            <v>20805</v>
          </cell>
          <cell r="E597" t="str">
            <v/>
          </cell>
          <cell r="F597" t="str">
            <v/>
          </cell>
          <cell r="G597" t="str">
            <v>  离退休人员管理机构</v>
          </cell>
          <cell r="H597">
            <v>0</v>
          </cell>
          <cell r="I597">
            <v>0</v>
          </cell>
          <cell r="J597">
            <v>0</v>
          </cell>
          <cell r="K597">
            <v>0</v>
          </cell>
          <cell r="L597">
            <v>0</v>
          </cell>
          <cell r="M597">
            <v>0</v>
          </cell>
          <cell r="N597">
            <v>0</v>
          </cell>
          <cell r="O597">
            <v>0</v>
          </cell>
          <cell r="P597">
            <v>0</v>
          </cell>
          <cell r="Q597">
            <v>0</v>
          </cell>
          <cell r="R597">
            <v>0</v>
          </cell>
          <cell r="S597">
            <v>0</v>
          </cell>
          <cell r="T597">
            <v>0</v>
          </cell>
        </row>
        <row r="598">
          <cell r="A598">
            <v>2080504</v>
          </cell>
          <cell r="B598" t="str">
            <v/>
          </cell>
          <cell r="C598" t="str">
            <v/>
          </cell>
          <cell r="D598" t="str">
            <v>20805</v>
          </cell>
          <cell r="E598" t="str">
            <v/>
          </cell>
          <cell r="F598" t="str">
            <v/>
          </cell>
          <cell r="G598" t="str">
            <v>  未归口管理的行政单位离退休</v>
          </cell>
          <cell r="H598">
            <v>0</v>
          </cell>
          <cell r="I598">
            <v>0</v>
          </cell>
          <cell r="J598">
            <v>0</v>
          </cell>
          <cell r="K598">
            <v>0</v>
          </cell>
          <cell r="L598">
            <v>0</v>
          </cell>
          <cell r="M598">
            <v>0</v>
          </cell>
          <cell r="N598">
            <v>0</v>
          </cell>
          <cell r="O598">
            <v>0</v>
          </cell>
          <cell r="P598">
            <v>0</v>
          </cell>
          <cell r="Q598">
            <v>0</v>
          </cell>
          <cell r="R598">
            <v>0</v>
          </cell>
          <cell r="S598">
            <v>0</v>
          </cell>
          <cell r="T598">
            <v>0</v>
          </cell>
        </row>
        <row r="599">
          <cell r="A599">
            <v>2080505</v>
          </cell>
          <cell r="B599" t="str">
            <v/>
          </cell>
          <cell r="C599" t="str">
            <v/>
          </cell>
          <cell r="D599" t="str">
            <v>20805</v>
          </cell>
          <cell r="E599" t="str">
            <v/>
          </cell>
          <cell r="F599" t="str">
            <v/>
          </cell>
          <cell r="G599" t="str">
            <v>  机关事业单位基本养老保险缴费支出</v>
          </cell>
          <cell r="H599">
            <v>13080.287842</v>
          </cell>
          <cell r="I599">
            <v>0</v>
          </cell>
          <cell r="J599">
            <v>0</v>
          </cell>
          <cell r="K599">
            <v>0</v>
          </cell>
          <cell r="L599">
            <v>0</v>
          </cell>
          <cell r="M599">
            <v>0</v>
          </cell>
          <cell r="N599">
            <v>0</v>
          </cell>
          <cell r="O599">
            <v>0</v>
          </cell>
          <cell r="P599">
            <v>0</v>
          </cell>
          <cell r="Q599">
            <v>0</v>
          </cell>
          <cell r="R599">
            <v>0</v>
          </cell>
          <cell r="S599">
            <v>0</v>
          </cell>
          <cell r="T599">
            <v>0</v>
          </cell>
        </row>
        <row r="600">
          <cell r="A600">
            <v>2080506</v>
          </cell>
          <cell r="B600" t="str">
            <v/>
          </cell>
          <cell r="C600" t="str">
            <v/>
          </cell>
          <cell r="D600" t="str">
            <v>20805</v>
          </cell>
          <cell r="E600" t="str">
            <v/>
          </cell>
          <cell r="F600" t="str">
            <v/>
          </cell>
          <cell r="G600" t="str">
            <v>  机关事业单位职业年金缴费支出</v>
          </cell>
          <cell r="H600">
            <v>2635.589038</v>
          </cell>
          <cell r="I600">
            <v>0</v>
          </cell>
          <cell r="J600">
            <v>0</v>
          </cell>
          <cell r="K600">
            <v>0</v>
          </cell>
          <cell r="L600">
            <v>0</v>
          </cell>
          <cell r="M600">
            <v>0</v>
          </cell>
          <cell r="N600">
            <v>0</v>
          </cell>
          <cell r="O600">
            <v>0</v>
          </cell>
          <cell r="P600">
            <v>0</v>
          </cell>
          <cell r="Q600">
            <v>0</v>
          </cell>
          <cell r="R600">
            <v>0</v>
          </cell>
          <cell r="S600">
            <v>0</v>
          </cell>
          <cell r="T600">
            <v>0</v>
          </cell>
        </row>
        <row r="601">
          <cell r="A601">
            <v>2080507</v>
          </cell>
          <cell r="B601" t="str">
            <v/>
          </cell>
          <cell r="C601" t="str">
            <v/>
          </cell>
          <cell r="D601" t="str">
            <v>20805</v>
          </cell>
          <cell r="E601" t="str">
            <v/>
          </cell>
          <cell r="F601" t="str">
            <v/>
          </cell>
          <cell r="G601" t="str">
            <v>对机关事业单位基本养老保险基金的补助</v>
          </cell>
          <cell r="H601">
            <v>10324.24</v>
          </cell>
          <cell r="I601">
            <v>0</v>
          </cell>
          <cell r="J601">
            <v>0</v>
          </cell>
          <cell r="K601">
            <v>0</v>
          </cell>
          <cell r="L601">
            <v>0</v>
          </cell>
          <cell r="M601">
            <v>0</v>
          </cell>
          <cell r="N601">
            <v>0</v>
          </cell>
          <cell r="O601">
            <v>2324.24</v>
          </cell>
          <cell r="P601">
            <v>2324.24</v>
          </cell>
          <cell r="Q601">
            <v>175.76</v>
          </cell>
          <cell r="R601">
            <v>-175.76</v>
          </cell>
          <cell r="S601">
            <v>0</v>
          </cell>
          <cell r="T601">
            <v>0</v>
          </cell>
        </row>
        <row r="602">
          <cell r="A602">
            <v>2080599</v>
          </cell>
          <cell r="B602" t="str">
            <v/>
          </cell>
          <cell r="C602" t="str">
            <v/>
          </cell>
          <cell r="D602" t="str">
            <v>20805</v>
          </cell>
          <cell r="E602" t="str">
            <v/>
          </cell>
          <cell r="F602" t="str">
            <v/>
          </cell>
          <cell r="G602" t="str">
            <v>  其他行政事业单位离退休支出</v>
          </cell>
          <cell r="H602">
            <v>4533.648</v>
          </cell>
          <cell r="I602">
            <v>0</v>
          </cell>
          <cell r="J602">
            <v>0</v>
          </cell>
          <cell r="K602">
            <v>0</v>
          </cell>
          <cell r="L602">
            <v>0</v>
          </cell>
          <cell r="M602">
            <v>0</v>
          </cell>
          <cell r="N602">
            <v>0</v>
          </cell>
          <cell r="O602">
            <v>0</v>
          </cell>
          <cell r="P602">
            <v>0</v>
          </cell>
          <cell r="Q602">
            <v>0</v>
          </cell>
          <cell r="R602">
            <v>0</v>
          </cell>
          <cell r="S602">
            <v>0</v>
          </cell>
          <cell r="T602">
            <v>0</v>
          </cell>
        </row>
        <row r="603">
          <cell r="A603">
            <v>20806</v>
          </cell>
          <cell r="B603" t="str">
            <v/>
          </cell>
          <cell r="C603" t="str">
            <v>208</v>
          </cell>
          <cell r="D603" t="str">
            <v/>
          </cell>
          <cell r="E603" t="str">
            <v/>
          </cell>
          <cell r="F603" t="str">
            <v>20806</v>
          </cell>
          <cell r="G603" t="str">
            <v>企业改革补助</v>
          </cell>
          <cell r="H603">
            <v>0</v>
          </cell>
          <cell r="I603">
            <v>0</v>
          </cell>
          <cell r="J603">
            <v>0</v>
          </cell>
          <cell r="K603">
            <v>0</v>
          </cell>
          <cell r="L603">
            <v>0</v>
          </cell>
          <cell r="M603">
            <v>0</v>
          </cell>
          <cell r="N603">
            <v>0</v>
          </cell>
          <cell r="O603">
            <v>0</v>
          </cell>
          <cell r="P603">
            <v>0</v>
          </cell>
          <cell r="Q603">
            <v>0</v>
          </cell>
          <cell r="R603">
            <v>0</v>
          </cell>
          <cell r="S603">
            <v>0</v>
          </cell>
          <cell r="T603">
            <v>0</v>
          </cell>
        </row>
        <row r="604">
          <cell r="A604">
            <v>2080601</v>
          </cell>
          <cell r="B604" t="str">
            <v/>
          </cell>
          <cell r="C604" t="str">
            <v/>
          </cell>
          <cell r="D604" t="str">
            <v>20806</v>
          </cell>
          <cell r="E604" t="str">
            <v/>
          </cell>
          <cell r="F604" t="str">
            <v/>
          </cell>
          <cell r="G604" t="str">
            <v>  企业关闭破产补助</v>
          </cell>
          <cell r="H604">
            <v>0</v>
          </cell>
          <cell r="I604">
            <v>0</v>
          </cell>
          <cell r="J604">
            <v>0</v>
          </cell>
          <cell r="K604">
            <v>0</v>
          </cell>
          <cell r="L604">
            <v>0</v>
          </cell>
          <cell r="M604">
            <v>0</v>
          </cell>
          <cell r="N604">
            <v>0</v>
          </cell>
          <cell r="O604">
            <v>0</v>
          </cell>
          <cell r="P604">
            <v>0</v>
          </cell>
          <cell r="Q604">
            <v>0</v>
          </cell>
          <cell r="R604">
            <v>0</v>
          </cell>
          <cell r="S604">
            <v>0</v>
          </cell>
          <cell r="T604">
            <v>0</v>
          </cell>
        </row>
        <row r="605">
          <cell r="A605">
            <v>2080602</v>
          </cell>
          <cell r="B605" t="str">
            <v/>
          </cell>
          <cell r="C605" t="str">
            <v/>
          </cell>
          <cell r="D605" t="str">
            <v>20806</v>
          </cell>
          <cell r="E605" t="str">
            <v/>
          </cell>
          <cell r="F605" t="str">
            <v/>
          </cell>
          <cell r="G605" t="str">
            <v>  厂办大集体改革补助</v>
          </cell>
          <cell r="H605">
            <v>0</v>
          </cell>
          <cell r="I605">
            <v>0</v>
          </cell>
          <cell r="J605">
            <v>0</v>
          </cell>
          <cell r="K605">
            <v>0</v>
          </cell>
          <cell r="L605">
            <v>0</v>
          </cell>
          <cell r="M605">
            <v>0</v>
          </cell>
          <cell r="N605">
            <v>0</v>
          </cell>
          <cell r="O605">
            <v>0</v>
          </cell>
          <cell r="P605">
            <v>0</v>
          </cell>
          <cell r="Q605">
            <v>0</v>
          </cell>
          <cell r="R605">
            <v>0</v>
          </cell>
          <cell r="S605">
            <v>0</v>
          </cell>
          <cell r="T605">
            <v>0</v>
          </cell>
        </row>
        <row r="606">
          <cell r="A606">
            <v>2080699</v>
          </cell>
          <cell r="B606" t="str">
            <v/>
          </cell>
          <cell r="C606" t="str">
            <v/>
          </cell>
          <cell r="D606" t="str">
            <v>20806</v>
          </cell>
          <cell r="E606" t="str">
            <v/>
          </cell>
          <cell r="F606" t="str">
            <v/>
          </cell>
          <cell r="G606" t="str">
            <v>  其他企业改革发展补助</v>
          </cell>
          <cell r="H606">
            <v>0</v>
          </cell>
          <cell r="I606">
            <v>0</v>
          </cell>
          <cell r="J606">
            <v>0</v>
          </cell>
          <cell r="K606">
            <v>0</v>
          </cell>
          <cell r="L606">
            <v>0</v>
          </cell>
          <cell r="M606">
            <v>0</v>
          </cell>
          <cell r="N606">
            <v>0</v>
          </cell>
          <cell r="O606">
            <v>0</v>
          </cell>
          <cell r="P606">
            <v>0</v>
          </cell>
          <cell r="Q606">
            <v>0</v>
          </cell>
          <cell r="R606">
            <v>0</v>
          </cell>
          <cell r="S606">
            <v>0</v>
          </cell>
          <cell r="T606">
            <v>0</v>
          </cell>
        </row>
        <row r="607">
          <cell r="A607">
            <v>20807</v>
          </cell>
          <cell r="B607" t="str">
            <v/>
          </cell>
          <cell r="C607" t="str">
            <v>208</v>
          </cell>
          <cell r="D607" t="str">
            <v/>
          </cell>
          <cell r="E607" t="str">
            <v/>
          </cell>
          <cell r="F607" t="str">
            <v>20807</v>
          </cell>
          <cell r="G607" t="str">
            <v>就业补助</v>
          </cell>
          <cell r="H607">
            <v>3342.926208</v>
          </cell>
          <cell r="I607">
            <v>0</v>
          </cell>
          <cell r="J607">
            <v>0</v>
          </cell>
          <cell r="K607">
            <v>0</v>
          </cell>
          <cell r="L607">
            <v>0</v>
          </cell>
          <cell r="M607">
            <v>0</v>
          </cell>
          <cell r="N607">
            <v>0</v>
          </cell>
          <cell r="O607">
            <v>2255</v>
          </cell>
          <cell r="P607">
            <v>2255</v>
          </cell>
          <cell r="Q607">
            <v>2677.757896</v>
          </cell>
          <cell r="R607">
            <v>-2677.757896</v>
          </cell>
          <cell r="S607">
            <v>432.833008</v>
          </cell>
          <cell r="T607">
            <v>284.7481</v>
          </cell>
        </row>
        <row r="608">
          <cell r="A608">
            <v>2080701</v>
          </cell>
          <cell r="B608" t="str">
            <v/>
          </cell>
          <cell r="C608" t="str">
            <v/>
          </cell>
          <cell r="D608" t="str">
            <v>20807</v>
          </cell>
          <cell r="E608" t="str">
            <v/>
          </cell>
          <cell r="F608" t="str">
            <v/>
          </cell>
          <cell r="G608" t="str">
            <v>  扶持公共就业服务</v>
          </cell>
          <cell r="H608">
            <v>0</v>
          </cell>
          <cell r="I608">
            <v>0</v>
          </cell>
          <cell r="J608">
            <v>0</v>
          </cell>
          <cell r="K608">
            <v>0</v>
          </cell>
          <cell r="L608">
            <v>0</v>
          </cell>
          <cell r="M608">
            <v>0</v>
          </cell>
          <cell r="N608">
            <v>0</v>
          </cell>
          <cell r="O608">
            <v>0</v>
          </cell>
          <cell r="P608">
            <v>0</v>
          </cell>
          <cell r="Q608">
            <v>0</v>
          </cell>
          <cell r="R608">
            <v>0</v>
          </cell>
          <cell r="S608">
            <v>0</v>
          </cell>
          <cell r="T608">
            <v>0</v>
          </cell>
        </row>
        <row r="609">
          <cell r="A609">
            <v>2080702</v>
          </cell>
          <cell r="B609" t="str">
            <v/>
          </cell>
          <cell r="C609" t="str">
            <v/>
          </cell>
          <cell r="D609" t="str">
            <v>20807</v>
          </cell>
          <cell r="E609" t="str">
            <v/>
          </cell>
          <cell r="F609" t="str">
            <v/>
          </cell>
          <cell r="G609" t="str">
            <v>  职业培训补贴</v>
          </cell>
          <cell r="H609">
            <v>65.644</v>
          </cell>
          <cell r="I609">
            <v>0</v>
          </cell>
          <cell r="J609">
            <v>0</v>
          </cell>
          <cell r="K609">
            <v>0</v>
          </cell>
          <cell r="L609">
            <v>0</v>
          </cell>
          <cell r="M609">
            <v>0</v>
          </cell>
          <cell r="N609">
            <v>0</v>
          </cell>
          <cell r="O609">
            <v>0</v>
          </cell>
          <cell r="P609">
            <v>0</v>
          </cell>
          <cell r="Q609">
            <v>0</v>
          </cell>
          <cell r="R609">
            <v>0</v>
          </cell>
          <cell r="S609">
            <v>0</v>
          </cell>
          <cell r="T609">
            <v>151.2</v>
          </cell>
        </row>
        <row r="610">
          <cell r="A610">
            <v>2080703</v>
          </cell>
          <cell r="B610" t="str">
            <v/>
          </cell>
          <cell r="C610" t="str">
            <v/>
          </cell>
          <cell r="D610" t="str">
            <v>20807</v>
          </cell>
          <cell r="E610" t="str">
            <v/>
          </cell>
          <cell r="F610" t="str">
            <v/>
          </cell>
          <cell r="G610" t="str">
            <v>  职业介绍补贴</v>
          </cell>
          <cell r="H610">
            <v>0</v>
          </cell>
          <cell r="I610">
            <v>0</v>
          </cell>
          <cell r="J610">
            <v>0</v>
          </cell>
          <cell r="K610">
            <v>0</v>
          </cell>
          <cell r="L610">
            <v>0</v>
          </cell>
          <cell r="M610">
            <v>0</v>
          </cell>
          <cell r="N610">
            <v>0</v>
          </cell>
          <cell r="O610">
            <v>0</v>
          </cell>
          <cell r="P610">
            <v>0</v>
          </cell>
          <cell r="Q610">
            <v>0</v>
          </cell>
          <cell r="R610">
            <v>0</v>
          </cell>
          <cell r="S610">
            <v>0</v>
          </cell>
          <cell r="T610">
            <v>0</v>
          </cell>
        </row>
        <row r="611">
          <cell r="A611">
            <v>2080704</v>
          </cell>
          <cell r="B611" t="str">
            <v/>
          </cell>
          <cell r="C611" t="str">
            <v/>
          </cell>
          <cell r="D611" t="str">
            <v>20807</v>
          </cell>
          <cell r="E611" t="str">
            <v/>
          </cell>
          <cell r="F611" t="str">
            <v/>
          </cell>
          <cell r="G611" t="str">
            <v>  社会保险补贴</v>
          </cell>
          <cell r="H611">
            <v>0</v>
          </cell>
          <cell r="I611">
            <v>0</v>
          </cell>
          <cell r="J611">
            <v>0</v>
          </cell>
          <cell r="K611">
            <v>0</v>
          </cell>
          <cell r="L611">
            <v>0</v>
          </cell>
          <cell r="M611">
            <v>0</v>
          </cell>
          <cell r="N611">
            <v>0</v>
          </cell>
          <cell r="O611">
            <v>0</v>
          </cell>
          <cell r="P611">
            <v>0</v>
          </cell>
          <cell r="Q611">
            <v>0</v>
          </cell>
          <cell r="R611">
            <v>0</v>
          </cell>
          <cell r="S611">
            <v>0</v>
          </cell>
          <cell r="T611">
            <v>0</v>
          </cell>
        </row>
        <row r="612">
          <cell r="A612">
            <v>2080705</v>
          </cell>
          <cell r="B612" t="str">
            <v/>
          </cell>
          <cell r="C612" t="str">
            <v/>
          </cell>
          <cell r="D612" t="str">
            <v>20807</v>
          </cell>
          <cell r="E612" t="str">
            <v/>
          </cell>
          <cell r="F612" t="str">
            <v/>
          </cell>
          <cell r="G612" t="str">
            <v>  公益性岗位补贴</v>
          </cell>
          <cell r="H612">
            <v>0</v>
          </cell>
          <cell r="I612">
            <v>0</v>
          </cell>
          <cell r="J612">
            <v>0</v>
          </cell>
          <cell r="K612">
            <v>0</v>
          </cell>
          <cell r="L612">
            <v>0</v>
          </cell>
          <cell r="M612">
            <v>0</v>
          </cell>
          <cell r="N612">
            <v>0</v>
          </cell>
          <cell r="O612">
            <v>0</v>
          </cell>
          <cell r="P612">
            <v>0</v>
          </cell>
          <cell r="Q612">
            <v>0</v>
          </cell>
          <cell r="R612">
            <v>0</v>
          </cell>
          <cell r="S612">
            <v>0</v>
          </cell>
          <cell r="T612">
            <v>15.6843</v>
          </cell>
        </row>
        <row r="613">
          <cell r="A613">
            <v>2080706</v>
          </cell>
          <cell r="B613" t="str">
            <v/>
          </cell>
          <cell r="C613" t="str">
            <v/>
          </cell>
          <cell r="D613" t="str">
            <v>20807</v>
          </cell>
          <cell r="E613" t="str">
            <v/>
          </cell>
          <cell r="F613" t="str">
            <v/>
          </cell>
          <cell r="G613" t="str">
            <v>  小额担保贷款贴息</v>
          </cell>
          <cell r="H613">
            <v>0</v>
          </cell>
          <cell r="I613">
            <v>0</v>
          </cell>
          <cell r="J613">
            <v>0</v>
          </cell>
          <cell r="K613">
            <v>0</v>
          </cell>
          <cell r="L613">
            <v>0</v>
          </cell>
          <cell r="M613">
            <v>0</v>
          </cell>
          <cell r="N613">
            <v>0</v>
          </cell>
          <cell r="O613">
            <v>0</v>
          </cell>
          <cell r="P613">
            <v>0</v>
          </cell>
          <cell r="Q613">
            <v>0</v>
          </cell>
          <cell r="R613">
            <v>0</v>
          </cell>
          <cell r="S613">
            <v>0</v>
          </cell>
          <cell r="T613">
            <v>0</v>
          </cell>
        </row>
        <row r="614">
          <cell r="A614">
            <v>2080707</v>
          </cell>
          <cell r="B614" t="str">
            <v/>
          </cell>
          <cell r="C614" t="str">
            <v/>
          </cell>
          <cell r="D614" t="str">
            <v>20807</v>
          </cell>
          <cell r="E614" t="str">
            <v/>
          </cell>
          <cell r="F614" t="str">
            <v/>
          </cell>
          <cell r="G614" t="str">
            <v>  补充小额贷款担保基金</v>
          </cell>
          <cell r="H614">
            <v>0</v>
          </cell>
          <cell r="I614">
            <v>0</v>
          </cell>
          <cell r="J614">
            <v>0</v>
          </cell>
          <cell r="K614">
            <v>0</v>
          </cell>
          <cell r="L614">
            <v>0</v>
          </cell>
          <cell r="M614">
            <v>0</v>
          </cell>
          <cell r="N614">
            <v>0</v>
          </cell>
          <cell r="O614">
            <v>0</v>
          </cell>
          <cell r="P614">
            <v>0</v>
          </cell>
          <cell r="Q614">
            <v>0</v>
          </cell>
          <cell r="R614">
            <v>0</v>
          </cell>
          <cell r="S614">
            <v>0</v>
          </cell>
          <cell r="T614">
            <v>0</v>
          </cell>
        </row>
        <row r="615">
          <cell r="A615">
            <v>2080709</v>
          </cell>
          <cell r="B615" t="str">
            <v/>
          </cell>
          <cell r="C615" t="str">
            <v/>
          </cell>
          <cell r="D615" t="str">
            <v>20807</v>
          </cell>
          <cell r="E615" t="str">
            <v/>
          </cell>
          <cell r="F615" t="str">
            <v/>
          </cell>
          <cell r="G615" t="str">
            <v>  职业技能鉴定补贴</v>
          </cell>
          <cell r="H615">
            <v>0</v>
          </cell>
          <cell r="I615">
            <v>0</v>
          </cell>
          <cell r="J615">
            <v>0</v>
          </cell>
          <cell r="K615">
            <v>0</v>
          </cell>
          <cell r="L615">
            <v>0</v>
          </cell>
          <cell r="M615">
            <v>0</v>
          </cell>
          <cell r="N615">
            <v>0</v>
          </cell>
          <cell r="O615">
            <v>0</v>
          </cell>
          <cell r="P615">
            <v>0</v>
          </cell>
          <cell r="Q615">
            <v>0</v>
          </cell>
          <cell r="R615">
            <v>0</v>
          </cell>
          <cell r="S615">
            <v>0</v>
          </cell>
          <cell r="T615">
            <v>0</v>
          </cell>
        </row>
        <row r="616">
          <cell r="A616">
            <v>2080710</v>
          </cell>
          <cell r="B616" t="str">
            <v/>
          </cell>
          <cell r="C616" t="str">
            <v/>
          </cell>
          <cell r="D616" t="str">
            <v>20807</v>
          </cell>
          <cell r="E616" t="str">
            <v/>
          </cell>
          <cell r="F616" t="str">
            <v/>
          </cell>
          <cell r="G616" t="str">
            <v>  特定就业政策支出</v>
          </cell>
          <cell r="H616">
            <v>0</v>
          </cell>
          <cell r="I616">
            <v>0</v>
          </cell>
          <cell r="J616">
            <v>0</v>
          </cell>
          <cell r="K616">
            <v>0</v>
          </cell>
          <cell r="L616">
            <v>0</v>
          </cell>
          <cell r="M616">
            <v>0</v>
          </cell>
          <cell r="N616">
            <v>0</v>
          </cell>
          <cell r="O616">
            <v>0</v>
          </cell>
          <cell r="P616">
            <v>0</v>
          </cell>
          <cell r="Q616">
            <v>0</v>
          </cell>
          <cell r="R616">
            <v>0</v>
          </cell>
          <cell r="S616">
            <v>0</v>
          </cell>
          <cell r="T616">
            <v>0</v>
          </cell>
        </row>
        <row r="617">
          <cell r="A617">
            <v>2080711</v>
          </cell>
          <cell r="B617" t="str">
            <v/>
          </cell>
          <cell r="C617" t="str">
            <v/>
          </cell>
          <cell r="D617" t="str">
            <v>20807</v>
          </cell>
          <cell r="E617" t="str">
            <v/>
          </cell>
          <cell r="F617" t="str">
            <v/>
          </cell>
          <cell r="G617" t="str">
            <v>  就业见习补贴</v>
          </cell>
          <cell r="H617">
            <v>27.01</v>
          </cell>
          <cell r="I617">
            <v>0</v>
          </cell>
          <cell r="J617">
            <v>0</v>
          </cell>
          <cell r="K617">
            <v>0</v>
          </cell>
          <cell r="L617">
            <v>0</v>
          </cell>
          <cell r="M617">
            <v>0</v>
          </cell>
          <cell r="N617">
            <v>0</v>
          </cell>
          <cell r="O617">
            <v>0</v>
          </cell>
          <cell r="P617">
            <v>0</v>
          </cell>
          <cell r="Q617">
            <v>0</v>
          </cell>
          <cell r="R617">
            <v>0</v>
          </cell>
          <cell r="S617">
            <v>0</v>
          </cell>
          <cell r="T617">
            <v>58</v>
          </cell>
        </row>
        <row r="618">
          <cell r="A618">
            <v>2080712</v>
          </cell>
          <cell r="B618" t="str">
            <v/>
          </cell>
          <cell r="C618" t="str">
            <v/>
          </cell>
          <cell r="D618" t="str">
            <v>20807</v>
          </cell>
          <cell r="E618" t="str">
            <v/>
          </cell>
          <cell r="F618" t="str">
            <v/>
          </cell>
          <cell r="G618" t="str">
            <v>  高技能人才培养补助</v>
          </cell>
          <cell r="H618">
            <v>0</v>
          </cell>
          <cell r="I618">
            <v>0</v>
          </cell>
          <cell r="J618">
            <v>0</v>
          </cell>
          <cell r="K618">
            <v>0</v>
          </cell>
          <cell r="L618">
            <v>0</v>
          </cell>
          <cell r="M618">
            <v>0</v>
          </cell>
          <cell r="N618">
            <v>0</v>
          </cell>
          <cell r="O618">
            <v>0</v>
          </cell>
          <cell r="P618">
            <v>0</v>
          </cell>
          <cell r="Q618">
            <v>0</v>
          </cell>
          <cell r="R618">
            <v>0</v>
          </cell>
          <cell r="S618">
            <v>0</v>
          </cell>
          <cell r="T618">
            <v>0</v>
          </cell>
        </row>
        <row r="619">
          <cell r="A619">
            <v>2080713</v>
          </cell>
          <cell r="B619" t="str">
            <v/>
          </cell>
          <cell r="C619" t="str">
            <v/>
          </cell>
          <cell r="D619" t="str">
            <v>20807</v>
          </cell>
          <cell r="E619" t="str">
            <v/>
          </cell>
          <cell r="F619" t="str">
            <v/>
          </cell>
          <cell r="G619" t="str">
            <v>  求职补贴</v>
          </cell>
          <cell r="H619">
            <v>0</v>
          </cell>
          <cell r="I619">
            <v>0</v>
          </cell>
          <cell r="J619">
            <v>0</v>
          </cell>
          <cell r="K619">
            <v>0</v>
          </cell>
          <cell r="L619">
            <v>0</v>
          </cell>
          <cell r="M619">
            <v>0</v>
          </cell>
          <cell r="N619">
            <v>0</v>
          </cell>
          <cell r="O619">
            <v>0</v>
          </cell>
          <cell r="P619">
            <v>0</v>
          </cell>
          <cell r="Q619">
            <v>0</v>
          </cell>
          <cell r="R619">
            <v>0</v>
          </cell>
          <cell r="S619">
            <v>0</v>
          </cell>
          <cell r="T619">
            <v>0</v>
          </cell>
        </row>
        <row r="620">
          <cell r="A620">
            <v>2080799</v>
          </cell>
          <cell r="B620" t="str">
            <v/>
          </cell>
          <cell r="C620" t="str">
            <v/>
          </cell>
          <cell r="D620" t="str">
            <v>20807</v>
          </cell>
          <cell r="E620" t="str">
            <v/>
          </cell>
          <cell r="F620" t="str">
            <v/>
          </cell>
          <cell r="G620" t="str">
            <v>  其他就业补助支出</v>
          </cell>
          <cell r="H620">
            <v>3250.272208</v>
          </cell>
          <cell r="I620">
            <v>0</v>
          </cell>
          <cell r="J620">
            <v>0</v>
          </cell>
          <cell r="K620">
            <v>0</v>
          </cell>
          <cell r="L620">
            <v>0</v>
          </cell>
          <cell r="M620">
            <v>0</v>
          </cell>
          <cell r="N620">
            <v>0</v>
          </cell>
          <cell r="O620">
            <v>2255</v>
          </cell>
          <cell r="P620">
            <v>2255</v>
          </cell>
          <cell r="Q620">
            <v>2677.757896</v>
          </cell>
          <cell r="R620">
            <v>-2677.757896</v>
          </cell>
          <cell r="S620">
            <v>432.833008</v>
          </cell>
          <cell r="T620">
            <v>59.8638</v>
          </cell>
        </row>
        <row r="621">
          <cell r="A621">
            <v>20808</v>
          </cell>
          <cell r="B621" t="str">
            <v/>
          </cell>
          <cell r="C621" t="str">
            <v>208</v>
          </cell>
          <cell r="D621" t="str">
            <v/>
          </cell>
          <cell r="E621" t="str">
            <v/>
          </cell>
          <cell r="F621" t="str">
            <v>20808</v>
          </cell>
          <cell r="G621" t="str">
            <v>抚恤</v>
          </cell>
          <cell r="H621">
            <v>2869.08652</v>
          </cell>
          <cell r="I621">
            <v>0</v>
          </cell>
          <cell r="J621">
            <v>0</v>
          </cell>
          <cell r="K621">
            <v>0</v>
          </cell>
          <cell r="L621">
            <v>0</v>
          </cell>
          <cell r="M621">
            <v>0</v>
          </cell>
          <cell r="N621">
            <v>0</v>
          </cell>
          <cell r="O621">
            <v>0</v>
          </cell>
          <cell r="P621">
            <v>2224.080252</v>
          </cell>
          <cell r="Q621">
            <v>2464.8559</v>
          </cell>
          <cell r="R621">
            <v>-240.775648</v>
          </cell>
          <cell r="S621">
            <v>126.662842</v>
          </cell>
          <cell r="T621">
            <v>0</v>
          </cell>
        </row>
        <row r="622">
          <cell r="A622">
            <v>2080801</v>
          </cell>
          <cell r="B622" t="str">
            <v/>
          </cell>
          <cell r="C622" t="str">
            <v/>
          </cell>
          <cell r="D622" t="str">
            <v>20808</v>
          </cell>
          <cell r="E622" t="str">
            <v/>
          </cell>
          <cell r="F622" t="str">
            <v/>
          </cell>
          <cell r="G622" t="str">
            <v>  死亡抚恤</v>
          </cell>
          <cell r="H622">
            <v>2309.38054</v>
          </cell>
          <cell r="I622">
            <v>0</v>
          </cell>
          <cell r="J622">
            <v>0</v>
          </cell>
          <cell r="K622">
            <v>0</v>
          </cell>
          <cell r="L622">
            <v>0</v>
          </cell>
          <cell r="M622">
            <v>0</v>
          </cell>
          <cell r="N622">
            <v>0</v>
          </cell>
          <cell r="O622">
            <v>0</v>
          </cell>
          <cell r="P622">
            <v>78.270752</v>
          </cell>
          <cell r="Q622">
            <v>0</v>
          </cell>
          <cell r="R622">
            <v>78.270752</v>
          </cell>
          <cell r="S622">
            <v>0</v>
          </cell>
          <cell r="T622">
            <v>0</v>
          </cell>
        </row>
        <row r="623">
          <cell r="A623">
            <v>2080802</v>
          </cell>
          <cell r="B623" t="str">
            <v/>
          </cell>
          <cell r="C623" t="str">
            <v/>
          </cell>
          <cell r="D623" t="str">
            <v>20808</v>
          </cell>
          <cell r="E623" t="str">
            <v/>
          </cell>
          <cell r="F623" t="str">
            <v/>
          </cell>
          <cell r="G623" t="str">
            <v>  伤残抚恤</v>
          </cell>
          <cell r="H623">
            <v>254.2603</v>
          </cell>
          <cell r="I623">
            <v>0</v>
          </cell>
          <cell r="J623">
            <v>0</v>
          </cell>
          <cell r="K623">
            <v>0</v>
          </cell>
          <cell r="L623">
            <v>0</v>
          </cell>
          <cell r="M623">
            <v>0</v>
          </cell>
          <cell r="N623">
            <v>0</v>
          </cell>
          <cell r="O623">
            <v>0</v>
          </cell>
          <cell r="P623">
            <v>416.32</v>
          </cell>
          <cell r="Q623">
            <v>0</v>
          </cell>
          <cell r="R623">
            <v>416.32</v>
          </cell>
          <cell r="S623">
            <v>0</v>
          </cell>
          <cell r="T623">
            <v>0</v>
          </cell>
        </row>
        <row r="624">
          <cell r="A624">
            <v>2080803</v>
          </cell>
          <cell r="B624" t="str">
            <v/>
          </cell>
          <cell r="C624" t="str">
            <v/>
          </cell>
          <cell r="D624" t="str">
            <v>20808</v>
          </cell>
          <cell r="E624" t="str">
            <v/>
          </cell>
          <cell r="F624" t="str">
            <v/>
          </cell>
          <cell r="G624" t="str">
            <v>  在乡复员、退伍军人生活补助</v>
          </cell>
          <cell r="H624">
            <v>0</v>
          </cell>
          <cell r="I624">
            <v>0</v>
          </cell>
          <cell r="J624">
            <v>0</v>
          </cell>
          <cell r="K624">
            <v>0</v>
          </cell>
          <cell r="L624">
            <v>0</v>
          </cell>
          <cell r="M624">
            <v>0</v>
          </cell>
          <cell r="N624">
            <v>0</v>
          </cell>
          <cell r="O624">
            <v>0</v>
          </cell>
          <cell r="P624">
            <v>29.532</v>
          </cell>
          <cell r="Q624">
            <v>0</v>
          </cell>
          <cell r="R624">
            <v>29.532</v>
          </cell>
          <cell r="S624">
            <v>0</v>
          </cell>
          <cell r="T624">
            <v>0</v>
          </cell>
        </row>
        <row r="625">
          <cell r="A625">
            <v>2080804</v>
          </cell>
          <cell r="B625" t="str">
            <v/>
          </cell>
          <cell r="C625" t="str">
            <v/>
          </cell>
          <cell r="D625" t="str">
            <v>20808</v>
          </cell>
          <cell r="E625" t="str">
            <v/>
          </cell>
          <cell r="F625" t="str">
            <v/>
          </cell>
          <cell r="G625" t="str">
            <v>  优抚事业单位支出</v>
          </cell>
          <cell r="H625">
            <v>0</v>
          </cell>
          <cell r="I625">
            <v>0</v>
          </cell>
          <cell r="J625">
            <v>0</v>
          </cell>
          <cell r="K625">
            <v>0</v>
          </cell>
          <cell r="L625">
            <v>0</v>
          </cell>
          <cell r="M625">
            <v>0</v>
          </cell>
          <cell r="N625">
            <v>0</v>
          </cell>
          <cell r="O625">
            <v>0</v>
          </cell>
          <cell r="P625">
            <v>0</v>
          </cell>
          <cell r="Q625">
            <v>0</v>
          </cell>
          <cell r="R625">
            <v>0</v>
          </cell>
          <cell r="S625">
            <v>0</v>
          </cell>
          <cell r="T625">
            <v>0</v>
          </cell>
        </row>
        <row r="626">
          <cell r="A626">
            <v>2080805</v>
          </cell>
          <cell r="B626" t="str">
            <v/>
          </cell>
          <cell r="C626" t="str">
            <v/>
          </cell>
          <cell r="D626" t="str">
            <v>20808</v>
          </cell>
          <cell r="E626" t="str">
            <v/>
          </cell>
          <cell r="F626" t="str">
            <v/>
          </cell>
          <cell r="G626" t="str">
            <v>  义务兵优待</v>
          </cell>
          <cell r="H626">
            <v>7.7875</v>
          </cell>
          <cell r="I626">
            <v>0</v>
          </cell>
          <cell r="J626">
            <v>0</v>
          </cell>
          <cell r="K626">
            <v>0</v>
          </cell>
          <cell r="L626">
            <v>0</v>
          </cell>
          <cell r="M626">
            <v>0</v>
          </cell>
          <cell r="N626">
            <v>0</v>
          </cell>
          <cell r="O626">
            <v>0</v>
          </cell>
          <cell r="P626">
            <v>147.4848</v>
          </cell>
          <cell r="Q626">
            <v>145.2375</v>
          </cell>
          <cell r="R626">
            <v>2.2473</v>
          </cell>
          <cell r="S626">
            <v>125.49</v>
          </cell>
          <cell r="T626">
            <v>0</v>
          </cell>
        </row>
        <row r="627">
          <cell r="A627">
            <v>2080808</v>
          </cell>
          <cell r="B627" t="str">
            <v/>
          </cell>
          <cell r="C627" t="str">
            <v/>
          </cell>
          <cell r="D627" t="str">
            <v>20808</v>
          </cell>
          <cell r="E627" t="str">
            <v/>
          </cell>
          <cell r="F627" t="str">
            <v/>
          </cell>
          <cell r="G627" t="str">
            <v>  烈士纪念设施管理维护</v>
          </cell>
          <cell r="H627">
            <v>0</v>
          </cell>
          <cell r="I627">
            <v>0</v>
          </cell>
          <cell r="J627">
            <v>0</v>
          </cell>
          <cell r="K627">
            <v>0</v>
          </cell>
          <cell r="L627">
            <v>0</v>
          </cell>
          <cell r="M627">
            <v>0</v>
          </cell>
          <cell r="N627">
            <v>0</v>
          </cell>
          <cell r="O627">
            <v>0</v>
          </cell>
          <cell r="P627">
            <v>0</v>
          </cell>
          <cell r="Q627">
            <v>0</v>
          </cell>
          <cell r="R627">
            <v>0</v>
          </cell>
          <cell r="S627">
            <v>1.172842</v>
          </cell>
          <cell r="T627">
            <v>0</v>
          </cell>
        </row>
        <row r="628">
          <cell r="A628">
            <v>2080899</v>
          </cell>
          <cell r="B628" t="str">
            <v/>
          </cell>
          <cell r="C628" t="str">
            <v/>
          </cell>
          <cell r="D628" t="str">
            <v>20808</v>
          </cell>
          <cell r="E628" t="str">
            <v/>
          </cell>
          <cell r="F628" t="str">
            <v/>
          </cell>
          <cell r="G628" t="str">
            <v>  其他优抚支出</v>
          </cell>
          <cell r="H628">
            <v>297.65818</v>
          </cell>
          <cell r="I628">
            <v>0</v>
          </cell>
          <cell r="J628">
            <v>0</v>
          </cell>
          <cell r="K628">
            <v>0</v>
          </cell>
          <cell r="L628">
            <v>0</v>
          </cell>
          <cell r="M628">
            <v>0</v>
          </cell>
          <cell r="N628">
            <v>0</v>
          </cell>
          <cell r="O628">
            <v>0</v>
          </cell>
          <cell r="P628">
            <v>1552.4727</v>
          </cell>
          <cell r="Q628">
            <v>2319.6184</v>
          </cell>
          <cell r="R628">
            <v>-767.1457</v>
          </cell>
          <cell r="S628">
            <v>0</v>
          </cell>
          <cell r="T628">
            <v>0</v>
          </cell>
        </row>
        <row r="629">
          <cell r="A629">
            <v>20809</v>
          </cell>
          <cell r="B629" t="str">
            <v/>
          </cell>
          <cell r="C629" t="str">
            <v>208</v>
          </cell>
          <cell r="D629" t="str">
            <v/>
          </cell>
          <cell r="E629" t="str">
            <v/>
          </cell>
          <cell r="F629" t="str">
            <v>20809</v>
          </cell>
          <cell r="G629" t="str">
            <v>退役安置</v>
          </cell>
          <cell r="H629">
            <v>418.59963</v>
          </cell>
          <cell r="I629">
            <v>0</v>
          </cell>
          <cell r="J629">
            <v>0</v>
          </cell>
          <cell r="K629">
            <v>0</v>
          </cell>
          <cell r="L629">
            <v>0</v>
          </cell>
          <cell r="M629">
            <v>0</v>
          </cell>
          <cell r="N629">
            <v>0</v>
          </cell>
          <cell r="O629">
            <v>0</v>
          </cell>
          <cell r="P629">
            <v>67.25832</v>
          </cell>
          <cell r="Q629">
            <v>84</v>
          </cell>
          <cell r="R629">
            <v>-16.74168</v>
          </cell>
          <cell r="S629">
            <v>162.914956</v>
          </cell>
          <cell r="T629">
            <v>25.716156</v>
          </cell>
        </row>
        <row r="630">
          <cell r="A630">
            <v>2080901</v>
          </cell>
          <cell r="B630" t="str">
            <v/>
          </cell>
          <cell r="C630" t="str">
            <v/>
          </cell>
          <cell r="D630" t="str">
            <v>20809</v>
          </cell>
          <cell r="E630" t="str">
            <v/>
          </cell>
          <cell r="F630" t="str">
            <v/>
          </cell>
          <cell r="G630" t="str">
            <v>  退役士兵安置</v>
          </cell>
          <cell r="H630">
            <v>362.75</v>
          </cell>
          <cell r="I630">
            <v>0</v>
          </cell>
          <cell r="J630">
            <v>0</v>
          </cell>
          <cell r="K630">
            <v>0</v>
          </cell>
          <cell r="L630">
            <v>0</v>
          </cell>
          <cell r="M630">
            <v>0</v>
          </cell>
          <cell r="N630">
            <v>0</v>
          </cell>
          <cell r="O630">
            <v>0</v>
          </cell>
          <cell r="P630">
            <v>0</v>
          </cell>
          <cell r="Q630">
            <v>84</v>
          </cell>
          <cell r="R630">
            <v>-84</v>
          </cell>
          <cell r="S630">
            <v>0</v>
          </cell>
          <cell r="T630">
            <v>0</v>
          </cell>
        </row>
        <row r="631">
          <cell r="A631">
            <v>2080902</v>
          </cell>
          <cell r="B631" t="str">
            <v/>
          </cell>
          <cell r="C631" t="str">
            <v/>
          </cell>
          <cell r="D631" t="str">
            <v>20809</v>
          </cell>
          <cell r="E631" t="str">
            <v/>
          </cell>
          <cell r="F631" t="str">
            <v/>
          </cell>
          <cell r="G631" t="str">
            <v>  军队移交政府的离退休人员安置</v>
          </cell>
          <cell r="H631">
            <v>9.65708</v>
          </cell>
          <cell r="I631">
            <v>0</v>
          </cell>
          <cell r="J631">
            <v>0</v>
          </cell>
          <cell r="K631">
            <v>0</v>
          </cell>
          <cell r="L631">
            <v>0</v>
          </cell>
          <cell r="M631">
            <v>0</v>
          </cell>
          <cell r="N631">
            <v>0</v>
          </cell>
          <cell r="O631">
            <v>0</v>
          </cell>
          <cell r="P631">
            <v>52</v>
          </cell>
          <cell r="Q631">
            <v>0</v>
          </cell>
          <cell r="R631">
            <v>52</v>
          </cell>
          <cell r="S631">
            <v>54.292276</v>
          </cell>
          <cell r="T631">
            <v>0</v>
          </cell>
        </row>
        <row r="632">
          <cell r="A632">
            <v>2080903</v>
          </cell>
          <cell r="B632" t="str">
            <v/>
          </cell>
          <cell r="C632" t="str">
            <v/>
          </cell>
          <cell r="D632" t="str">
            <v>20809</v>
          </cell>
          <cell r="E632" t="str">
            <v/>
          </cell>
          <cell r="F632" t="str">
            <v/>
          </cell>
          <cell r="G632" t="str">
            <v>  军队移交政府离退休干部管理机构</v>
          </cell>
          <cell r="H632">
            <v>0</v>
          </cell>
          <cell r="I632">
            <v>0</v>
          </cell>
          <cell r="J632">
            <v>0</v>
          </cell>
          <cell r="K632">
            <v>0</v>
          </cell>
          <cell r="L632">
            <v>0</v>
          </cell>
          <cell r="M632">
            <v>0</v>
          </cell>
          <cell r="N632">
            <v>0</v>
          </cell>
          <cell r="O632">
            <v>0</v>
          </cell>
          <cell r="P632">
            <v>13</v>
          </cell>
          <cell r="Q632">
            <v>0</v>
          </cell>
          <cell r="R632">
            <v>13</v>
          </cell>
          <cell r="S632">
            <v>4.35</v>
          </cell>
          <cell r="T632">
            <v>0</v>
          </cell>
        </row>
        <row r="633">
          <cell r="A633">
            <v>2080904</v>
          </cell>
          <cell r="B633" t="str">
            <v/>
          </cell>
          <cell r="C633" t="str">
            <v/>
          </cell>
          <cell r="D633" t="str">
            <v>20809</v>
          </cell>
          <cell r="E633" t="str">
            <v/>
          </cell>
          <cell r="F633" t="str">
            <v/>
          </cell>
          <cell r="G633" t="str">
            <v>  退役士兵管理教育</v>
          </cell>
          <cell r="H633">
            <v>0</v>
          </cell>
          <cell r="I633">
            <v>0</v>
          </cell>
          <cell r="J633">
            <v>0</v>
          </cell>
          <cell r="K633">
            <v>0</v>
          </cell>
          <cell r="L633">
            <v>0</v>
          </cell>
          <cell r="M633">
            <v>0</v>
          </cell>
          <cell r="N633">
            <v>0</v>
          </cell>
          <cell r="O633">
            <v>0</v>
          </cell>
          <cell r="P633">
            <v>0.4</v>
          </cell>
          <cell r="Q633">
            <v>0</v>
          </cell>
          <cell r="R633">
            <v>0.4</v>
          </cell>
          <cell r="S633">
            <v>0</v>
          </cell>
          <cell r="T633">
            <v>0</v>
          </cell>
        </row>
        <row r="634">
          <cell r="A634">
            <v>2080905</v>
          </cell>
          <cell r="B634" t="str">
            <v/>
          </cell>
          <cell r="C634" t="str">
            <v/>
          </cell>
          <cell r="D634" t="str">
            <v>20809</v>
          </cell>
          <cell r="E634" t="str">
            <v/>
          </cell>
          <cell r="F634" t="str">
            <v/>
          </cell>
          <cell r="G634" t="str">
            <v>  军队转业干部安置</v>
          </cell>
          <cell r="H634">
            <v>0</v>
          </cell>
          <cell r="I634">
            <v>0</v>
          </cell>
          <cell r="J634">
            <v>0</v>
          </cell>
          <cell r="K634">
            <v>0</v>
          </cell>
          <cell r="L634">
            <v>0</v>
          </cell>
          <cell r="M634">
            <v>0</v>
          </cell>
          <cell r="N634">
            <v>0</v>
          </cell>
          <cell r="O634">
            <v>0</v>
          </cell>
          <cell r="P634">
            <v>1.85832</v>
          </cell>
          <cell r="Q634">
            <v>0</v>
          </cell>
          <cell r="R634">
            <v>1.85832</v>
          </cell>
          <cell r="S634">
            <v>104.27268</v>
          </cell>
          <cell r="T634">
            <v>5.221906</v>
          </cell>
        </row>
        <row r="635">
          <cell r="A635">
            <v>2080999</v>
          </cell>
          <cell r="B635" t="str">
            <v/>
          </cell>
          <cell r="C635" t="str">
            <v/>
          </cell>
          <cell r="D635" t="str">
            <v>20809</v>
          </cell>
          <cell r="E635" t="str">
            <v/>
          </cell>
          <cell r="F635" t="str">
            <v/>
          </cell>
          <cell r="G635" t="str">
            <v>  其他退役安置支出</v>
          </cell>
          <cell r="H635">
            <v>46.19255</v>
          </cell>
          <cell r="I635">
            <v>0</v>
          </cell>
          <cell r="J635">
            <v>0</v>
          </cell>
          <cell r="K635">
            <v>0</v>
          </cell>
          <cell r="L635">
            <v>0</v>
          </cell>
          <cell r="M635">
            <v>0</v>
          </cell>
          <cell r="N635">
            <v>0</v>
          </cell>
          <cell r="O635">
            <v>0</v>
          </cell>
          <cell r="P635">
            <v>0</v>
          </cell>
          <cell r="Q635">
            <v>0</v>
          </cell>
          <cell r="R635">
            <v>0</v>
          </cell>
          <cell r="S635">
            <v>0</v>
          </cell>
          <cell r="T635">
            <v>20.49425</v>
          </cell>
        </row>
        <row r="636">
          <cell r="A636">
            <v>20810</v>
          </cell>
          <cell r="B636" t="str">
            <v/>
          </cell>
          <cell r="C636" t="str">
            <v>208</v>
          </cell>
          <cell r="D636" t="str">
            <v/>
          </cell>
          <cell r="E636" t="str">
            <v/>
          </cell>
          <cell r="F636" t="str">
            <v>20810</v>
          </cell>
          <cell r="G636" t="str">
            <v>社会福利</v>
          </cell>
          <cell r="H636">
            <v>1719.213094</v>
          </cell>
          <cell r="I636">
            <v>221.9616</v>
          </cell>
          <cell r="J636">
            <v>28.441672</v>
          </cell>
          <cell r="K636">
            <v>10.27151</v>
          </cell>
          <cell r="L636">
            <v>0</v>
          </cell>
          <cell r="M636">
            <v>22.848</v>
          </cell>
          <cell r="N636">
            <v>0</v>
          </cell>
          <cell r="O636">
            <v>150.033</v>
          </cell>
          <cell r="P636">
            <v>814.033</v>
          </cell>
          <cell r="Q636">
            <v>605</v>
          </cell>
          <cell r="R636">
            <v>59</v>
          </cell>
          <cell r="S636">
            <v>1.506</v>
          </cell>
          <cell r="T636">
            <v>190.8605</v>
          </cell>
        </row>
        <row r="637">
          <cell r="A637">
            <v>2081001</v>
          </cell>
          <cell r="B637" t="str">
            <v/>
          </cell>
          <cell r="C637" t="str">
            <v/>
          </cell>
          <cell r="D637" t="str">
            <v>20810</v>
          </cell>
          <cell r="E637" t="str">
            <v/>
          </cell>
          <cell r="F637" t="str">
            <v/>
          </cell>
          <cell r="G637" t="str">
            <v>  儿童福利</v>
          </cell>
          <cell r="H637">
            <v>185.695535</v>
          </cell>
          <cell r="I637">
            <v>0</v>
          </cell>
          <cell r="J637">
            <v>0</v>
          </cell>
          <cell r="K637">
            <v>0</v>
          </cell>
          <cell r="L637">
            <v>0</v>
          </cell>
          <cell r="M637">
            <v>0</v>
          </cell>
          <cell r="N637">
            <v>0</v>
          </cell>
          <cell r="O637">
            <v>150.033</v>
          </cell>
          <cell r="P637">
            <v>165.033</v>
          </cell>
          <cell r="Q637">
            <v>0</v>
          </cell>
          <cell r="R637">
            <v>15</v>
          </cell>
          <cell r="S637">
            <v>0.7</v>
          </cell>
          <cell r="T637">
            <v>0</v>
          </cell>
        </row>
        <row r="638">
          <cell r="A638">
            <v>2081002</v>
          </cell>
          <cell r="B638" t="str">
            <v/>
          </cell>
          <cell r="C638" t="str">
            <v/>
          </cell>
          <cell r="D638" t="str">
            <v>20810</v>
          </cell>
          <cell r="E638" t="str">
            <v/>
          </cell>
          <cell r="F638" t="str">
            <v/>
          </cell>
          <cell r="G638" t="str">
            <v>  老年福利</v>
          </cell>
          <cell r="H638">
            <v>387</v>
          </cell>
          <cell r="I638">
            <v>0</v>
          </cell>
          <cell r="J638">
            <v>0</v>
          </cell>
          <cell r="K638">
            <v>0</v>
          </cell>
          <cell r="L638">
            <v>0</v>
          </cell>
          <cell r="M638">
            <v>0</v>
          </cell>
          <cell r="N638">
            <v>0</v>
          </cell>
          <cell r="O638">
            <v>0</v>
          </cell>
          <cell r="P638">
            <v>590</v>
          </cell>
          <cell r="Q638">
            <v>605</v>
          </cell>
          <cell r="R638">
            <v>-15</v>
          </cell>
          <cell r="S638">
            <v>0.806</v>
          </cell>
          <cell r="T638">
            <v>129.8605</v>
          </cell>
        </row>
        <row r="639">
          <cell r="A639">
            <v>2081003</v>
          </cell>
          <cell r="B639" t="str">
            <v/>
          </cell>
          <cell r="C639" t="str">
            <v/>
          </cell>
          <cell r="D639" t="str">
            <v>20810</v>
          </cell>
          <cell r="E639" t="str">
            <v/>
          </cell>
          <cell r="F639" t="str">
            <v/>
          </cell>
          <cell r="G639" t="str">
            <v>  假肢矫形</v>
          </cell>
          <cell r="H639">
            <v>0</v>
          </cell>
          <cell r="I639">
            <v>0</v>
          </cell>
          <cell r="J639">
            <v>0</v>
          </cell>
          <cell r="K639">
            <v>0</v>
          </cell>
          <cell r="L639">
            <v>0</v>
          </cell>
          <cell r="M639">
            <v>0</v>
          </cell>
          <cell r="N639">
            <v>0</v>
          </cell>
          <cell r="O639">
            <v>0</v>
          </cell>
          <cell r="P639">
            <v>0</v>
          </cell>
          <cell r="Q639">
            <v>0</v>
          </cell>
          <cell r="R639">
            <v>0</v>
          </cell>
          <cell r="S639">
            <v>0</v>
          </cell>
          <cell r="T639">
            <v>0</v>
          </cell>
        </row>
        <row r="640">
          <cell r="A640">
            <v>2081004</v>
          </cell>
          <cell r="B640" t="str">
            <v/>
          </cell>
          <cell r="C640" t="str">
            <v/>
          </cell>
          <cell r="D640" t="str">
            <v>20810</v>
          </cell>
          <cell r="E640" t="str">
            <v/>
          </cell>
          <cell r="F640" t="str">
            <v/>
          </cell>
          <cell r="G640" t="str">
            <v>  殡葬（差额60%）</v>
          </cell>
          <cell r="H640">
            <v>571.51483</v>
          </cell>
          <cell r="I640">
            <v>0</v>
          </cell>
          <cell r="J640">
            <v>3.410068</v>
          </cell>
          <cell r="K640">
            <v>0.94461</v>
          </cell>
          <cell r="L640">
            <v>0</v>
          </cell>
          <cell r="M640">
            <v>1.008</v>
          </cell>
          <cell r="N640">
            <v>0</v>
          </cell>
          <cell r="O640">
            <v>0</v>
          </cell>
          <cell r="P640">
            <v>0</v>
          </cell>
          <cell r="Q640">
            <v>0</v>
          </cell>
          <cell r="R640">
            <v>0</v>
          </cell>
          <cell r="S640">
            <v>0</v>
          </cell>
          <cell r="T640">
            <v>61</v>
          </cell>
        </row>
        <row r="641">
          <cell r="A641">
            <v>2081005</v>
          </cell>
          <cell r="B641" t="str">
            <v/>
          </cell>
          <cell r="C641" t="str">
            <v/>
          </cell>
          <cell r="D641" t="str">
            <v>20810</v>
          </cell>
          <cell r="E641" t="str">
            <v/>
          </cell>
          <cell r="F641" t="str">
            <v/>
          </cell>
          <cell r="G641" t="str">
            <v>  社会福利事业单位</v>
          </cell>
          <cell r="H641">
            <v>289.259585</v>
          </cell>
          <cell r="I641">
            <v>221.9616</v>
          </cell>
          <cell r="J641">
            <v>25.031604</v>
          </cell>
          <cell r="K641">
            <v>9.3269</v>
          </cell>
          <cell r="L641">
            <v>0</v>
          </cell>
          <cell r="M641">
            <v>21.84</v>
          </cell>
          <cell r="N641">
            <v>0</v>
          </cell>
          <cell r="O641">
            <v>0</v>
          </cell>
          <cell r="P641">
            <v>0</v>
          </cell>
          <cell r="Q641">
            <v>0</v>
          </cell>
          <cell r="R641">
            <v>0</v>
          </cell>
          <cell r="S641">
            <v>0</v>
          </cell>
          <cell r="T641">
            <v>0</v>
          </cell>
        </row>
        <row r="642">
          <cell r="A642">
            <v>208100501</v>
          </cell>
          <cell r="B642" t="str">
            <v/>
          </cell>
          <cell r="C642" t="str">
            <v/>
          </cell>
          <cell r="D642" t="str">
            <v/>
          </cell>
          <cell r="E642" t="str">
            <v>2081005</v>
          </cell>
          <cell r="F642" t="str">
            <v/>
          </cell>
          <cell r="G642" t="str">
            <v>    其中：区捐赠接收工作站</v>
          </cell>
          <cell r="H642">
            <v>0</v>
          </cell>
          <cell r="I642">
            <v>0</v>
          </cell>
          <cell r="J642">
            <v>0</v>
          </cell>
          <cell r="K642">
            <v>0</v>
          </cell>
          <cell r="L642">
            <v>0</v>
          </cell>
          <cell r="M642">
            <v>0</v>
          </cell>
          <cell r="N642">
            <v>0</v>
          </cell>
          <cell r="O642">
            <v>0</v>
          </cell>
          <cell r="P642">
            <v>0</v>
          </cell>
          <cell r="Q642">
            <v>0</v>
          </cell>
          <cell r="R642">
            <v>0</v>
          </cell>
          <cell r="S642">
            <v>0</v>
          </cell>
          <cell r="T642">
            <v>0</v>
          </cell>
        </row>
        <row r="643">
          <cell r="A643">
            <v>208100502</v>
          </cell>
          <cell r="B643" t="str">
            <v/>
          </cell>
          <cell r="C643" t="str">
            <v/>
          </cell>
          <cell r="D643" t="str">
            <v/>
          </cell>
          <cell r="E643" t="str">
            <v>2081005</v>
          </cell>
          <cell r="F643" t="str">
            <v/>
          </cell>
          <cell r="G643" t="str">
            <v>          社会建设综合服务中心</v>
          </cell>
          <cell r="H643">
            <v>152.2169</v>
          </cell>
          <cell r="I643">
            <v>117.1128</v>
          </cell>
          <cell r="J643">
            <v>13.656</v>
          </cell>
          <cell r="K643">
            <v>5.1297</v>
          </cell>
          <cell r="L643">
            <v>0</v>
          </cell>
          <cell r="M643">
            <v>11.76</v>
          </cell>
          <cell r="N643">
            <v>0</v>
          </cell>
          <cell r="O643">
            <v>0</v>
          </cell>
          <cell r="P643">
            <v>0</v>
          </cell>
          <cell r="Q643">
            <v>0</v>
          </cell>
          <cell r="R643">
            <v>0</v>
          </cell>
          <cell r="S643">
            <v>0</v>
          </cell>
          <cell r="T643">
            <v>0</v>
          </cell>
        </row>
        <row r="644">
          <cell r="A644">
            <v>208100503</v>
          </cell>
          <cell r="B644" t="str">
            <v/>
          </cell>
          <cell r="C644" t="str">
            <v/>
          </cell>
          <cell r="D644" t="str">
            <v/>
          </cell>
          <cell r="E644" t="str">
            <v>2081005</v>
          </cell>
          <cell r="F644" t="str">
            <v/>
          </cell>
          <cell r="G644" t="str">
            <v>          区社会福利院</v>
          </cell>
          <cell r="H644">
            <v>87.643585</v>
          </cell>
          <cell r="I644">
            <v>67.2168</v>
          </cell>
          <cell r="J644">
            <v>6.935604</v>
          </cell>
          <cell r="K644">
            <v>2.6737</v>
          </cell>
          <cell r="L644">
            <v>0</v>
          </cell>
          <cell r="M644">
            <v>5.88</v>
          </cell>
          <cell r="N644">
            <v>0</v>
          </cell>
          <cell r="O644">
            <v>0</v>
          </cell>
          <cell r="P644">
            <v>0</v>
          </cell>
          <cell r="Q644">
            <v>0</v>
          </cell>
          <cell r="R644">
            <v>0</v>
          </cell>
          <cell r="S644">
            <v>0</v>
          </cell>
          <cell r="T644">
            <v>0</v>
          </cell>
        </row>
        <row r="645">
          <cell r="A645">
            <v>208100504</v>
          </cell>
          <cell r="B645" t="str">
            <v/>
          </cell>
          <cell r="C645" t="str">
            <v/>
          </cell>
          <cell r="D645" t="str">
            <v/>
          </cell>
          <cell r="E645" t="str">
            <v>2081005</v>
          </cell>
          <cell r="F645" t="str">
            <v/>
          </cell>
          <cell r="G645" t="str">
            <v>          民政局</v>
          </cell>
          <cell r="H645">
            <v>49.3991</v>
          </cell>
          <cell r="I645">
            <v>37.632</v>
          </cell>
          <cell r="J645">
            <v>4.44</v>
          </cell>
          <cell r="K645">
            <v>1.5235</v>
          </cell>
          <cell r="L645">
            <v>0</v>
          </cell>
          <cell r="M645">
            <v>4.2</v>
          </cell>
          <cell r="N645">
            <v>0</v>
          </cell>
          <cell r="O645">
            <v>0</v>
          </cell>
          <cell r="P645">
            <v>0</v>
          </cell>
          <cell r="Q645">
            <v>0</v>
          </cell>
          <cell r="R645">
            <v>0</v>
          </cell>
          <cell r="S645">
            <v>0</v>
          </cell>
          <cell r="T645">
            <v>0</v>
          </cell>
        </row>
        <row r="646">
          <cell r="A646">
            <v>2081006</v>
          </cell>
          <cell r="B646" t="str">
            <v/>
          </cell>
          <cell r="C646" t="str">
            <v/>
          </cell>
          <cell r="D646" t="str">
            <v>20810</v>
          </cell>
          <cell r="E646" t="str">
            <v/>
          </cell>
          <cell r="F646" t="str">
            <v/>
          </cell>
          <cell r="G646" t="str">
            <v>  养老服务</v>
          </cell>
          <cell r="H646">
            <v>285.743144</v>
          </cell>
          <cell r="I646">
            <v>0</v>
          </cell>
          <cell r="J646">
            <v>0</v>
          </cell>
          <cell r="K646">
            <v>0</v>
          </cell>
          <cell r="L646">
            <v>0</v>
          </cell>
          <cell r="M646">
            <v>0</v>
          </cell>
          <cell r="N646">
            <v>0</v>
          </cell>
          <cell r="O646">
            <v>0</v>
          </cell>
          <cell r="P646">
            <v>59</v>
          </cell>
          <cell r="Q646">
            <v>0</v>
          </cell>
          <cell r="R646">
            <v>59</v>
          </cell>
          <cell r="S646">
            <v>0</v>
          </cell>
          <cell r="T646">
            <v>0</v>
          </cell>
        </row>
        <row r="647">
          <cell r="A647">
            <v>2081099</v>
          </cell>
          <cell r="B647" t="str">
            <v/>
          </cell>
          <cell r="C647" t="str">
            <v/>
          </cell>
          <cell r="D647" t="str">
            <v>20810</v>
          </cell>
          <cell r="E647" t="str">
            <v/>
          </cell>
          <cell r="F647" t="str">
            <v/>
          </cell>
          <cell r="G647" t="str">
            <v>  其他社会福利支出</v>
          </cell>
          <cell r="H647">
            <v>0</v>
          </cell>
          <cell r="I647">
            <v>0</v>
          </cell>
          <cell r="J647">
            <v>0</v>
          </cell>
          <cell r="K647">
            <v>0</v>
          </cell>
          <cell r="L647">
            <v>0</v>
          </cell>
          <cell r="M647">
            <v>0</v>
          </cell>
          <cell r="N647">
            <v>0</v>
          </cell>
          <cell r="O647">
            <v>0</v>
          </cell>
          <cell r="P647">
            <v>0</v>
          </cell>
          <cell r="Q647">
            <v>0</v>
          </cell>
          <cell r="R647">
            <v>0</v>
          </cell>
          <cell r="S647">
            <v>0</v>
          </cell>
          <cell r="T647">
            <v>0</v>
          </cell>
        </row>
        <row r="648">
          <cell r="A648">
            <v>20811</v>
          </cell>
          <cell r="B648" t="str">
            <v/>
          </cell>
          <cell r="C648" t="str">
            <v>208</v>
          </cell>
          <cell r="D648" t="str">
            <v/>
          </cell>
          <cell r="E648" t="str">
            <v/>
          </cell>
          <cell r="F648" t="str">
            <v>20811</v>
          </cell>
          <cell r="G648" t="str">
            <v>残疾人事业</v>
          </cell>
          <cell r="H648">
            <v>806.082995</v>
          </cell>
          <cell r="I648">
            <v>101.4204</v>
          </cell>
          <cell r="J648">
            <v>3.857508</v>
          </cell>
          <cell r="K648">
            <v>3.2282</v>
          </cell>
          <cell r="L648">
            <v>0</v>
          </cell>
          <cell r="M648">
            <v>3.36</v>
          </cell>
          <cell r="N648">
            <v>0</v>
          </cell>
          <cell r="O648">
            <v>0</v>
          </cell>
          <cell r="P648">
            <v>1820.058</v>
          </cell>
          <cell r="Q648">
            <v>1522.2211</v>
          </cell>
          <cell r="R648">
            <v>297.8369</v>
          </cell>
          <cell r="S648">
            <v>132.699026</v>
          </cell>
          <cell r="T648">
            <v>105.36</v>
          </cell>
        </row>
        <row r="649">
          <cell r="A649">
            <v>2081101</v>
          </cell>
          <cell r="B649" t="str">
            <v/>
          </cell>
          <cell r="C649" t="str">
            <v/>
          </cell>
          <cell r="D649" t="str">
            <v>20811</v>
          </cell>
          <cell r="E649" t="str">
            <v/>
          </cell>
          <cell r="F649" t="str">
            <v/>
          </cell>
          <cell r="G649" t="str">
            <v>  行政运行</v>
          </cell>
          <cell r="H649">
            <v>120.311344</v>
          </cell>
          <cell r="I649">
            <v>101.4204</v>
          </cell>
          <cell r="J649">
            <v>3.857508</v>
          </cell>
          <cell r="K649">
            <v>3.2282</v>
          </cell>
          <cell r="L649">
            <v>0</v>
          </cell>
          <cell r="M649">
            <v>3.36</v>
          </cell>
          <cell r="N649">
            <v>0</v>
          </cell>
          <cell r="O649">
            <v>0</v>
          </cell>
          <cell r="P649">
            <v>0</v>
          </cell>
          <cell r="Q649">
            <v>0</v>
          </cell>
          <cell r="R649">
            <v>0</v>
          </cell>
          <cell r="S649">
            <v>0</v>
          </cell>
          <cell r="T649">
            <v>0</v>
          </cell>
        </row>
        <row r="650">
          <cell r="A650">
            <v>2081102</v>
          </cell>
          <cell r="B650" t="str">
            <v/>
          </cell>
          <cell r="C650" t="str">
            <v/>
          </cell>
          <cell r="D650" t="str">
            <v>20811</v>
          </cell>
          <cell r="E650" t="str">
            <v/>
          </cell>
          <cell r="F650" t="str">
            <v/>
          </cell>
          <cell r="G650" t="str">
            <v>  一般行政管理事务</v>
          </cell>
          <cell r="H650">
            <v>0</v>
          </cell>
          <cell r="I650">
            <v>0</v>
          </cell>
          <cell r="J650">
            <v>0</v>
          </cell>
          <cell r="K650">
            <v>0</v>
          </cell>
          <cell r="L650">
            <v>0</v>
          </cell>
          <cell r="M650">
            <v>0</v>
          </cell>
          <cell r="N650">
            <v>0</v>
          </cell>
          <cell r="O650">
            <v>0</v>
          </cell>
          <cell r="P650">
            <v>0</v>
          </cell>
          <cell r="Q650">
            <v>0</v>
          </cell>
          <cell r="R650">
            <v>0</v>
          </cell>
          <cell r="S650">
            <v>0</v>
          </cell>
          <cell r="T650">
            <v>0</v>
          </cell>
        </row>
        <row r="651">
          <cell r="A651">
            <v>2081103</v>
          </cell>
          <cell r="B651" t="str">
            <v/>
          </cell>
          <cell r="C651" t="str">
            <v/>
          </cell>
          <cell r="D651" t="str">
            <v>20811</v>
          </cell>
          <cell r="E651" t="str">
            <v/>
          </cell>
          <cell r="F651" t="str">
            <v/>
          </cell>
          <cell r="G651" t="str">
            <v>  机关服务</v>
          </cell>
          <cell r="H651">
            <v>0</v>
          </cell>
          <cell r="I651">
            <v>0</v>
          </cell>
          <cell r="J651">
            <v>0</v>
          </cell>
          <cell r="K651">
            <v>0</v>
          </cell>
          <cell r="L651">
            <v>0</v>
          </cell>
          <cell r="M651">
            <v>0</v>
          </cell>
          <cell r="N651">
            <v>0</v>
          </cell>
          <cell r="O651">
            <v>0</v>
          </cell>
          <cell r="P651">
            <v>0</v>
          </cell>
          <cell r="Q651">
            <v>0</v>
          </cell>
          <cell r="R651">
            <v>0</v>
          </cell>
          <cell r="S651">
            <v>0</v>
          </cell>
          <cell r="T651">
            <v>0</v>
          </cell>
        </row>
        <row r="652">
          <cell r="A652">
            <v>2081104</v>
          </cell>
          <cell r="B652" t="str">
            <v/>
          </cell>
          <cell r="C652" t="str">
            <v/>
          </cell>
          <cell r="D652" t="str">
            <v>20811</v>
          </cell>
          <cell r="E652" t="str">
            <v/>
          </cell>
          <cell r="F652" t="str">
            <v/>
          </cell>
          <cell r="G652" t="str">
            <v>  残疾人康复</v>
          </cell>
          <cell r="H652">
            <v>9.675253</v>
          </cell>
          <cell r="I652">
            <v>0</v>
          </cell>
          <cell r="J652">
            <v>0</v>
          </cell>
          <cell r="K652">
            <v>0</v>
          </cell>
          <cell r="L652">
            <v>0</v>
          </cell>
          <cell r="M652">
            <v>0</v>
          </cell>
          <cell r="N652">
            <v>0</v>
          </cell>
          <cell r="O652">
            <v>0</v>
          </cell>
          <cell r="P652">
            <v>0</v>
          </cell>
          <cell r="Q652">
            <v>0</v>
          </cell>
          <cell r="R652">
            <v>0</v>
          </cell>
          <cell r="S652">
            <v>9.922386</v>
          </cell>
          <cell r="T652">
            <v>17</v>
          </cell>
        </row>
        <row r="653">
          <cell r="A653">
            <v>2081105</v>
          </cell>
          <cell r="B653" t="str">
            <v/>
          </cell>
          <cell r="C653" t="str">
            <v/>
          </cell>
          <cell r="D653" t="str">
            <v>20811</v>
          </cell>
          <cell r="E653" t="str">
            <v/>
          </cell>
          <cell r="F653" t="str">
            <v/>
          </cell>
          <cell r="G653" t="str">
            <v>  残疾人就业和扶贫</v>
          </cell>
          <cell r="H653">
            <v>273.01895</v>
          </cell>
          <cell r="I653">
            <v>0</v>
          </cell>
          <cell r="J653">
            <v>0</v>
          </cell>
          <cell r="K653">
            <v>0</v>
          </cell>
          <cell r="L653">
            <v>0</v>
          </cell>
          <cell r="M653">
            <v>0</v>
          </cell>
          <cell r="N653">
            <v>0</v>
          </cell>
          <cell r="O653">
            <v>0</v>
          </cell>
          <cell r="P653">
            <v>39.75</v>
          </cell>
          <cell r="Q653">
            <v>526.3716</v>
          </cell>
          <cell r="R653">
            <v>-486.6216</v>
          </cell>
          <cell r="S653">
            <v>0.1</v>
          </cell>
          <cell r="T653">
            <v>88.36</v>
          </cell>
        </row>
        <row r="654">
          <cell r="A654">
            <v>2081106</v>
          </cell>
          <cell r="B654" t="str">
            <v/>
          </cell>
          <cell r="C654" t="str">
            <v/>
          </cell>
          <cell r="D654" t="str">
            <v>20811</v>
          </cell>
          <cell r="E654" t="str">
            <v/>
          </cell>
          <cell r="F654" t="str">
            <v/>
          </cell>
          <cell r="G654" t="str">
            <v>  残疾人体育</v>
          </cell>
          <cell r="H654">
            <v>0</v>
          </cell>
          <cell r="I654">
            <v>0</v>
          </cell>
          <cell r="J654">
            <v>0</v>
          </cell>
          <cell r="K654">
            <v>0</v>
          </cell>
          <cell r="L654">
            <v>0</v>
          </cell>
          <cell r="M654">
            <v>0</v>
          </cell>
          <cell r="N654">
            <v>0</v>
          </cell>
          <cell r="O654">
            <v>0</v>
          </cell>
          <cell r="P654">
            <v>0</v>
          </cell>
          <cell r="Q654">
            <v>0</v>
          </cell>
          <cell r="R654">
            <v>0</v>
          </cell>
          <cell r="S654">
            <v>0</v>
          </cell>
          <cell r="T654">
            <v>0</v>
          </cell>
        </row>
        <row r="655">
          <cell r="A655">
            <v>2081107</v>
          </cell>
          <cell r="B655" t="str">
            <v/>
          </cell>
          <cell r="C655" t="str">
            <v/>
          </cell>
          <cell r="D655" t="str">
            <v>20811</v>
          </cell>
          <cell r="E655" t="str">
            <v/>
          </cell>
          <cell r="F655" t="str">
            <v/>
          </cell>
          <cell r="G655" t="str">
            <v>  残疾人生活和护理补贴</v>
          </cell>
          <cell r="H655">
            <v>304.1024</v>
          </cell>
          <cell r="I655">
            <v>0</v>
          </cell>
          <cell r="J655">
            <v>0</v>
          </cell>
          <cell r="K655">
            <v>0</v>
          </cell>
          <cell r="L655">
            <v>0</v>
          </cell>
          <cell r="M655">
            <v>0</v>
          </cell>
          <cell r="N655">
            <v>0</v>
          </cell>
          <cell r="O655">
            <v>0</v>
          </cell>
          <cell r="P655">
            <v>1281.6864</v>
          </cell>
          <cell r="Q655">
            <v>995.8495</v>
          </cell>
          <cell r="R655">
            <v>285.8369</v>
          </cell>
          <cell r="S655">
            <v>120.804</v>
          </cell>
          <cell r="T655">
            <v>0</v>
          </cell>
        </row>
        <row r="656">
          <cell r="A656">
            <v>2081199</v>
          </cell>
          <cell r="B656" t="str">
            <v/>
          </cell>
          <cell r="C656" t="str">
            <v/>
          </cell>
          <cell r="D656" t="str">
            <v>20811</v>
          </cell>
          <cell r="E656" t="str">
            <v/>
          </cell>
          <cell r="F656" t="str">
            <v/>
          </cell>
          <cell r="G656" t="str">
            <v>  其他残疾人事业支出</v>
          </cell>
          <cell r="H656">
            <v>98.975048</v>
          </cell>
          <cell r="I656">
            <v>0</v>
          </cell>
          <cell r="J656">
            <v>0</v>
          </cell>
          <cell r="K656">
            <v>0</v>
          </cell>
          <cell r="L656">
            <v>0</v>
          </cell>
          <cell r="M656">
            <v>0</v>
          </cell>
          <cell r="N656">
            <v>0</v>
          </cell>
          <cell r="O656">
            <v>0</v>
          </cell>
          <cell r="P656">
            <v>498.6216</v>
          </cell>
          <cell r="Q656">
            <v>0</v>
          </cell>
          <cell r="R656">
            <v>498.6216</v>
          </cell>
          <cell r="S656">
            <v>1.87264</v>
          </cell>
          <cell r="T656">
            <v>0</v>
          </cell>
        </row>
        <row r="657">
          <cell r="A657">
            <v>20813</v>
          </cell>
          <cell r="B657" t="str">
            <v/>
          </cell>
          <cell r="C657" t="str">
            <v>208</v>
          </cell>
          <cell r="D657" t="str">
            <v/>
          </cell>
          <cell r="E657" t="str">
            <v/>
          </cell>
          <cell r="F657" t="str">
            <v>20813</v>
          </cell>
          <cell r="G657" t="str">
            <v>其他城镇社会救济</v>
          </cell>
          <cell r="H657">
            <v>0</v>
          </cell>
          <cell r="I657">
            <v>0</v>
          </cell>
          <cell r="J657">
            <v>0</v>
          </cell>
          <cell r="K657">
            <v>0</v>
          </cell>
          <cell r="L657">
            <v>0</v>
          </cell>
          <cell r="M657">
            <v>0</v>
          </cell>
          <cell r="N657">
            <v>0</v>
          </cell>
          <cell r="O657">
            <v>0</v>
          </cell>
          <cell r="P657">
            <v>0</v>
          </cell>
          <cell r="Q657">
            <v>0</v>
          </cell>
          <cell r="R657">
            <v>0</v>
          </cell>
          <cell r="S657">
            <v>0</v>
          </cell>
          <cell r="T657">
            <v>0</v>
          </cell>
        </row>
        <row r="658">
          <cell r="A658">
            <v>2081301</v>
          </cell>
          <cell r="B658" t="str">
            <v/>
          </cell>
          <cell r="C658" t="str">
            <v/>
          </cell>
          <cell r="D658" t="str">
            <v>20813</v>
          </cell>
          <cell r="E658" t="str">
            <v/>
          </cell>
          <cell r="F658" t="str">
            <v/>
          </cell>
          <cell r="G658" t="str">
            <v>  流浪乞讨人员救助</v>
          </cell>
          <cell r="H658">
            <v>0</v>
          </cell>
          <cell r="I658">
            <v>0</v>
          </cell>
          <cell r="J658">
            <v>0</v>
          </cell>
          <cell r="K658">
            <v>0</v>
          </cell>
          <cell r="L658">
            <v>0</v>
          </cell>
          <cell r="M658">
            <v>0</v>
          </cell>
          <cell r="N658">
            <v>0</v>
          </cell>
          <cell r="O658">
            <v>0</v>
          </cell>
          <cell r="P658">
            <v>0</v>
          </cell>
          <cell r="Q658">
            <v>0</v>
          </cell>
          <cell r="R658">
            <v>0</v>
          </cell>
          <cell r="S658">
            <v>0</v>
          </cell>
          <cell r="T658">
            <v>0</v>
          </cell>
        </row>
        <row r="659">
          <cell r="A659">
            <v>2081399</v>
          </cell>
          <cell r="B659" t="str">
            <v/>
          </cell>
          <cell r="C659" t="str">
            <v/>
          </cell>
          <cell r="D659" t="str">
            <v>20813</v>
          </cell>
          <cell r="E659" t="str">
            <v/>
          </cell>
          <cell r="F659" t="str">
            <v/>
          </cell>
          <cell r="G659" t="str">
            <v>  其他城镇社会救济支出</v>
          </cell>
          <cell r="H659">
            <v>0</v>
          </cell>
          <cell r="I659">
            <v>0</v>
          </cell>
          <cell r="J659">
            <v>0</v>
          </cell>
          <cell r="K659">
            <v>0</v>
          </cell>
          <cell r="L659">
            <v>0</v>
          </cell>
          <cell r="M659">
            <v>0</v>
          </cell>
          <cell r="N659">
            <v>0</v>
          </cell>
          <cell r="O659">
            <v>0</v>
          </cell>
          <cell r="P659">
            <v>0</v>
          </cell>
          <cell r="Q659">
            <v>0</v>
          </cell>
          <cell r="R659">
            <v>0</v>
          </cell>
          <cell r="S659">
            <v>0</v>
          </cell>
          <cell r="T659">
            <v>0</v>
          </cell>
        </row>
        <row r="660">
          <cell r="A660">
            <v>20815</v>
          </cell>
          <cell r="B660" t="str">
            <v/>
          </cell>
          <cell r="C660" t="str">
            <v>208</v>
          </cell>
          <cell r="D660" t="str">
            <v/>
          </cell>
          <cell r="E660" t="str">
            <v/>
          </cell>
          <cell r="F660" t="str">
            <v>20815</v>
          </cell>
          <cell r="G660" t="str">
            <v>自然灾害生活救助</v>
          </cell>
          <cell r="H660">
            <v>0</v>
          </cell>
          <cell r="I660">
            <v>0</v>
          </cell>
          <cell r="J660">
            <v>0</v>
          </cell>
          <cell r="K660">
            <v>0</v>
          </cell>
          <cell r="L660">
            <v>0</v>
          </cell>
          <cell r="M660">
            <v>0</v>
          </cell>
          <cell r="N660">
            <v>0</v>
          </cell>
          <cell r="O660">
            <v>0</v>
          </cell>
          <cell r="P660">
            <v>0</v>
          </cell>
          <cell r="Q660">
            <v>0</v>
          </cell>
          <cell r="R660">
            <v>0</v>
          </cell>
          <cell r="S660">
            <v>0</v>
          </cell>
          <cell r="T660">
            <v>0</v>
          </cell>
        </row>
        <row r="661">
          <cell r="A661">
            <v>2081501</v>
          </cell>
          <cell r="B661" t="str">
            <v/>
          </cell>
          <cell r="C661" t="str">
            <v/>
          </cell>
          <cell r="D661" t="str">
            <v>20815</v>
          </cell>
          <cell r="E661" t="str">
            <v/>
          </cell>
          <cell r="F661" t="str">
            <v/>
          </cell>
          <cell r="G661" t="str">
            <v>  中央自然灾害生活补助</v>
          </cell>
          <cell r="H661">
            <v>0</v>
          </cell>
          <cell r="I661">
            <v>0</v>
          </cell>
          <cell r="J661">
            <v>0</v>
          </cell>
          <cell r="K661">
            <v>0</v>
          </cell>
          <cell r="L661">
            <v>0</v>
          </cell>
          <cell r="M661">
            <v>0</v>
          </cell>
          <cell r="N661">
            <v>0</v>
          </cell>
          <cell r="O661">
            <v>0</v>
          </cell>
          <cell r="P661">
            <v>0</v>
          </cell>
          <cell r="Q661">
            <v>0</v>
          </cell>
          <cell r="R661">
            <v>0</v>
          </cell>
          <cell r="S661">
            <v>0</v>
          </cell>
          <cell r="T661">
            <v>0</v>
          </cell>
        </row>
        <row r="662">
          <cell r="A662">
            <v>2081502</v>
          </cell>
          <cell r="B662" t="str">
            <v/>
          </cell>
          <cell r="C662" t="str">
            <v/>
          </cell>
          <cell r="D662" t="str">
            <v>20815</v>
          </cell>
          <cell r="E662" t="str">
            <v/>
          </cell>
          <cell r="F662" t="str">
            <v/>
          </cell>
          <cell r="G662" t="str">
            <v>  地方自然灾害生活补助</v>
          </cell>
          <cell r="H662">
            <v>0</v>
          </cell>
          <cell r="I662">
            <v>0</v>
          </cell>
          <cell r="J662">
            <v>0</v>
          </cell>
          <cell r="K662">
            <v>0</v>
          </cell>
          <cell r="L662">
            <v>0</v>
          </cell>
          <cell r="M662">
            <v>0</v>
          </cell>
          <cell r="N662">
            <v>0</v>
          </cell>
          <cell r="O662">
            <v>0</v>
          </cell>
          <cell r="P662">
            <v>0</v>
          </cell>
          <cell r="Q662">
            <v>0</v>
          </cell>
          <cell r="R662">
            <v>0</v>
          </cell>
          <cell r="S662">
            <v>0</v>
          </cell>
          <cell r="T662">
            <v>0</v>
          </cell>
        </row>
        <row r="663">
          <cell r="A663">
            <v>2081503</v>
          </cell>
          <cell r="B663" t="str">
            <v/>
          </cell>
          <cell r="C663" t="str">
            <v/>
          </cell>
          <cell r="D663" t="str">
            <v>20815</v>
          </cell>
          <cell r="E663" t="str">
            <v/>
          </cell>
          <cell r="F663" t="str">
            <v/>
          </cell>
          <cell r="G663" t="str">
            <v>  自然灾害灾后重建补助</v>
          </cell>
          <cell r="H663">
            <v>0</v>
          </cell>
          <cell r="I663">
            <v>0</v>
          </cell>
          <cell r="J663">
            <v>0</v>
          </cell>
          <cell r="K663">
            <v>0</v>
          </cell>
          <cell r="L663">
            <v>0</v>
          </cell>
          <cell r="M663">
            <v>0</v>
          </cell>
          <cell r="N663">
            <v>0</v>
          </cell>
          <cell r="O663">
            <v>0</v>
          </cell>
          <cell r="P663">
            <v>0</v>
          </cell>
          <cell r="Q663">
            <v>0</v>
          </cell>
          <cell r="R663">
            <v>0</v>
          </cell>
          <cell r="S663">
            <v>0</v>
          </cell>
          <cell r="T663">
            <v>0</v>
          </cell>
        </row>
        <row r="664">
          <cell r="A664">
            <v>2081599</v>
          </cell>
          <cell r="B664" t="str">
            <v/>
          </cell>
          <cell r="C664" t="str">
            <v/>
          </cell>
          <cell r="D664" t="str">
            <v>20815</v>
          </cell>
          <cell r="E664" t="str">
            <v/>
          </cell>
          <cell r="F664" t="str">
            <v/>
          </cell>
          <cell r="G664" t="str">
            <v>  其他自然灾害生活救助支出</v>
          </cell>
          <cell r="H664">
            <v>0</v>
          </cell>
          <cell r="I664">
            <v>0</v>
          </cell>
          <cell r="J664">
            <v>0</v>
          </cell>
          <cell r="K664">
            <v>0</v>
          </cell>
          <cell r="L664">
            <v>0</v>
          </cell>
          <cell r="M664">
            <v>0</v>
          </cell>
          <cell r="N664">
            <v>0</v>
          </cell>
          <cell r="O664">
            <v>0</v>
          </cell>
          <cell r="P664">
            <v>0</v>
          </cell>
          <cell r="Q664">
            <v>0</v>
          </cell>
          <cell r="R664">
            <v>0</v>
          </cell>
          <cell r="S664">
            <v>0</v>
          </cell>
          <cell r="T664">
            <v>0</v>
          </cell>
        </row>
        <row r="665">
          <cell r="A665">
            <v>20816</v>
          </cell>
          <cell r="B665" t="str">
            <v/>
          </cell>
          <cell r="C665" t="str">
            <v>208</v>
          </cell>
          <cell r="D665" t="str">
            <v/>
          </cell>
          <cell r="E665" t="str">
            <v/>
          </cell>
          <cell r="F665" t="str">
            <v>20816</v>
          </cell>
          <cell r="G665" t="str">
            <v>红十字事业</v>
          </cell>
          <cell r="H665">
            <v>105.419016</v>
          </cell>
          <cell r="I665">
            <v>95.0364</v>
          </cell>
          <cell r="J665">
            <v>0</v>
          </cell>
          <cell r="K665">
            <v>2.6607</v>
          </cell>
          <cell r="L665">
            <v>0</v>
          </cell>
          <cell r="M665">
            <v>0</v>
          </cell>
          <cell r="N665">
            <v>0</v>
          </cell>
          <cell r="O665">
            <v>0</v>
          </cell>
          <cell r="P665">
            <v>0</v>
          </cell>
          <cell r="Q665">
            <v>0</v>
          </cell>
          <cell r="R665">
            <v>0</v>
          </cell>
          <cell r="S665">
            <v>0</v>
          </cell>
          <cell r="T665">
            <v>0</v>
          </cell>
        </row>
        <row r="666">
          <cell r="A666">
            <v>2081601</v>
          </cell>
          <cell r="B666" t="str">
            <v/>
          </cell>
          <cell r="C666" t="str">
            <v/>
          </cell>
          <cell r="D666" t="str">
            <v>20816</v>
          </cell>
          <cell r="E666" t="str">
            <v/>
          </cell>
          <cell r="F666" t="str">
            <v/>
          </cell>
          <cell r="G666" t="str">
            <v>  行政运行</v>
          </cell>
          <cell r="H666">
            <v>102.419016</v>
          </cell>
          <cell r="I666">
            <v>95.0364</v>
          </cell>
          <cell r="J666">
            <v>0</v>
          </cell>
          <cell r="K666">
            <v>2.6607</v>
          </cell>
          <cell r="L666">
            <v>0</v>
          </cell>
          <cell r="M666">
            <v>0</v>
          </cell>
          <cell r="N666">
            <v>0</v>
          </cell>
          <cell r="O666">
            <v>0</v>
          </cell>
          <cell r="P666">
            <v>0</v>
          </cell>
          <cell r="Q666">
            <v>0</v>
          </cell>
          <cell r="R666">
            <v>0</v>
          </cell>
          <cell r="S666">
            <v>0</v>
          </cell>
          <cell r="T666">
            <v>0</v>
          </cell>
        </row>
        <row r="667">
          <cell r="A667">
            <v>2081602</v>
          </cell>
          <cell r="B667" t="str">
            <v/>
          </cell>
          <cell r="C667" t="str">
            <v/>
          </cell>
          <cell r="D667" t="str">
            <v>20816</v>
          </cell>
          <cell r="E667" t="str">
            <v/>
          </cell>
          <cell r="F667" t="str">
            <v/>
          </cell>
          <cell r="G667" t="str">
            <v>  一般行政管理事务</v>
          </cell>
          <cell r="H667">
            <v>0</v>
          </cell>
          <cell r="I667">
            <v>0</v>
          </cell>
          <cell r="J667">
            <v>0</v>
          </cell>
          <cell r="K667">
            <v>0</v>
          </cell>
          <cell r="L667">
            <v>0</v>
          </cell>
          <cell r="M667">
            <v>0</v>
          </cell>
          <cell r="N667">
            <v>0</v>
          </cell>
          <cell r="O667">
            <v>0</v>
          </cell>
          <cell r="P667">
            <v>0</v>
          </cell>
          <cell r="Q667">
            <v>0</v>
          </cell>
          <cell r="R667">
            <v>0</v>
          </cell>
          <cell r="S667">
            <v>0</v>
          </cell>
          <cell r="T667">
            <v>0</v>
          </cell>
        </row>
        <row r="668">
          <cell r="A668">
            <v>2081603</v>
          </cell>
          <cell r="B668" t="str">
            <v/>
          </cell>
          <cell r="C668" t="str">
            <v/>
          </cell>
          <cell r="D668" t="str">
            <v>20816</v>
          </cell>
          <cell r="E668" t="str">
            <v/>
          </cell>
          <cell r="F668" t="str">
            <v/>
          </cell>
          <cell r="G668" t="str">
            <v>  机关服务</v>
          </cell>
          <cell r="H668">
            <v>0</v>
          </cell>
          <cell r="I668">
            <v>0</v>
          </cell>
          <cell r="J668">
            <v>0</v>
          </cell>
          <cell r="K668">
            <v>0</v>
          </cell>
          <cell r="L668">
            <v>0</v>
          </cell>
          <cell r="M668">
            <v>0</v>
          </cell>
          <cell r="N668">
            <v>0</v>
          </cell>
          <cell r="O668">
            <v>0</v>
          </cell>
          <cell r="P668">
            <v>0</v>
          </cell>
          <cell r="Q668">
            <v>0</v>
          </cell>
          <cell r="R668">
            <v>0</v>
          </cell>
          <cell r="S668">
            <v>0</v>
          </cell>
          <cell r="T668">
            <v>0</v>
          </cell>
        </row>
        <row r="669">
          <cell r="A669">
            <v>2081699</v>
          </cell>
          <cell r="B669" t="str">
            <v/>
          </cell>
          <cell r="C669" t="str">
            <v/>
          </cell>
          <cell r="D669" t="str">
            <v>20816</v>
          </cell>
          <cell r="E669" t="str">
            <v/>
          </cell>
          <cell r="F669" t="str">
            <v/>
          </cell>
          <cell r="G669" t="str">
            <v>  其他红十字事业支出</v>
          </cell>
          <cell r="H669">
            <v>3</v>
          </cell>
          <cell r="I669">
            <v>0</v>
          </cell>
          <cell r="J669">
            <v>0</v>
          </cell>
          <cell r="K669">
            <v>0</v>
          </cell>
          <cell r="L669">
            <v>0</v>
          </cell>
          <cell r="M669">
            <v>0</v>
          </cell>
          <cell r="N669">
            <v>0</v>
          </cell>
          <cell r="O669">
            <v>0</v>
          </cell>
          <cell r="P669">
            <v>0</v>
          </cell>
          <cell r="Q669">
            <v>0</v>
          </cell>
          <cell r="R669">
            <v>0</v>
          </cell>
          <cell r="S669">
            <v>0</v>
          </cell>
          <cell r="T669">
            <v>0</v>
          </cell>
        </row>
        <row r="670">
          <cell r="A670">
            <v>20819</v>
          </cell>
          <cell r="B670" t="str">
            <v/>
          </cell>
          <cell r="C670" t="str">
            <v>208</v>
          </cell>
          <cell r="D670" t="str">
            <v/>
          </cell>
          <cell r="E670" t="str">
            <v/>
          </cell>
          <cell r="F670" t="str">
            <v>20819</v>
          </cell>
          <cell r="G670" t="str">
            <v>最低生活保障</v>
          </cell>
          <cell r="H670">
            <v>21464.5774</v>
          </cell>
          <cell r="I670">
            <v>0</v>
          </cell>
          <cell r="J670">
            <v>0</v>
          </cell>
          <cell r="K670">
            <v>0</v>
          </cell>
          <cell r="L670">
            <v>0</v>
          </cell>
          <cell r="M670">
            <v>0</v>
          </cell>
          <cell r="N670">
            <v>0</v>
          </cell>
          <cell r="O670">
            <v>21286.4534</v>
          </cell>
          <cell r="P670">
            <v>28029.5254</v>
          </cell>
          <cell r="Q670">
            <v>312.496</v>
          </cell>
          <cell r="R670">
            <v>6430.576</v>
          </cell>
          <cell r="S670">
            <v>210.3993</v>
          </cell>
          <cell r="T670">
            <v>0</v>
          </cell>
        </row>
        <row r="671">
          <cell r="A671">
            <v>2081901</v>
          </cell>
          <cell r="B671" t="str">
            <v/>
          </cell>
          <cell r="C671" t="str">
            <v/>
          </cell>
          <cell r="D671" t="str">
            <v>20819</v>
          </cell>
          <cell r="E671" t="str">
            <v/>
          </cell>
          <cell r="F671" t="str">
            <v/>
          </cell>
          <cell r="G671" t="str">
            <v>  城市最低生活保障金支出</v>
          </cell>
          <cell r="H671">
            <v>11606.6474</v>
          </cell>
          <cell r="I671">
            <v>0</v>
          </cell>
          <cell r="J671">
            <v>0</v>
          </cell>
          <cell r="K671">
            <v>0</v>
          </cell>
          <cell r="L671">
            <v>0</v>
          </cell>
          <cell r="M671">
            <v>0</v>
          </cell>
          <cell r="N671">
            <v>0</v>
          </cell>
          <cell r="O671">
            <v>11470.4534</v>
          </cell>
          <cell r="P671">
            <v>15545.9894</v>
          </cell>
          <cell r="Q671">
            <v>144.776</v>
          </cell>
          <cell r="R671">
            <v>3930.76</v>
          </cell>
          <cell r="S671">
            <v>105.7595</v>
          </cell>
          <cell r="T671">
            <v>0</v>
          </cell>
        </row>
        <row r="672">
          <cell r="A672">
            <v>2081902</v>
          </cell>
          <cell r="B672" t="str">
            <v/>
          </cell>
          <cell r="C672" t="str">
            <v/>
          </cell>
          <cell r="D672" t="str">
            <v>20819</v>
          </cell>
          <cell r="E672" t="str">
            <v/>
          </cell>
          <cell r="F672" t="str">
            <v/>
          </cell>
          <cell r="G672" t="str">
            <v>  农村最低生活保障金支出</v>
          </cell>
          <cell r="H672">
            <v>9857.93</v>
          </cell>
          <cell r="I672">
            <v>0</v>
          </cell>
          <cell r="J672">
            <v>0</v>
          </cell>
          <cell r="K672">
            <v>0</v>
          </cell>
          <cell r="L672">
            <v>0</v>
          </cell>
          <cell r="M672">
            <v>0</v>
          </cell>
          <cell r="N672">
            <v>0</v>
          </cell>
          <cell r="O672">
            <v>9816</v>
          </cell>
          <cell r="P672">
            <v>12483.536</v>
          </cell>
          <cell r="Q672">
            <v>167.72</v>
          </cell>
          <cell r="R672">
            <v>2499.816</v>
          </cell>
          <cell r="S672">
            <v>104.6398</v>
          </cell>
          <cell r="T672">
            <v>0</v>
          </cell>
        </row>
        <row r="673">
          <cell r="A673">
            <v>20820</v>
          </cell>
          <cell r="B673" t="str">
            <v/>
          </cell>
          <cell r="C673" t="str">
            <v>208</v>
          </cell>
          <cell r="D673" t="str">
            <v/>
          </cell>
          <cell r="E673" t="str">
            <v/>
          </cell>
          <cell r="F673" t="str">
            <v>20820</v>
          </cell>
          <cell r="G673" t="str">
            <v>临时救助</v>
          </cell>
          <cell r="H673">
            <v>1369.893195</v>
          </cell>
          <cell r="I673">
            <v>36.8304</v>
          </cell>
          <cell r="J673">
            <v>4.656</v>
          </cell>
          <cell r="K673">
            <v>1.5048</v>
          </cell>
          <cell r="L673">
            <v>0</v>
          </cell>
          <cell r="M673">
            <v>4.2</v>
          </cell>
          <cell r="N673">
            <v>0</v>
          </cell>
          <cell r="O673">
            <v>1311.1</v>
          </cell>
          <cell r="P673">
            <v>1540.7</v>
          </cell>
          <cell r="Q673">
            <v>5</v>
          </cell>
          <cell r="R673">
            <v>224.6</v>
          </cell>
          <cell r="S673">
            <v>170.626585</v>
          </cell>
          <cell r="T673">
            <v>0</v>
          </cell>
        </row>
        <row r="674">
          <cell r="A674">
            <v>2082001</v>
          </cell>
          <cell r="B674" t="str">
            <v/>
          </cell>
          <cell r="C674" t="str">
            <v/>
          </cell>
          <cell r="D674" t="str">
            <v>20820</v>
          </cell>
          <cell r="E674" t="str">
            <v/>
          </cell>
          <cell r="F674" t="str">
            <v/>
          </cell>
          <cell r="G674" t="str">
            <v>  临时救助支出</v>
          </cell>
          <cell r="H674">
            <v>1306.1</v>
          </cell>
          <cell r="I674">
            <v>0</v>
          </cell>
          <cell r="J674">
            <v>0</v>
          </cell>
          <cell r="K674">
            <v>0</v>
          </cell>
          <cell r="L674">
            <v>0</v>
          </cell>
          <cell r="M674">
            <v>0</v>
          </cell>
          <cell r="N674">
            <v>0</v>
          </cell>
          <cell r="O674">
            <v>1306.1</v>
          </cell>
          <cell r="P674">
            <v>1530.7</v>
          </cell>
          <cell r="Q674">
            <v>0</v>
          </cell>
          <cell r="R674">
            <v>224.6</v>
          </cell>
          <cell r="S674">
            <v>167.441985</v>
          </cell>
          <cell r="T674">
            <v>0</v>
          </cell>
        </row>
        <row r="675">
          <cell r="A675">
            <v>2082002</v>
          </cell>
          <cell r="B675" t="str">
            <v/>
          </cell>
          <cell r="C675" t="str">
            <v/>
          </cell>
          <cell r="D675" t="str">
            <v>20820</v>
          </cell>
          <cell r="E675" t="str">
            <v/>
          </cell>
          <cell r="F675" t="str">
            <v/>
          </cell>
          <cell r="G675" t="str">
            <v>  流浪乞讨人员救助支出</v>
          </cell>
          <cell r="H675">
            <v>63.793195</v>
          </cell>
          <cell r="I675">
            <v>36.8304</v>
          </cell>
          <cell r="J675">
            <v>4.656</v>
          </cell>
          <cell r="K675">
            <v>1.5048</v>
          </cell>
          <cell r="L675">
            <v>0</v>
          </cell>
          <cell r="M675">
            <v>4.2</v>
          </cell>
          <cell r="N675">
            <v>0</v>
          </cell>
          <cell r="O675">
            <v>5</v>
          </cell>
          <cell r="P675">
            <v>10</v>
          </cell>
          <cell r="Q675">
            <v>5</v>
          </cell>
          <cell r="R675">
            <v>0</v>
          </cell>
          <cell r="S675">
            <v>3.1846</v>
          </cell>
          <cell r="T675">
            <v>0</v>
          </cell>
        </row>
        <row r="676">
          <cell r="A676">
            <v>20821</v>
          </cell>
          <cell r="B676" t="str">
            <v/>
          </cell>
          <cell r="C676" t="str">
            <v>208</v>
          </cell>
          <cell r="D676" t="str">
            <v/>
          </cell>
          <cell r="E676" t="str">
            <v/>
          </cell>
          <cell r="F676" t="str">
            <v>20821</v>
          </cell>
          <cell r="G676" t="str">
            <v>特困人员供养</v>
          </cell>
          <cell r="H676">
            <v>1587.4136</v>
          </cell>
          <cell r="I676">
            <v>0</v>
          </cell>
          <cell r="J676">
            <v>0</v>
          </cell>
          <cell r="K676">
            <v>0</v>
          </cell>
          <cell r="L676">
            <v>0</v>
          </cell>
          <cell r="M676">
            <v>0</v>
          </cell>
          <cell r="N676">
            <v>0</v>
          </cell>
          <cell r="O676">
            <v>1587.4136</v>
          </cell>
          <cell r="P676">
            <v>2087.4136</v>
          </cell>
          <cell r="Q676">
            <v>0</v>
          </cell>
          <cell r="R676">
            <v>500</v>
          </cell>
          <cell r="S676">
            <v>122.164237</v>
          </cell>
          <cell r="T676">
            <v>0</v>
          </cell>
        </row>
        <row r="677">
          <cell r="A677">
            <v>2082101</v>
          </cell>
          <cell r="B677" t="str">
            <v/>
          </cell>
          <cell r="C677" t="str">
            <v/>
          </cell>
          <cell r="D677" t="str">
            <v>20821</v>
          </cell>
          <cell r="E677" t="str">
            <v/>
          </cell>
          <cell r="F677" t="str">
            <v/>
          </cell>
          <cell r="G677" t="str">
            <v>  城市特困人员供养支出</v>
          </cell>
          <cell r="H677">
            <v>1587.4136</v>
          </cell>
          <cell r="I677">
            <v>0</v>
          </cell>
          <cell r="J677">
            <v>0</v>
          </cell>
          <cell r="K677">
            <v>0</v>
          </cell>
          <cell r="L677">
            <v>0</v>
          </cell>
          <cell r="M677">
            <v>0</v>
          </cell>
          <cell r="N677">
            <v>0</v>
          </cell>
          <cell r="O677">
            <v>1587.4136</v>
          </cell>
          <cell r="P677">
            <v>2087.4136</v>
          </cell>
          <cell r="Q677">
            <v>0</v>
          </cell>
          <cell r="R677">
            <v>500</v>
          </cell>
          <cell r="S677">
            <v>122.164237</v>
          </cell>
          <cell r="T677">
            <v>0</v>
          </cell>
        </row>
        <row r="678">
          <cell r="A678">
            <v>2082102</v>
          </cell>
          <cell r="B678" t="str">
            <v/>
          </cell>
          <cell r="C678" t="str">
            <v/>
          </cell>
          <cell r="D678" t="str">
            <v>20821</v>
          </cell>
          <cell r="E678" t="str">
            <v/>
          </cell>
          <cell r="F678" t="str">
            <v/>
          </cell>
          <cell r="G678" t="str">
            <v>  农村五保供养支出</v>
          </cell>
          <cell r="H678">
            <v>0</v>
          </cell>
          <cell r="I678">
            <v>0</v>
          </cell>
          <cell r="J678">
            <v>0</v>
          </cell>
          <cell r="K678">
            <v>0</v>
          </cell>
          <cell r="L678">
            <v>0</v>
          </cell>
          <cell r="M678">
            <v>0</v>
          </cell>
          <cell r="N678">
            <v>0</v>
          </cell>
          <cell r="O678">
            <v>0</v>
          </cell>
          <cell r="P678">
            <v>0</v>
          </cell>
          <cell r="Q678">
            <v>0</v>
          </cell>
          <cell r="R678">
            <v>0</v>
          </cell>
          <cell r="S678">
            <v>0</v>
          </cell>
          <cell r="T678">
            <v>0</v>
          </cell>
        </row>
        <row r="679">
          <cell r="A679">
            <v>20825</v>
          </cell>
          <cell r="B679" t="str">
            <v/>
          </cell>
          <cell r="C679" t="str">
            <v>208</v>
          </cell>
          <cell r="D679" t="str">
            <v/>
          </cell>
          <cell r="E679" t="str">
            <v/>
          </cell>
          <cell r="F679" t="str">
            <v>20825</v>
          </cell>
          <cell r="G679" t="str">
            <v>临其他生活救助</v>
          </cell>
          <cell r="H679">
            <v>308.6216</v>
          </cell>
          <cell r="I679">
            <v>0</v>
          </cell>
          <cell r="J679">
            <v>0</v>
          </cell>
          <cell r="K679">
            <v>0</v>
          </cell>
          <cell r="L679">
            <v>0</v>
          </cell>
          <cell r="M679">
            <v>0</v>
          </cell>
          <cell r="N679">
            <v>0</v>
          </cell>
          <cell r="O679">
            <v>0</v>
          </cell>
          <cell r="P679">
            <v>0</v>
          </cell>
          <cell r="Q679">
            <v>4</v>
          </cell>
          <cell r="R679">
            <v>-4</v>
          </cell>
          <cell r="S679">
            <v>0</v>
          </cell>
          <cell r="T679">
            <v>0</v>
          </cell>
        </row>
        <row r="680">
          <cell r="A680">
            <v>2082501</v>
          </cell>
          <cell r="B680" t="str">
            <v/>
          </cell>
          <cell r="C680" t="str">
            <v/>
          </cell>
          <cell r="D680" t="str">
            <v>20825</v>
          </cell>
          <cell r="E680" t="str">
            <v/>
          </cell>
          <cell r="F680" t="str">
            <v/>
          </cell>
          <cell r="G680" t="str">
            <v>  其他城市生活救助</v>
          </cell>
          <cell r="H680">
            <v>0</v>
          </cell>
          <cell r="I680">
            <v>0</v>
          </cell>
          <cell r="J680">
            <v>0</v>
          </cell>
          <cell r="K680">
            <v>0</v>
          </cell>
          <cell r="L680">
            <v>0</v>
          </cell>
          <cell r="M680">
            <v>0</v>
          </cell>
          <cell r="N680">
            <v>0</v>
          </cell>
          <cell r="O680">
            <v>0</v>
          </cell>
          <cell r="P680">
            <v>0</v>
          </cell>
          <cell r="Q680">
            <v>0</v>
          </cell>
          <cell r="R680">
            <v>0</v>
          </cell>
          <cell r="S680">
            <v>0</v>
          </cell>
          <cell r="T680">
            <v>0</v>
          </cell>
        </row>
        <row r="681">
          <cell r="A681">
            <v>2082502</v>
          </cell>
          <cell r="B681" t="str">
            <v/>
          </cell>
          <cell r="C681" t="str">
            <v/>
          </cell>
          <cell r="D681" t="str">
            <v>20825</v>
          </cell>
          <cell r="E681" t="str">
            <v/>
          </cell>
          <cell r="F681" t="str">
            <v/>
          </cell>
          <cell r="G681" t="str">
            <v>  其他农村生活救助</v>
          </cell>
          <cell r="H681">
            <v>308.6216</v>
          </cell>
          <cell r="I681">
            <v>0</v>
          </cell>
          <cell r="J681">
            <v>0</v>
          </cell>
          <cell r="K681">
            <v>0</v>
          </cell>
          <cell r="L681">
            <v>0</v>
          </cell>
          <cell r="M681">
            <v>0</v>
          </cell>
          <cell r="N681">
            <v>0</v>
          </cell>
          <cell r="O681">
            <v>0</v>
          </cell>
          <cell r="P681">
            <v>0</v>
          </cell>
          <cell r="Q681">
            <v>4</v>
          </cell>
          <cell r="R681">
            <v>-4</v>
          </cell>
          <cell r="S681">
            <v>0</v>
          </cell>
          <cell r="T681">
            <v>0</v>
          </cell>
        </row>
        <row r="682">
          <cell r="A682">
            <v>20826</v>
          </cell>
          <cell r="B682" t="str">
            <v/>
          </cell>
          <cell r="C682" t="str">
            <v>208</v>
          </cell>
          <cell r="D682" t="str">
            <v/>
          </cell>
          <cell r="E682" t="str">
            <v/>
          </cell>
          <cell r="F682" t="str">
            <v>20826</v>
          </cell>
          <cell r="G682" t="str">
            <v>财政对基本养老保险基金的补助</v>
          </cell>
          <cell r="H682">
            <v>5895.04794</v>
          </cell>
          <cell r="I682">
            <v>0</v>
          </cell>
          <cell r="J682">
            <v>0</v>
          </cell>
          <cell r="K682">
            <v>0</v>
          </cell>
          <cell r="L682">
            <v>0</v>
          </cell>
          <cell r="M682">
            <v>0</v>
          </cell>
          <cell r="N682">
            <v>0</v>
          </cell>
          <cell r="O682">
            <v>5179.57</v>
          </cell>
          <cell r="P682">
            <v>5179.57</v>
          </cell>
          <cell r="Q682">
            <v>0</v>
          </cell>
          <cell r="R682">
            <v>0</v>
          </cell>
          <cell r="S682">
            <v>0</v>
          </cell>
          <cell r="T682">
            <v>0</v>
          </cell>
        </row>
        <row r="683">
          <cell r="A683">
            <v>2082602</v>
          </cell>
          <cell r="B683" t="str">
            <v/>
          </cell>
          <cell r="C683" t="str">
            <v/>
          </cell>
          <cell r="D683" t="str">
            <v>20826</v>
          </cell>
          <cell r="E683" t="str">
            <v/>
          </cell>
          <cell r="F683" t="str">
            <v/>
          </cell>
          <cell r="G683" t="str">
            <v>  财政对城乡居民基本养老保险基金的补助</v>
          </cell>
          <cell r="H683">
            <v>5895.04794</v>
          </cell>
          <cell r="I683">
            <v>0</v>
          </cell>
          <cell r="J683">
            <v>0</v>
          </cell>
          <cell r="K683">
            <v>0</v>
          </cell>
          <cell r="L683">
            <v>0</v>
          </cell>
          <cell r="M683">
            <v>0</v>
          </cell>
          <cell r="N683">
            <v>0</v>
          </cell>
          <cell r="O683">
            <v>5179.57</v>
          </cell>
          <cell r="P683">
            <v>5179.57</v>
          </cell>
          <cell r="Q683">
            <v>0</v>
          </cell>
          <cell r="R683">
            <v>0</v>
          </cell>
          <cell r="S683">
            <v>0</v>
          </cell>
          <cell r="T683">
            <v>0</v>
          </cell>
        </row>
        <row r="684">
          <cell r="A684">
            <v>2082699</v>
          </cell>
          <cell r="B684" t="str">
            <v/>
          </cell>
          <cell r="C684" t="str">
            <v/>
          </cell>
          <cell r="D684" t="str">
            <v>20826</v>
          </cell>
          <cell r="E684" t="str">
            <v/>
          </cell>
          <cell r="F684" t="str">
            <v/>
          </cell>
          <cell r="G684" t="str">
            <v>  财政对其他基本养老保险基金的补助</v>
          </cell>
          <cell r="H684">
            <v>0</v>
          </cell>
          <cell r="I684">
            <v>0</v>
          </cell>
          <cell r="J684">
            <v>0</v>
          </cell>
          <cell r="K684">
            <v>0</v>
          </cell>
          <cell r="L684">
            <v>0</v>
          </cell>
          <cell r="M684">
            <v>0</v>
          </cell>
          <cell r="N684">
            <v>0</v>
          </cell>
          <cell r="O684">
            <v>0</v>
          </cell>
          <cell r="P684">
            <v>0</v>
          </cell>
          <cell r="Q684">
            <v>0</v>
          </cell>
          <cell r="R684">
            <v>0</v>
          </cell>
          <cell r="S684">
            <v>0</v>
          </cell>
          <cell r="T684">
            <v>0</v>
          </cell>
        </row>
        <row r="685">
          <cell r="A685">
            <v>20827</v>
          </cell>
          <cell r="B685" t="str">
            <v/>
          </cell>
          <cell r="C685" t="str">
            <v>208</v>
          </cell>
          <cell r="D685" t="str">
            <v/>
          </cell>
          <cell r="E685" t="str">
            <v/>
          </cell>
          <cell r="F685" t="str">
            <v>20827</v>
          </cell>
          <cell r="G685" t="str">
            <v>财政对其他社会保险基金的补助</v>
          </cell>
          <cell r="H685">
            <v>20.762789</v>
          </cell>
          <cell r="I685">
            <v>0</v>
          </cell>
          <cell r="J685">
            <v>0</v>
          </cell>
          <cell r="K685">
            <v>0</v>
          </cell>
          <cell r="L685">
            <v>0</v>
          </cell>
          <cell r="M685">
            <v>0</v>
          </cell>
          <cell r="N685">
            <v>0</v>
          </cell>
          <cell r="O685">
            <v>0</v>
          </cell>
          <cell r="P685">
            <v>0</v>
          </cell>
          <cell r="Q685">
            <v>0</v>
          </cell>
          <cell r="R685">
            <v>0</v>
          </cell>
          <cell r="S685">
            <v>0</v>
          </cell>
          <cell r="T685">
            <v>0</v>
          </cell>
        </row>
        <row r="686">
          <cell r="A686">
            <v>2082799</v>
          </cell>
          <cell r="B686" t="str">
            <v/>
          </cell>
          <cell r="C686" t="str">
            <v/>
          </cell>
          <cell r="D686" t="str">
            <v>20827</v>
          </cell>
          <cell r="E686" t="str">
            <v/>
          </cell>
          <cell r="F686" t="str">
            <v/>
          </cell>
          <cell r="G686" t="str">
            <v>  其他财政对社会保险基金的补助</v>
          </cell>
          <cell r="H686">
            <v>20.762789</v>
          </cell>
          <cell r="I686">
            <v>0</v>
          </cell>
          <cell r="J686">
            <v>0</v>
          </cell>
          <cell r="K686">
            <v>0</v>
          </cell>
          <cell r="L686">
            <v>0</v>
          </cell>
          <cell r="M686">
            <v>0</v>
          </cell>
          <cell r="N686">
            <v>0</v>
          </cell>
          <cell r="O686">
            <v>0</v>
          </cell>
          <cell r="P686">
            <v>0</v>
          </cell>
          <cell r="Q686">
            <v>0</v>
          </cell>
          <cell r="R686">
            <v>0</v>
          </cell>
          <cell r="S686">
            <v>0</v>
          </cell>
          <cell r="T686">
            <v>0</v>
          </cell>
        </row>
        <row r="687">
          <cell r="A687">
            <v>20828</v>
          </cell>
          <cell r="B687" t="str">
            <v/>
          </cell>
          <cell r="C687" t="str">
            <v>208</v>
          </cell>
          <cell r="D687" t="str">
            <v/>
          </cell>
          <cell r="E687" t="str">
            <v/>
          </cell>
          <cell r="F687" t="str">
            <v>20828</v>
          </cell>
          <cell r="G687" t="str">
            <v>退役军人管理事务</v>
          </cell>
          <cell r="H687">
            <v>250.248086</v>
          </cell>
          <cell r="I687">
            <v>148.2204</v>
          </cell>
          <cell r="J687">
            <v>5.8752</v>
          </cell>
          <cell r="K687">
            <v>4.9622</v>
          </cell>
          <cell r="L687">
            <v>0</v>
          </cell>
          <cell r="M687">
            <v>5.04</v>
          </cell>
          <cell r="N687">
            <v>0</v>
          </cell>
          <cell r="O687">
            <v>0</v>
          </cell>
          <cell r="P687">
            <v>79.924</v>
          </cell>
          <cell r="Q687">
            <v>265.06</v>
          </cell>
          <cell r="R687">
            <v>-185.136</v>
          </cell>
          <cell r="S687">
            <v>0</v>
          </cell>
          <cell r="T687">
            <v>3.51</v>
          </cell>
        </row>
        <row r="688">
          <cell r="A688">
            <v>2082801</v>
          </cell>
          <cell r="B688" t="str">
            <v/>
          </cell>
          <cell r="C688" t="str">
            <v/>
          </cell>
          <cell r="D688" t="str">
            <v>20828</v>
          </cell>
          <cell r="E688" t="str">
            <v/>
          </cell>
          <cell r="F688" t="str">
            <v/>
          </cell>
          <cell r="G688" t="str">
            <v>  行政运行</v>
          </cell>
          <cell r="H688">
            <v>103.4876</v>
          </cell>
          <cell r="I688">
            <v>97.23</v>
          </cell>
          <cell r="J688">
            <v>0</v>
          </cell>
          <cell r="K688">
            <v>2.7506</v>
          </cell>
          <cell r="L688">
            <v>0</v>
          </cell>
          <cell r="M688">
            <v>0</v>
          </cell>
          <cell r="N688">
            <v>0</v>
          </cell>
          <cell r="O688">
            <v>0</v>
          </cell>
          <cell r="P688">
            <v>0</v>
          </cell>
          <cell r="Q688">
            <v>0</v>
          </cell>
          <cell r="R688">
            <v>0</v>
          </cell>
          <cell r="S688">
            <v>0</v>
          </cell>
          <cell r="T688">
            <v>0</v>
          </cell>
        </row>
        <row r="689">
          <cell r="A689">
            <v>2082804</v>
          </cell>
          <cell r="B689" t="str">
            <v/>
          </cell>
          <cell r="C689" t="str">
            <v/>
          </cell>
          <cell r="D689" t="str">
            <v>20828</v>
          </cell>
          <cell r="E689" t="str">
            <v/>
          </cell>
          <cell r="F689" t="str">
            <v/>
          </cell>
          <cell r="G689" t="str">
            <v>  拥军优属</v>
          </cell>
          <cell r="H689">
            <v>51.64</v>
          </cell>
          <cell r="I689">
            <v>0</v>
          </cell>
          <cell r="J689">
            <v>0</v>
          </cell>
          <cell r="K689">
            <v>0</v>
          </cell>
          <cell r="L689">
            <v>0</v>
          </cell>
          <cell r="M689">
            <v>0</v>
          </cell>
          <cell r="N689">
            <v>0</v>
          </cell>
          <cell r="O689">
            <v>0</v>
          </cell>
          <cell r="P689">
            <v>79.924</v>
          </cell>
          <cell r="Q689">
            <v>86.56</v>
          </cell>
          <cell r="R689">
            <v>-6.636</v>
          </cell>
          <cell r="S689">
            <v>0</v>
          </cell>
          <cell r="T689">
            <v>3.51</v>
          </cell>
        </row>
        <row r="690">
          <cell r="A690">
            <v>2082850</v>
          </cell>
          <cell r="B690" t="str">
            <v/>
          </cell>
          <cell r="C690" t="str">
            <v/>
          </cell>
          <cell r="D690" t="str">
            <v>20828</v>
          </cell>
          <cell r="E690" t="str">
            <v/>
          </cell>
          <cell r="F690" t="str">
            <v/>
          </cell>
          <cell r="G690" t="str">
            <v>  事业运行</v>
          </cell>
          <cell r="H690">
            <v>66.0738</v>
          </cell>
          <cell r="I690">
            <v>50.9904</v>
          </cell>
          <cell r="J690">
            <v>5.8752</v>
          </cell>
          <cell r="K690">
            <v>2.2116</v>
          </cell>
          <cell r="L690">
            <v>0</v>
          </cell>
          <cell r="M690">
            <v>5.04</v>
          </cell>
          <cell r="N690">
            <v>0</v>
          </cell>
          <cell r="O690">
            <v>0</v>
          </cell>
          <cell r="P690">
            <v>0</v>
          </cell>
          <cell r="Q690">
            <v>0</v>
          </cell>
          <cell r="R690">
            <v>0</v>
          </cell>
          <cell r="S690">
            <v>0</v>
          </cell>
          <cell r="T690">
            <v>0</v>
          </cell>
        </row>
        <row r="691">
          <cell r="A691">
            <v>2082899</v>
          </cell>
          <cell r="B691" t="str">
            <v/>
          </cell>
          <cell r="C691" t="str">
            <v/>
          </cell>
          <cell r="D691" t="str">
            <v>20828</v>
          </cell>
          <cell r="E691" t="str">
            <v/>
          </cell>
          <cell r="F691" t="str">
            <v/>
          </cell>
          <cell r="G691" t="str">
            <v>  其他退役军人事务管理支出</v>
          </cell>
          <cell r="H691">
            <v>29.046686</v>
          </cell>
          <cell r="I691">
            <v>0</v>
          </cell>
          <cell r="J691">
            <v>0</v>
          </cell>
          <cell r="K691">
            <v>0</v>
          </cell>
          <cell r="L691">
            <v>0</v>
          </cell>
          <cell r="M691">
            <v>0</v>
          </cell>
          <cell r="N691">
            <v>0</v>
          </cell>
          <cell r="O691">
            <v>0</v>
          </cell>
          <cell r="P691">
            <v>0</v>
          </cell>
          <cell r="Q691">
            <v>178.5</v>
          </cell>
          <cell r="R691">
            <v>-178.5</v>
          </cell>
          <cell r="S691">
            <v>0</v>
          </cell>
          <cell r="T691">
            <v>0</v>
          </cell>
        </row>
        <row r="692">
          <cell r="A692">
            <v>20830</v>
          </cell>
          <cell r="B692" t="str">
            <v/>
          </cell>
          <cell r="C692" t="str">
            <v>208</v>
          </cell>
          <cell r="D692" t="str">
            <v/>
          </cell>
          <cell r="E692" t="str">
            <v/>
          </cell>
          <cell r="F692" t="str">
            <v>20830</v>
          </cell>
          <cell r="G692" t="str">
            <v>财政代缴社会保险费支出</v>
          </cell>
          <cell r="H692">
            <v>121.55</v>
          </cell>
          <cell r="I692">
            <v>0</v>
          </cell>
          <cell r="J692">
            <v>0</v>
          </cell>
          <cell r="K692">
            <v>0</v>
          </cell>
          <cell r="L692">
            <v>0</v>
          </cell>
          <cell r="M692">
            <v>0</v>
          </cell>
          <cell r="N692">
            <v>0</v>
          </cell>
          <cell r="O692">
            <v>0</v>
          </cell>
          <cell r="P692">
            <v>0</v>
          </cell>
          <cell r="Q692">
            <v>148.504</v>
          </cell>
          <cell r="R692">
            <v>-148.504</v>
          </cell>
          <cell r="S692">
            <v>0</v>
          </cell>
          <cell r="T692">
            <v>0</v>
          </cell>
        </row>
        <row r="693">
          <cell r="A693">
            <v>2083001</v>
          </cell>
          <cell r="B693" t="str">
            <v/>
          </cell>
          <cell r="C693" t="str">
            <v/>
          </cell>
          <cell r="D693" t="str">
            <v>20830</v>
          </cell>
          <cell r="E693" t="str">
            <v/>
          </cell>
          <cell r="F693" t="str">
            <v/>
          </cell>
          <cell r="G693" t="str">
            <v>  财政代缴城乡居民基本养老保险费支出</v>
          </cell>
          <cell r="H693">
            <v>121.55</v>
          </cell>
          <cell r="I693">
            <v>0</v>
          </cell>
          <cell r="J693">
            <v>0</v>
          </cell>
          <cell r="K693">
            <v>0</v>
          </cell>
          <cell r="L693">
            <v>0</v>
          </cell>
          <cell r="M693">
            <v>0</v>
          </cell>
          <cell r="N693">
            <v>0</v>
          </cell>
          <cell r="O693">
            <v>0</v>
          </cell>
          <cell r="P693">
            <v>0</v>
          </cell>
          <cell r="Q693">
            <v>148.504</v>
          </cell>
          <cell r="R693">
            <v>-148.504</v>
          </cell>
          <cell r="S693">
            <v>0</v>
          </cell>
          <cell r="T693">
            <v>0</v>
          </cell>
        </row>
        <row r="694">
          <cell r="A694">
            <v>20899</v>
          </cell>
          <cell r="B694" t="str">
            <v/>
          </cell>
          <cell r="C694" t="str">
            <v>208</v>
          </cell>
          <cell r="D694" t="str">
            <v/>
          </cell>
          <cell r="E694" t="str">
            <v/>
          </cell>
          <cell r="F694" t="str">
            <v>20899</v>
          </cell>
          <cell r="G694" t="str">
            <v>其他社会保障和就业支出</v>
          </cell>
          <cell r="H694">
            <v>2779.893637</v>
          </cell>
          <cell r="I694">
            <v>602.7324</v>
          </cell>
          <cell r="J694">
            <v>101.5132</v>
          </cell>
          <cell r="K694">
            <v>26.7931</v>
          </cell>
          <cell r="L694">
            <v>0</v>
          </cell>
          <cell r="M694">
            <v>62.16</v>
          </cell>
          <cell r="N694">
            <v>0</v>
          </cell>
          <cell r="O694">
            <v>0</v>
          </cell>
          <cell r="P694">
            <v>0</v>
          </cell>
          <cell r="Q694">
            <v>0</v>
          </cell>
          <cell r="R694">
            <v>0</v>
          </cell>
          <cell r="S694">
            <v>0</v>
          </cell>
          <cell r="T694">
            <v>3.1107</v>
          </cell>
        </row>
        <row r="695">
          <cell r="A695">
            <v>2089999</v>
          </cell>
          <cell r="B695" t="str">
            <v/>
          </cell>
          <cell r="C695" t="str">
            <v/>
          </cell>
          <cell r="D695" t="str">
            <v>20899</v>
          </cell>
          <cell r="E695" t="str">
            <v/>
          </cell>
          <cell r="F695" t="str">
            <v/>
          </cell>
          <cell r="G695" t="str">
            <v>  其他社会保障和就业支出</v>
          </cell>
          <cell r="H695">
            <v>2779.893637</v>
          </cell>
          <cell r="I695">
            <v>602.7324</v>
          </cell>
          <cell r="J695">
            <v>101.5132</v>
          </cell>
          <cell r="K695">
            <v>26.7931</v>
          </cell>
          <cell r="L695">
            <v>0</v>
          </cell>
          <cell r="M695">
            <v>62.16</v>
          </cell>
          <cell r="N695">
            <v>0</v>
          </cell>
          <cell r="O695">
            <v>0</v>
          </cell>
          <cell r="P695">
            <v>0</v>
          </cell>
          <cell r="Q695">
            <v>0</v>
          </cell>
          <cell r="R695">
            <v>0</v>
          </cell>
          <cell r="S695">
            <v>0</v>
          </cell>
          <cell r="T695">
            <v>3.1107</v>
          </cell>
        </row>
        <row r="696">
          <cell r="A696">
            <v>208999901</v>
          </cell>
          <cell r="B696" t="str">
            <v/>
          </cell>
          <cell r="C696" t="str">
            <v/>
          </cell>
          <cell r="D696" t="str">
            <v/>
          </cell>
          <cell r="E696" t="str">
            <v>2089999</v>
          </cell>
          <cell r="F696" t="str">
            <v/>
          </cell>
          <cell r="G696" t="str">
            <v>    其中：退管办</v>
          </cell>
          <cell r="H696">
            <v>2755.4117</v>
          </cell>
          <cell r="I696">
            <v>602.7324</v>
          </cell>
          <cell r="J696">
            <v>101.5132</v>
          </cell>
          <cell r="K696">
            <v>26.7931</v>
          </cell>
          <cell r="L696">
            <v>0</v>
          </cell>
          <cell r="M696">
            <v>62.16</v>
          </cell>
          <cell r="N696">
            <v>0</v>
          </cell>
          <cell r="O696">
            <v>0</v>
          </cell>
          <cell r="P696">
            <v>0</v>
          </cell>
          <cell r="Q696">
            <v>0</v>
          </cell>
          <cell r="R696">
            <v>0</v>
          </cell>
          <cell r="S696">
            <v>0</v>
          </cell>
          <cell r="T696">
            <v>0</v>
          </cell>
        </row>
        <row r="697">
          <cell r="A697">
            <v>208999902</v>
          </cell>
          <cell r="B697" t="str">
            <v/>
          </cell>
          <cell r="C697" t="str">
            <v/>
          </cell>
          <cell r="D697" t="str">
            <v/>
          </cell>
          <cell r="E697" t="str">
            <v>2089999</v>
          </cell>
          <cell r="F697" t="str">
            <v/>
          </cell>
          <cell r="G697" t="str">
            <v>          发改局</v>
          </cell>
          <cell r="H697">
            <v>21.071737</v>
          </cell>
          <cell r="I697">
            <v>0</v>
          </cell>
          <cell r="J697">
            <v>0</v>
          </cell>
          <cell r="K697">
            <v>0</v>
          </cell>
          <cell r="L697">
            <v>0</v>
          </cell>
          <cell r="M697">
            <v>0</v>
          </cell>
          <cell r="N697">
            <v>0</v>
          </cell>
          <cell r="O697">
            <v>0</v>
          </cell>
          <cell r="P697">
            <v>0</v>
          </cell>
          <cell r="Q697">
            <v>0</v>
          </cell>
          <cell r="R697">
            <v>0</v>
          </cell>
          <cell r="S697">
            <v>0</v>
          </cell>
          <cell r="T697">
            <v>0</v>
          </cell>
        </row>
        <row r="698">
          <cell r="A698">
            <v>208999903</v>
          </cell>
          <cell r="B698" t="str">
            <v/>
          </cell>
          <cell r="C698" t="str">
            <v/>
          </cell>
          <cell r="D698" t="str">
            <v/>
          </cell>
          <cell r="E698" t="str">
            <v>2089999</v>
          </cell>
          <cell r="F698" t="str">
            <v/>
          </cell>
          <cell r="G698" t="str">
            <v>          卫生健康局</v>
          </cell>
          <cell r="H698">
            <v>0</v>
          </cell>
          <cell r="I698">
            <v>0</v>
          </cell>
          <cell r="J698">
            <v>0</v>
          </cell>
          <cell r="K698">
            <v>0</v>
          </cell>
          <cell r="L698">
            <v>0</v>
          </cell>
          <cell r="M698">
            <v>0</v>
          </cell>
          <cell r="N698">
            <v>0</v>
          </cell>
          <cell r="O698">
            <v>0</v>
          </cell>
          <cell r="P698">
            <v>0</v>
          </cell>
          <cell r="Q698">
            <v>0</v>
          </cell>
          <cell r="R698">
            <v>0</v>
          </cell>
          <cell r="S698">
            <v>0</v>
          </cell>
          <cell r="T698">
            <v>0</v>
          </cell>
        </row>
        <row r="699">
          <cell r="A699">
            <v>208999904</v>
          </cell>
          <cell r="B699" t="str">
            <v/>
          </cell>
          <cell r="C699" t="str">
            <v/>
          </cell>
          <cell r="D699" t="str">
            <v/>
          </cell>
          <cell r="E699" t="str">
            <v>2089999</v>
          </cell>
          <cell r="F699" t="str">
            <v/>
          </cell>
          <cell r="G699" t="str">
            <v>          社会保障科</v>
          </cell>
          <cell r="H699">
            <v>0</v>
          </cell>
          <cell r="I699">
            <v>0</v>
          </cell>
          <cell r="J699">
            <v>0</v>
          </cell>
          <cell r="K699">
            <v>0</v>
          </cell>
          <cell r="L699">
            <v>0</v>
          </cell>
          <cell r="M699">
            <v>0</v>
          </cell>
          <cell r="N699">
            <v>0</v>
          </cell>
          <cell r="O699">
            <v>0</v>
          </cell>
          <cell r="P699">
            <v>0</v>
          </cell>
          <cell r="Q699">
            <v>0</v>
          </cell>
          <cell r="R699">
            <v>0</v>
          </cell>
          <cell r="S699">
            <v>0</v>
          </cell>
          <cell r="T699">
            <v>0</v>
          </cell>
        </row>
        <row r="700">
          <cell r="A700">
            <v>208999905</v>
          </cell>
          <cell r="B700" t="str">
            <v/>
          </cell>
          <cell r="C700" t="str">
            <v/>
          </cell>
          <cell r="D700" t="str">
            <v/>
          </cell>
          <cell r="E700" t="str">
            <v>2089999</v>
          </cell>
          <cell r="F700" t="str">
            <v/>
          </cell>
          <cell r="G700" t="str">
            <v>          人社局</v>
          </cell>
          <cell r="H700">
            <v>0</v>
          </cell>
          <cell r="I700">
            <v>0</v>
          </cell>
          <cell r="J700">
            <v>0</v>
          </cell>
          <cell r="K700">
            <v>0</v>
          </cell>
          <cell r="L700">
            <v>0</v>
          </cell>
          <cell r="M700">
            <v>0</v>
          </cell>
          <cell r="N700">
            <v>0</v>
          </cell>
          <cell r="O700">
            <v>0</v>
          </cell>
          <cell r="P700">
            <v>0</v>
          </cell>
          <cell r="Q700">
            <v>0</v>
          </cell>
          <cell r="R700">
            <v>0</v>
          </cell>
          <cell r="S700">
            <v>0</v>
          </cell>
          <cell r="T700">
            <v>0</v>
          </cell>
        </row>
        <row r="701">
          <cell r="A701">
            <v>208999906</v>
          </cell>
          <cell r="B701" t="str">
            <v/>
          </cell>
          <cell r="C701" t="str">
            <v/>
          </cell>
          <cell r="D701" t="str">
            <v/>
          </cell>
          <cell r="E701" t="str">
            <v>2089999</v>
          </cell>
          <cell r="F701" t="str">
            <v/>
          </cell>
          <cell r="G701" t="str">
            <v>          社保局</v>
          </cell>
          <cell r="H701">
            <v>2.8002</v>
          </cell>
          <cell r="I701">
            <v>0</v>
          </cell>
          <cell r="J701">
            <v>0</v>
          </cell>
          <cell r="K701">
            <v>0</v>
          </cell>
          <cell r="L701">
            <v>0</v>
          </cell>
          <cell r="M701">
            <v>0</v>
          </cell>
          <cell r="N701">
            <v>0</v>
          </cell>
          <cell r="O701">
            <v>0</v>
          </cell>
          <cell r="P701">
            <v>0</v>
          </cell>
          <cell r="Q701">
            <v>0</v>
          </cell>
          <cell r="R701">
            <v>0</v>
          </cell>
          <cell r="S701">
            <v>0</v>
          </cell>
          <cell r="T701">
            <v>3.1107</v>
          </cell>
        </row>
        <row r="702">
          <cell r="A702">
            <v>208999907</v>
          </cell>
          <cell r="B702" t="str">
            <v/>
          </cell>
          <cell r="C702" t="str">
            <v/>
          </cell>
          <cell r="D702" t="str">
            <v/>
          </cell>
          <cell r="E702" t="str">
            <v>2089999</v>
          </cell>
          <cell r="F702" t="str">
            <v/>
          </cell>
          <cell r="G702" t="str">
            <v>          卫生院</v>
          </cell>
          <cell r="H702">
            <v>0.61</v>
          </cell>
          <cell r="I702">
            <v>0</v>
          </cell>
          <cell r="J702">
            <v>0</v>
          </cell>
          <cell r="K702">
            <v>0</v>
          </cell>
          <cell r="L702">
            <v>0</v>
          </cell>
          <cell r="M702">
            <v>0</v>
          </cell>
          <cell r="N702">
            <v>0</v>
          </cell>
          <cell r="O702">
            <v>0</v>
          </cell>
          <cell r="P702">
            <v>0</v>
          </cell>
          <cell r="Q702">
            <v>0</v>
          </cell>
          <cell r="R702">
            <v>0</v>
          </cell>
          <cell r="S702">
            <v>0</v>
          </cell>
          <cell r="T702">
            <v>0</v>
          </cell>
        </row>
        <row r="703">
          <cell r="A703">
            <v>210</v>
          </cell>
          <cell r="B703" t="str">
            <v>类</v>
          </cell>
          <cell r="C703" t="str">
            <v/>
          </cell>
          <cell r="D703" t="str">
            <v/>
          </cell>
          <cell r="E703" t="str">
            <v/>
          </cell>
          <cell r="F703" t="str">
            <v/>
          </cell>
          <cell r="G703" t="str">
            <v>医疗卫生与计划生育支出</v>
          </cell>
          <cell r="H703">
            <v>23680.639093</v>
          </cell>
          <cell r="I703">
            <v>3948.9006</v>
          </cell>
          <cell r="J703">
            <v>504.396</v>
          </cell>
          <cell r="K703">
            <v>195.44094</v>
          </cell>
          <cell r="L703">
            <v>0</v>
          </cell>
          <cell r="M703">
            <v>413.952</v>
          </cell>
          <cell r="N703">
            <v>145.2</v>
          </cell>
          <cell r="O703">
            <v>28</v>
          </cell>
          <cell r="P703">
            <v>2626.1226</v>
          </cell>
          <cell r="Q703">
            <v>3441.6803</v>
          </cell>
          <cell r="R703">
            <v>-843.5577</v>
          </cell>
          <cell r="S703">
            <v>697.380321</v>
          </cell>
          <cell r="T703">
            <v>1195.8308</v>
          </cell>
        </row>
        <row r="704">
          <cell r="A704">
            <v>21001</v>
          </cell>
          <cell r="B704" t="str">
            <v/>
          </cell>
          <cell r="C704" t="str">
            <v>210</v>
          </cell>
          <cell r="D704" t="str">
            <v/>
          </cell>
          <cell r="E704" t="str">
            <v/>
          </cell>
          <cell r="F704" t="str">
            <v>21001</v>
          </cell>
          <cell r="G704" t="str">
            <v>医疗卫生与计划生育管理事务</v>
          </cell>
          <cell r="H704">
            <v>1045.665607</v>
          </cell>
          <cell r="I704">
            <v>289.3104</v>
          </cell>
          <cell r="J704">
            <v>7.9812</v>
          </cell>
          <cell r="K704">
            <v>10.7207</v>
          </cell>
          <cell r="L704">
            <v>0</v>
          </cell>
          <cell r="M704">
            <v>5.04</v>
          </cell>
          <cell r="N704">
            <v>0</v>
          </cell>
          <cell r="O704">
            <v>0</v>
          </cell>
          <cell r="P704">
            <v>0</v>
          </cell>
          <cell r="Q704">
            <v>300</v>
          </cell>
          <cell r="R704">
            <v>-300</v>
          </cell>
          <cell r="S704">
            <v>0</v>
          </cell>
          <cell r="T704">
            <v>106.56</v>
          </cell>
        </row>
        <row r="705">
          <cell r="A705">
            <v>2100101</v>
          </cell>
          <cell r="B705" t="str">
            <v/>
          </cell>
          <cell r="C705" t="str">
            <v/>
          </cell>
          <cell r="D705" t="str">
            <v>21001</v>
          </cell>
          <cell r="E705" t="str">
            <v/>
          </cell>
          <cell r="F705" t="str">
            <v/>
          </cell>
          <cell r="G705" t="str">
            <v>  行政运行</v>
          </cell>
          <cell r="H705">
            <v>310.6637</v>
          </cell>
          <cell r="I705">
            <v>289.3104</v>
          </cell>
          <cell r="J705">
            <v>0</v>
          </cell>
          <cell r="K705">
            <v>8.9669</v>
          </cell>
          <cell r="L705">
            <v>0</v>
          </cell>
          <cell r="M705">
            <v>0</v>
          </cell>
          <cell r="N705">
            <v>0</v>
          </cell>
          <cell r="O705">
            <v>0</v>
          </cell>
          <cell r="P705">
            <v>0</v>
          </cell>
          <cell r="Q705">
            <v>0</v>
          </cell>
          <cell r="R705">
            <v>0</v>
          </cell>
          <cell r="S705">
            <v>0</v>
          </cell>
          <cell r="T705">
            <v>0</v>
          </cell>
        </row>
        <row r="706">
          <cell r="A706">
            <v>2100102</v>
          </cell>
          <cell r="B706" t="str">
            <v/>
          </cell>
          <cell r="C706" t="str">
            <v/>
          </cell>
          <cell r="D706" t="str">
            <v>21001</v>
          </cell>
          <cell r="E706" t="str">
            <v/>
          </cell>
          <cell r="F706" t="str">
            <v/>
          </cell>
          <cell r="G706" t="str">
            <v>  一般行政管理事务</v>
          </cell>
          <cell r="H706">
            <v>0</v>
          </cell>
          <cell r="I706">
            <v>0</v>
          </cell>
          <cell r="J706">
            <v>0</v>
          </cell>
          <cell r="K706">
            <v>0</v>
          </cell>
          <cell r="L706">
            <v>0</v>
          </cell>
          <cell r="M706">
            <v>0</v>
          </cell>
          <cell r="N706">
            <v>0</v>
          </cell>
          <cell r="O706">
            <v>0</v>
          </cell>
          <cell r="P706">
            <v>0</v>
          </cell>
          <cell r="Q706">
            <v>0</v>
          </cell>
          <cell r="R706">
            <v>0</v>
          </cell>
          <cell r="S706">
            <v>0</v>
          </cell>
          <cell r="T706">
            <v>0</v>
          </cell>
        </row>
        <row r="707">
          <cell r="A707">
            <v>2100103</v>
          </cell>
          <cell r="B707" t="str">
            <v/>
          </cell>
          <cell r="C707" t="str">
            <v/>
          </cell>
          <cell r="D707" t="str">
            <v>21001</v>
          </cell>
          <cell r="E707" t="str">
            <v/>
          </cell>
          <cell r="F707" t="str">
            <v/>
          </cell>
          <cell r="G707" t="str">
            <v>  机关服务</v>
          </cell>
          <cell r="H707">
            <v>0</v>
          </cell>
          <cell r="I707">
            <v>0</v>
          </cell>
          <cell r="J707">
            <v>0</v>
          </cell>
          <cell r="K707">
            <v>0</v>
          </cell>
          <cell r="L707">
            <v>0</v>
          </cell>
          <cell r="M707">
            <v>0</v>
          </cell>
          <cell r="N707">
            <v>0</v>
          </cell>
          <cell r="O707">
            <v>0</v>
          </cell>
          <cell r="P707">
            <v>0</v>
          </cell>
          <cell r="Q707">
            <v>0</v>
          </cell>
          <cell r="R707">
            <v>0</v>
          </cell>
          <cell r="S707">
            <v>0</v>
          </cell>
          <cell r="T707">
            <v>0</v>
          </cell>
        </row>
        <row r="708">
          <cell r="A708">
            <v>2100199</v>
          </cell>
          <cell r="B708" t="str">
            <v/>
          </cell>
          <cell r="C708" t="str">
            <v/>
          </cell>
          <cell r="D708" t="str">
            <v>21001</v>
          </cell>
          <cell r="E708" t="str">
            <v/>
          </cell>
          <cell r="F708" t="str">
            <v/>
          </cell>
          <cell r="G708" t="str">
            <v>  其他医疗卫生与计划生育管理事务支出</v>
          </cell>
          <cell r="H708">
            <v>735.001907</v>
          </cell>
          <cell r="I708">
            <v>0</v>
          </cell>
          <cell r="J708">
            <v>7.9812</v>
          </cell>
          <cell r="K708">
            <v>1.7538</v>
          </cell>
          <cell r="L708">
            <v>0</v>
          </cell>
          <cell r="M708">
            <v>5.04</v>
          </cell>
          <cell r="N708">
            <v>0</v>
          </cell>
          <cell r="O708">
            <v>0</v>
          </cell>
          <cell r="P708">
            <v>0</v>
          </cell>
          <cell r="Q708">
            <v>300</v>
          </cell>
          <cell r="R708">
            <v>-300</v>
          </cell>
          <cell r="S708">
            <v>0</v>
          </cell>
          <cell r="T708">
            <v>106.56</v>
          </cell>
        </row>
        <row r="709">
          <cell r="A709">
            <v>21002</v>
          </cell>
          <cell r="B709" t="str">
            <v/>
          </cell>
          <cell r="C709" t="str">
            <v>210</v>
          </cell>
          <cell r="D709" t="str">
            <v/>
          </cell>
          <cell r="E709" t="str">
            <v/>
          </cell>
          <cell r="F709" t="str">
            <v>21002</v>
          </cell>
          <cell r="G709" t="str">
            <v>公立医院</v>
          </cell>
          <cell r="H709">
            <v>2170.256382</v>
          </cell>
          <cell r="I709">
            <v>0</v>
          </cell>
          <cell r="J709">
            <v>129.0372</v>
          </cell>
          <cell r="K709">
            <v>42.34984</v>
          </cell>
          <cell r="L709">
            <v>0</v>
          </cell>
          <cell r="M709">
            <v>88.032</v>
          </cell>
          <cell r="N709">
            <v>0</v>
          </cell>
          <cell r="O709">
            <v>0</v>
          </cell>
          <cell r="P709">
            <v>0</v>
          </cell>
          <cell r="Q709">
            <v>0</v>
          </cell>
          <cell r="R709">
            <v>0</v>
          </cell>
          <cell r="S709">
            <v>18.197</v>
          </cell>
          <cell r="T709">
            <v>0</v>
          </cell>
        </row>
        <row r="710">
          <cell r="A710">
            <v>2100201</v>
          </cell>
          <cell r="B710" t="str">
            <v/>
          </cell>
          <cell r="C710" t="str">
            <v/>
          </cell>
          <cell r="D710" t="str">
            <v>21002</v>
          </cell>
          <cell r="E710" t="str">
            <v/>
          </cell>
          <cell r="F710" t="str">
            <v/>
          </cell>
          <cell r="G710" t="str">
            <v>  社会福利事业单位</v>
          </cell>
          <cell r="H710">
            <v>1055.790352</v>
          </cell>
          <cell r="I710">
            <v>0</v>
          </cell>
          <cell r="J710">
            <v>34.87464</v>
          </cell>
          <cell r="K710">
            <v>11.14704</v>
          </cell>
          <cell r="L710">
            <v>0</v>
          </cell>
          <cell r="M710">
            <v>22.176</v>
          </cell>
          <cell r="N710">
            <v>0</v>
          </cell>
          <cell r="O710">
            <v>0</v>
          </cell>
          <cell r="P710">
            <v>0</v>
          </cell>
          <cell r="Q710">
            <v>0</v>
          </cell>
          <cell r="R710">
            <v>0</v>
          </cell>
          <cell r="S710">
            <v>0</v>
          </cell>
          <cell r="T710">
            <v>0</v>
          </cell>
        </row>
        <row r="711">
          <cell r="A711">
            <v>210020101</v>
          </cell>
          <cell r="B711" t="str">
            <v/>
          </cell>
          <cell r="C711" t="str">
            <v/>
          </cell>
          <cell r="D711" t="str">
            <v/>
          </cell>
          <cell r="E711" t="str">
            <v>2100201</v>
          </cell>
          <cell r="F711" t="str">
            <v/>
          </cell>
          <cell r="G711" t="str">
            <v>    其中：人民医院</v>
          </cell>
          <cell r="H711">
            <v>749.774032</v>
          </cell>
          <cell r="I711">
            <v>0</v>
          </cell>
          <cell r="J711">
            <v>0</v>
          </cell>
          <cell r="K711">
            <v>0</v>
          </cell>
          <cell r="L711">
            <v>0</v>
          </cell>
          <cell r="M711">
            <v>0</v>
          </cell>
          <cell r="N711">
            <v>0</v>
          </cell>
          <cell r="O711">
            <v>0</v>
          </cell>
          <cell r="P711">
            <v>0</v>
          </cell>
          <cell r="Q711">
            <v>0</v>
          </cell>
          <cell r="R711">
            <v>0</v>
          </cell>
          <cell r="S711">
            <v>0</v>
          </cell>
          <cell r="T711">
            <v>0</v>
          </cell>
        </row>
        <row r="712">
          <cell r="A712">
            <v>210020102</v>
          </cell>
          <cell r="B712" t="str">
            <v/>
          </cell>
          <cell r="C712" t="str">
            <v/>
          </cell>
          <cell r="D712" t="str">
            <v/>
          </cell>
          <cell r="E712" t="str">
            <v>2100201</v>
          </cell>
          <cell r="F712" t="str">
            <v/>
          </cell>
          <cell r="G712" t="str">
            <v>          老年病医院</v>
          </cell>
          <cell r="H712">
            <v>306.01632</v>
          </cell>
          <cell r="I712">
            <v>0</v>
          </cell>
          <cell r="J712">
            <v>34.87464</v>
          </cell>
          <cell r="K712">
            <v>11.14704</v>
          </cell>
          <cell r="L712">
            <v>0</v>
          </cell>
          <cell r="M712">
            <v>22.176</v>
          </cell>
          <cell r="N712">
            <v>0</v>
          </cell>
          <cell r="O712">
            <v>0</v>
          </cell>
          <cell r="P712">
            <v>0</v>
          </cell>
          <cell r="Q712">
            <v>0</v>
          </cell>
          <cell r="R712">
            <v>0</v>
          </cell>
          <cell r="S712">
            <v>0</v>
          </cell>
          <cell r="T712">
            <v>0</v>
          </cell>
        </row>
        <row r="713">
          <cell r="A713">
            <v>210020103</v>
          </cell>
          <cell r="B713" t="str">
            <v/>
          </cell>
          <cell r="C713" t="str">
            <v/>
          </cell>
          <cell r="D713" t="str">
            <v/>
          </cell>
          <cell r="E713" t="str">
            <v>2100201</v>
          </cell>
          <cell r="F713" t="str">
            <v/>
          </cell>
          <cell r="G713" t="str">
            <v>          卫生健康局</v>
          </cell>
          <cell r="H713">
            <v>0</v>
          </cell>
          <cell r="I713">
            <v>0</v>
          </cell>
          <cell r="J713">
            <v>0</v>
          </cell>
          <cell r="K713">
            <v>0</v>
          </cell>
          <cell r="L713">
            <v>0</v>
          </cell>
          <cell r="M713">
            <v>0</v>
          </cell>
          <cell r="N713">
            <v>0</v>
          </cell>
          <cell r="O713">
            <v>0</v>
          </cell>
          <cell r="P713">
            <v>0</v>
          </cell>
          <cell r="Q713">
            <v>0</v>
          </cell>
          <cell r="R713">
            <v>0</v>
          </cell>
          <cell r="S713">
            <v>0</v>
          </cell>
          <cell r="T713">
            <v>0</v>
          </cell>
        </row>
        <row r="714">
          <cell r="A714">
            <v>2100202</v>
          </cell>
          <cell r="B714" t="str">
            <v/>
          </cell>
          <cell r="C714" t="str">
            <v/>
          </cell>
          <cell r="D714" t="str">
            <v>21002</v>
          </cell>
          <cell r="E714" t="str">
            <v/>
          </cell>
          <cell r="F714" t="str">
            <v/>
          </cell>
          <cell r="G714" t="str">
            <v>  中医（民族）医院(差额60%)</v>
          </cell>
          <cell r="H714">
            <v>587.04776</v>
          </cell>
          <cell r="I714">
            <v>0</v>
          </cell>
          <cell r="J714">
            <v>69.04512</v>
          </cell>
          <cell r="K714">
            <v>21.198</v>
          </cell>
          <cell r="L714">
            <v>0</v>
          </cell>
          <cell r="M714">
            <v>44.352</v>
          </cell>
          <cell r="N714">
            <v>0</v>
          </cell>
          <cell r="O714">
            <v>0</v>
          </cell>
          <cell r="P714">
            <v>0</v>
          </cell>
          <cell r="Q714">
            <v>0</v>
          </cell>
          <cell r="R714">
            <v>0</v>
          </cell>
          <cell r="S714">
            <v>0</v>
          </cell>
          <cell r="T714">
            <v>0</v>
          </cell>
        </row>
        <row r="715">
          <cell r="A715">
            <v>2100203</v>
          </cell>
          <cell r="B715" t="str">
            <v/>
          </cell>
          <cell r="C715" t="str">
            <v/>
          </cell>
          <cell r="D715" t="str">
            <v>21002</v>
          </cell>
          <cell r="E715" t="str">
            <v/>
          </cell>
          <cell r="F715" t="str">
            <v/>
          </cell>
          <cell r="G715" t="str">
            <v>  传染病医院</v>
          </cell>
          <cell r="H715">
            <v>0</v>
          </cell>
          <cell r="I715">
            <v>0</v>
          </cell>
          <cell r="J715">
            <v>0</v>
          </cell>
          <cell r="K715">
            <v>0</v>
          </cell>
          <cell r="L715">
            <v>0</v>
          </cell>
          <cell r="M715">
            <v>0</v>
          </cell>
          <cell r="N715">
            <v>0</v>
          </cell>
          <cell r="O715">
            <v>0</v>
          </cell>
          <cell r="P715">
            <v>0</v>
          </cell>
          <cell r="Q715">
            <v>0</v>
          </cell>
          <cell r="R715">
            <v>0</v>
          </cell>
          <cell r="S715">
            <v>0</v>
          </cell>
          <cell r="T715">
            <v>0</v>
          </cell>
        </row>
        <row r="716">
          <cell r="A716">
            <v>2100204</v>
          </cell>
          <cell r="B716" t="str">
            <v/>
          </cell>
          <cell r="C716" t="str">
            <v/>
          </cell>
          <cell r="D716" t="str">
            <v>21002</v>
          </cell>
          <cell r="E716" t="str">
            <v/>
          </cell>
          <cell r="F716" t="str">
            <v/>
          </cell>
          <cell r="G716" t="str">
            <v>  职业病防治医院</v>
          </cell>
          <cell r="H716">
            <v>0</v>
          </cell>
          <cell r="I716">
            <v>0</v>
          </cell>
          <cell r="J716">
            <v>0</v>
          </cell>
          <cell r="K716">
            <v>0</v>
          </cell>
          <cell r="L716">
            <v>0</v>
          </cell>
          <cell r="M716">
            <v>0</v>
          </cell>
          <cell r="N716">
            <v>0</v>
          </cell>
          <cell r="O716">
            <v>0</v>
          </cell>
          <cell r="P716">
            <v>0</v>
          </cell>
          <cell r="Q716">
            <v>0</v>
          </cell>
          <cell r="R716">
            <v>0</v>
          </cell>
          <cell r="S716">
            <v>0</v>
          </cell>
          <cell r="T716">
            <v>0</v>
          </cell>
        </row>
        <row r="717">
          <cell r="A717">
            <v>2100205</v>
          </cell>
          <cell r="B717" t="str">
            <v/>
          </cell>
          <cell r="C717" t="str">
            <v/>
          </cell>
          <cell r="D717" t="str">
            <v>21002</v>
          </cell>
          <cell r="E717" t="str">
            <v/>
          </cell>
          <cell r="F717" t="str">
            <v/>
          </cell>
          <cell r="G717" t="str">
            <v>  精神病医院(差额80%)</v>
          </cell>
          <cell r="H717">
            <v>283.07264</v>
          </cell>
          <cell r="I717">
            <v>0</v>
          </cell>
          <cell r="J717">
            <v>25.11744</v>
          </cell>
          <cell r="K717">
            <v>10.0048</v>
          </cell>
          <cell r="L717">
            <v>0</v>
          </cell>
          <cell r="M717">
            <v>21.504</v>
          </cell>
          <cell r="N717">
            <v>0</v>
          </cell>
          <cell r="O717">
            <v>0</v>
          </cell>
          <cell r="P717">
            <v>0</v>
          </cell>
          <cell r="Q717">
            <v>0</v>
          </cell>
          <cell r="R717">
            <v>0</v>
          </cell>
          <cell r="S717">
            <v>0</v>
          </cell>
          <cell r="T717">
            <v>0</v>
          </cell>
        </row>
        <row r="718">
          <cell r="A718">
            <v>2100206</v>
          </cell>
          <cell r="B718" t="str">
            <v/>
          </cell>
          <cell r="C718" t="str">
            <v/>
          </cell>
          <cell r="D718" t="str">
            <v>21002</v>
          </cell>
          <cell r="E718" t="str">
            <v/>
          </cell>
          <cell r="F718" t="str">
            <v/>
          </cell>
          <cell r="G718" t="str">
            <v>　妇产医院</v>
          </cell>
          <cell r="H718">
            <v>0</v>
          </cell>
          <cell r="I718">
            <v>0</v>
          </cell>
          <cell r="J718">
            <v>0</v>
          </cell>
          <cell r="K718">
            <v>0</v>
          </cell>
          <cell r="L718">
            <v>0</v>
          </cell>
          <cell r="M718">
            <v>0</v>
          </cell>
          <cell r="N718">
            <v>0</v>
          </cell>
          <cell r="O718">
            <v>0</v>
          </cell>
          <cell r="P718">
            <v>0</v>
          </cell>
          <cell r="Q718">
            <v>0</v>
          </cell>
          <cell r="R718">
            <v>0</v>
          </cell>
          <cell r="S718">
            <v>0</v>
          </cell>
          <cell r="T718">
            <v>0</v>
          </cell>
        </row>
        <row r="719">
          <cell r="A719">
            <v>2100207</v>
          </cell>
          <cell r="B719" t="str">
            <v/>
          </cell>
          <cell r="C719" t="str">
            <v/>
          </cell>
          <cell r="D719" t="str">
            <v>21002</v>
          </cell>
          <cell r="E719" t="str">
            <v/>
          </cell>
          <cell r="F719" t="str">
            <v/>
          </cell>
          <cell r="G719" t="str">
            <v>　儿童医院</v>
          </cell>
          <cell r="H719">
            <v>0</v>
          </cell>
          <cell r="I719">
            <v>0</v>
          </cell>
          <cell r="J719">
            <v>0</v>
          </cell>
          <cell r="K719">
            <v>0</v>
          </cell>
          <cell r="L719">
            <v>0</v>
          </cell>
          <cell r="M719">
            <v>0</v>
          </cell>
          <cell r="N719">
            <v>0</v>
          </cell>
          <cell r="O719">
            <v>0</v>
          </cell>
          <cell r="P719">
            <v>0</v>
          </cell>
          <cell r="Q719">
            <v>0</v>
          </cell>
          <cell r="R719">
            <v>0</v>
          </cell>
          <cell r="S719">
            <v>0</v>
          </cell>
          <cell r="T719">
            <v>0</v>
          </cell>
        </row>
        <row r="720">
          <cell r="A720">
            <v>2100208</v>
          </cell>
          <cell r="B720" t="str">
            <v/>
          </cell>
          <cell r="C720" t="str">
            <v/>
          </cell>
          <cell r="D720" t="str">
            <v>21002</v>
          </cell>
          <cell r="E720" t="str">
            <v/>
          </cell>
          <cell r="F720" t="str">
            <v/>
          </cell>
          <cell r="G720" t="str">
            <v>  其他专科医院</v>
          </cell>
          <cell r="H720">
            <v>0</v>
          </cell>
          <cell r="I720">
            <v>0</v>
          </cell>
          <cell r="J720">
            <v>0</v>
          </cell>
          <cell r="K720">
            <v>0</v>
          </cell>
          <cell r="L720">
            <v>0</v>
          </cell>
          <cell r="M720">
            <v>0</v>
          </cell>
          <cell r="N720">
            <v>0</v>
          </cell>
          <cell r="O720">
            <v>0</v>
          </cell>
          <cell r="P720">
            <v>0</v>
          </cell>
          <cell r="Q720">
            <v>0</v>
          </cell>
          <cell r="R720">
            <v>0</v>
          </cell>
          <cell r="S720">
            <v>0</v>
          </cell>
          <cell r="T720">
            <v>0</v>
          </cell>
        </row>
        <row r="721">
          <cell r="A721">
            <v>2100209</v>
          </cell>
          <cell r="B721" t="str">
            <v/>
          </cell>
          <cell r="C721" t="str">
            <v/>
          </cell>
          <cell r="D721" t="str">
            <v>21002</v>
          </cell>
          <cell r="E721" t="str">
            <v/>
          </cell>
          <cell r="F721" t="str">
            <v/>
          </cell>
          <cell r="G721" t="str">
            <v>  福利医院</v>
          </cell>
          <cell r="H721">
            <v>0</v>
          </cell>
          <cell r="I721">
            <v>0</v>
          </cell>
          <cell r="J721">
            <v>0</v>
          </cell>
          <cell r="K721">
            <v>0</v>
          </cell>
          <cell r="L721">
            <v>0</v>
          </cell>
          <cell r="M721">
            <v>0</v>
          </cell>
          <cell r="N721">
            <v>0</v>
          </cell>
          <cell r="O721">
            <v>0</v>
          </cell>
          <cell r="P721">
            <v>0</v>
          </cell>
          <cell r="Q721">
            <v>0</v>
          </cell>
          <cell r="R721">
            <v>0</v>
          </cell>
          <cell r="S721">
            <v>0</v>
          </cell>
          <cell r="T721">
            <v>0</v>
          </cell>
        </row>
        <row r="722">
          <cell r="A722">
            <v>2100210</v>
          </cell>
          <cell r="B722" t="str">
            <v/>
          </cell>
          <cell r="C722" t="str">
            <v/>
          </cell>
          <cell r="D722" t="str">
            <v>21002</v>
          </cell>
          <cell r="E722" t="str">
            <v/>
          </cell>
          <cell r="F722" t="str">
            <v/>
          </cell>
          <cell r="G722" t="str">
            <v>  行业医院</v>
          </cell>
          <cell r="H722">
            <v>0</v>
          </cell>
          <cell r="I722">
            <v>0</v>
          </cell>
          <cell r="J722">
            <v>0</v>
          </cell>
          <cell r="K722">
            <v>0</v>
          </cell>
          <cell r="L722">
            <v>0</v>
          </cell>
          <cell r="M722">
            <v>0</v>
          </cell>
          <cell r="N722">
            <v>0</v>
          </cell>
          <cell r="O722">
            <v>0</v>
          </cell>
          <cell r="P722">
            <v>0</v>
          </cell>
          <cell r="Q722">
            <v>0</v>
          </cell>
          <cell r="R722">
            <v>0</v>
          </cell>
          <cell r="S722">
            <v>0</v>
          </cell>
          <cell r="T722">
            <v>0</v>
          </cell>
        </row>
        <row r="723">
          <cell r="A723">
            <v>2100211</v>
          </cell>
          <cell r="B723" t="str">
            <v/>
          </cell>
          <cell r="C723" t="str">
            <v/>
          </cell>
          <cell r="D723" t="str">
            <v>21002</v>
          </cell>
          <cell r="E723" t="str">
            <v/>
          </cell>
          <cell r="F723" t="str">
            <v/>
          </cell>
          <cell r="G723" t="str">
            <v>  处理医疗欠费</v>
          </cell>
          <cell r="H723">
            <v>0</v>
          </cell>
          <cell r="I723">
            <v>0</v>
          </cell>
          <cell r="J723">
            <v>0</v>
          </cell>
          <cell r="K723">
            <v>0</v>
          </cell>
          <cell r="L723">
            <v>0</v>
          </cell>
          <cell r="M723">
            <v>0</v>
          </cell>
          <cell r="N723">
            <v>0</v>
          </cell>
          <cell r="O723">
            <v>0</v>
          </cell>
          <cell r="P723">
            <v>0</v>
          </cell>
          <cell r="Q723">
            <v>0</v>
          </cell>
          <cell r="R723">
            <v>0</v>
          </cell>
          <cell r="S723">
            <v>0</v>
          </cell>
          <cell r="T723">
            <v>0</v>
          </cell>
        </row>
        <row r="724">
          <cell r="A724">
            <v>2100299</v>
          </cell>
          <cell r="B724" t="str">
            <v/>
          </cell>
          <cell r="C724" t="str">
            <v/>
          </cell>
          <cell r="D724" t="str">
            <v>21002</v>
          </cell>
          <cell r="E724" t="str">
            <v/>
          </cell>
          <cell r="F724" t="str">
            <v/>
          </cell>
          <cell r="G724" t="str">
            <v>  其他公立医院支出</v>
          </cell>
          <cell r="H724">
            <v>244.34563</v>
          </cell>
          <cell r="I724">
            <v>0</v>
          </cell>
          <cell r="J724">
            <v>0</v>
          </cell>
          <cell r="K724">
            <v>0</v>
          </cell>
          <cell r="L724">
            <v>0</v>
          </cell>
          <cell r="M724">
            <v>0</v>
          </cell>
          <cell r="N724">
            <v>0</v>
          </cell>
          <cell r="O724">
            <v>0</v>
          </cell>
          <cell r="P724">
            <v>0</v>
          </cell>
          <cell r="Q724">
            <v>0</v>
          </cell>
          <cell r="R724">
            <v>0</v>
          </cell>
          <cell r="S724">
            <v>18.197</v>
          </cell>
          <cell r="T724">
            <v>0</v>
          </cell>
        </row>
        <row r="725">
          <cell r="A725">
            <v>21003</v>
          </cell>
          <cell r="B725" t="str">
            <v/>
          </cell>
          <cell r="C725" t="str">
            <v>210</v>
          </cell>
          <cell r="D725" t="str">
            <v/>
          </cell>
          <cell r="E725" t="str">
            <v/>
          </cell>
          <cell r="F725" t="str">
            <v>21003</v>
          </cell>
          <cell r="G725" t="str">
            <v>基层医疗卫生机构</v>
          </cell>
          <cell r="H725">
            <v>2891.5466</v>
          </cell>
          <cell r="I725">
            <v>1834.8366</v>
          </cell>
          <cell r="J725">
            <v>230.2584</v>
          </cell>
          <cell r="K725">
            <v>73.9903</v>
          </cell>
          <cell r="L725">
            <v>0</v>
          </cell>
          <cell r="M725">
            <v>203.28</v>
          </cell>
          <cell r="N725">
            <v>145.2</v>
          </cell>
          <cell r="O725">
            <v>0</v>
          </cell>
          <cell r="P725">
            <v>198.2795</v>
          </cell>
          <cell r="Q725">
            <v>183.84</v>
          </cell>
          <cell r="R725">
            <v>14.4395</v>
          </cell>
          <cell r="S725">
            <v>20.23648</v>
          </cell>
          <cell r="T725">
            <v>0</v>
          </cell>
        </row>
        <row r="726">
          <cell r="A726">
            <v>2100301</v>
          </cell>
          <cell r="B726" t="str">
            <v/>
          </cell>
          <cell r="C726" t="str">
            <v/>
          </cell>
          <cell r="D726" t="str">
            <v>21003</v>
          </cell>
          <cell r="E726" t="str">
            <v/>
          </cell>
          <cell r="F726" t="str">
            <v/>
          </cell>
          <cell r="G726" t="str">
            <v>　城市社区卫生机构</v>
          </cell>
          <cell r="H726">
            <v>0</v>
          </cell>
          <cell r="I726">
            <v>0</v>
          </cell>
          <cell r="J726">
            <v>0</v>
          </cell>
          <cell r="K726">
            <v>0</v>
          </cell>
          <cell r="L726">
            <v>0</v>
          </cell>
          <cell r="M726">
            <v>0</v>
          </cell>
          <cell r="N726">
            <v>0</v>
          </cell>
          <cell r="O726">
            <v>0</v>
          </cell>
          <cell r="P726">
            <v>0</v>
          </cell>
          <cell r="Q726">
            <v>0</v>
          </cell>
          <cell r="R726">
            <v>0</v>
          </cell>
          <cell r="S726">
            <v>0</v>
          </cell>
          <cell r="T726">
            <v>0</v>
          </cell>
        </row>
        <row r="727">
          <cell r="A727">
            <v>2100302</v>
          </cell>
          <cell r="B727" t="str">
            <v/>
          </cell>
          <cell r="C727" t="str">
            <v/>
          </cell>
          <cell r="D727" t="str">
            <v>21003</v>
          </cell>
          <cell r="E727" t="str">
            <v/>
          </cell>
          <cell r="F727" t="str">
            <v/>
          </cell>
          <cell r="G727" t="str">
            <v>　乡镇卫生院</v>
          </cell>
          <cell r="H727">
            <v>2675.3066</v>
          </cell>
          <cell r="I727">
            <v>1834.8366</v>
          </cell>
          <cell r="J727">
            <v>230.2584</v>
          </cell>
          <cell r="K727">
            <v>73.9903</v>
          </cell>
          <cell r="L727">
            <v>0</v>
          </cell>
          <cell r="M727">
            <v>203.28</v>
          </cell>
          <cell r="N727">
            <v>145.2</v>
          </cell>
          <cell r="O727">
            <v>0</v>
          </cell>
          <cell r="P727">
            <v>0</v>
          </cell>
          <cell r="Q727">
            <v>0</v>
          </cell>
          <cell r="R727">
            <v>0</v>
          </cell>
          <cell r="S727">
            <v>0</v>
          </cell>
          <cell r="T727">
            <v>0</v>
          </cell>
        </row>
        <row r="728">
          <cell r="A728">
            <v>2100399</v>
          </cell>
          <cell r="B728" t="str">
            <v/>
          </cell>
          <cell r="C728" t="str">
            <v/>
          </cell>
          <cell r="D728" t="str">
            <v>21003</v>
          </cell>
          <cell r="E728" t="str">
            <v/>
          </cell>
          <cell r="F728" t="str">
            <v/>
          </cell>
          <cell r="G728" t="str">
            <v>　其他基层医疗卫生机构支出</v>
          </cell>
          <cell r="H728">
            <v>216.24</v>
          </cell>
          <cell r="I728">
            <v>0</v>
          </cell>
          <cell r="J728">
            <v>0</v>
          </cell>
          <cell r="K728">
            <v>0</v>
          </cell>
          <cell r="L728">
            <v>0</v>
          </cell>
          <cell r="M728">
            <v>0</v>
          </cell>
          <cell r="N728">
            <v>0</v>
          </cell>
          <cell r="O728">
            <v>0</v>
          </cell>
          <cell r="P728">
            <v>198.2795</v>
          </cell>
          <cell r="Q728">
            <v>183.84</v>
          </cell>
          <cell r="R728">
            <v>14.4395</v>
          </cell>
          <cell r="S728">
            <v>20.23648</v>
          </cell>
          <cell r="T728">
            <v>0</v>
          </cell>
        </row>
        <row r="729">
          <cell r="A729">
            <v>21004</v>
          </cell>
          <cell r="B729" t="str">
            <v/>
          </cell>
          <cell r="C729" t="str">
            <v>210</v>
          </cell>
          <cell r="D729" t="str">
            <v/>
          </cell>
          <cell r="E729" t="str">
            <v/>
          </cell>
          <cell r="F729" t="str">
            <v>21004</v>
          </cell>
          <cell r="G729" t="str">
            <v>公共卫生</v>
          </cell>
          <cell r="H729">
            <v>1725.669822</v>
          </cell>
          <cell r="I729">
            <v>1257.8676</v>
          </cell>
          <cell r="J729">
            <v>126.4992</v>
          </cell>
          <cell r="K729">
            <v>51.7944</v>
          </cell>
          <cell r="L729">
            <v>0</v>
          </cell>
          <cell r="M729">
            <v>108.36</v>
          </cell>
          <cell r="N729">
            <v>0</v>
          </cell>
          <cell r="O729">
            <v>0</v>
          </cell>
          <cell r="P729">
            <v>1622.44</v>
          </cell>
          <cell r="Q729">
            <v>2273.1299</v>
          </cell>
          <cell r="R729">
            <v>-650.6899</v>
          </cell>
          <cell r="S729">
            <v>315.297439</v>
          </cell>
          <cell r="T729">
            <v>1087.5208</v>
          </cell>
        </row>
        <row r="730">
          <cell r="A730">
            <v>2100401</v>
          </cell>
          <cell r="B730" t="str">
            <v/>
          </cell>
          <cell r="C730" t="str">
            <v/>
          </cell>
          <cell r="D730" t="str">
            <v>21004</v>
          </cell>
          <cell r="E730" t="str">
            <v/>
          </cell>
          <cell r="F730" t="str">
            <v/>
          </cell>
          <cell r="G730" t="str">
            <v>  疾病预防控制机构</v>
          </cell>
          <cell r="H730">
            <v>843.1814</v>
          </cell>
          <cell r="I730">
            <v>638.5188</v>
          </cell>
          <cell r="J730">
            <v>70.242</v>
          </cell>
          <cell r="K730">
            <v>26.0046</v>
          </cell>
          <cell r="L730">
            <v>0</v>
          </cell>
          <cell r="M730">
            <v>60.48</v>
          </cell>
          <cell r="N730">
            <v>0</v>
          </cell>
          <cell r="O730">
            <v>0</v>
          </cell>
          <cell r="P730">
            <v>0</v>
          </cell>
          <cell r="Q730">
            <v>10</v>
          </cell>
          <cell r="R730">
            <v>-10</v>
          </cell>
          <cell r="S730">
            <v>0</v>
          </cell>
          <cell r="T730">
            <v>0</v>
          </cell>
        </row>
        <row r="731">
          <cell r="A731">
            <v>2100402</v>
          </cell>
          <cell r="B731" t="str">
            <v/>
          </cell>
          <cell r="C731" t="str">
            <v/>
          </cell>
          <cell r="D731" t="str">
            <v>21004</v>
          </cell>
          <cell r="E731" t="str">
            <v/>
          </cell>
          <cell r="F731" t="str">
            <v/>
          </cell>
          <cell r="G731" t="str">
            <v>  卫生监督机构</v>
          </cell>
          <cell r="H731">
            <v>140.3299</v>
          </cell>
          <cell r="I731">
            <v>128.8452</v>
          </cell>
          <cell r="J731">
            <v>0</v>
          </cell>
          <cell r="K731">
            <v>4.0123</v>
          </cell>
          <cell r="L731">
            <v>0</v>
          </cell>
          <cell r="M731">
            <v>0</v>
          </cell>
          <cell r="N731">
            <v>0</v>
          </cell>
          <cell r="O731">
            <v>0</v>
          </cell>
          <cell r="P731">
            <v>0</v>
          </cell>
          <cell r="Q731">
            <v>0</v>
          </cell>
          <cell r="R731">
            <v>0</v>
          </cell>
          <cell r="S731">
            <v>0</v>
          </cell>
          <cell r="T731">
            <v>0</v>
          </cell>
        </row>
        <row r="732">
          <cell r="A732">
            <v>2100403</v>
          </cell>
          <cell r="B732" t="str">
            <v/>
          </cell>
          <cell r="C732" t="str">
            <v/>
          </cell>
          <cell r="D732" t="str">
            <v>21004</v>
          </cell>
          <cell r="E732" t="str">
            <v/>
          </cell>
          <cell r="F732" t="str">
            <v/>
          </cell>
          <cell r="G732" t="str">
            <v>  妇幼保健机构</v>
          </cell>
          <cell r="H732">
            <v>636.9407</v>
          </cell>
          <cell r="I732">
            <v>490.5036</v>
          </cell>
          <cell r="J732">
            <v>56.2572</v>
          </cell>
          <cell r="K732">
            <v>21.7775</v>
          </cell>
          <cell r="L732">
            <v>0</v>
          </cell>
          <cell r="M732">
            <v>47.88</v>
          </cell>
          <cell r="N732">
            <v>0</v>
          </cell>
          <cell r="O732">
            <v>0</v>
          </cell>
          <cell r="P732">
            <v>0</v>
          </cell>
          <cell r="Q732">
            <v>0</v>
          </cell>
          <cell r="R732">
            <v>0</v>
          </cell>
          <cell r="S732">
            <v>0</v>
          </cell>
          <cell r="T732">
            <v>0</v>
          </cell>
        </row>
        <row r="733">
          <cell r="A733">
            <v>2100404</v>
          </cell>
          <cell r="B733" t="str">
            <v/>
          </cell>
          <cell r="C733" t="str">
            <v/>
          </cell>
          <cell r="D733" t="str">
            <v>21004</v>
          </cell>
          <cell r="E733" t="str">
            <v/>
          </cell>
          <cell r="F733" t="str">
            <v/>
          </cell>
          <cell r="G733" t="str">
            <v>  精神卫生机构</v>
          </cell>
          <cell r="H733">
            <v>0</v>
          </cell>
          <cell r="I733">
            <v>0</v>
          </cell>
          <cell r="J733">
            <v>0</v>
          </cell>
          <cell r="K733">
            <v>0</v>
          </cell>
          <cell r="L733">
            <v>0</v>
          </cell>
          <cell r="M733">
            <v>0</v>
          </cell>
          <cell r="N733">
            <v>0</v>
          </cell>
          <cell r="O733">
            <v>0</v>
          </cell>
          <cell r="P733">
            <v>0</v>
          </cell>
          <cell r="Q733">
            <v>0</v>
          </cell>
          <cell r="R733">
            <v>0</v>
          </cell>
          <cell r="S733">
            <v>0</v>
          </cell>
          <cell r="T733">
            <v>0</v>
          </cell>
        </row>
        <row r="734">
          <cell r="A734">
            <v>2100405</v>
          </cell>
          <cell r="B734" t="str">
            <v/>
          </cell>
          <cell r="C734" t="str">
            <v/>
          </cell>
          <cell r="D734" t="str">
            <v>21004</v>
          </cell>
          <cell r="E734" t="str">
            <v/>
          </cell>
          <cell r="F734" t="str">
            <v/>
          </cell>
          <cell r="G734" t="str">
            <v>  应急救治机构</v>
          </cell>
          <cell r="H734">
            <v>0</v>
          </cell>
          <cell r="I734">
            <v>0</v>
          </cell>
          <cell r="J734">
            <v>0</v>
          </cell>
          <cell r="K734">
            <v>0</v>
          </cell>
          <cell r="L734">
            <v>0</v>
          </cell>
          <cell r="M734">
            <v>0</v>
          </cell>
          <cell r="N734">
            <v>0</v>
          </cell>
          <cell r="O734">
            <v>0</v>
          </cell>
          <cell r="P734">
            <v>0</v>
          </cell>
          <cell r="Q734">
            <v>0</v>
          </cell>
          <cell r="R734">
            <v>0</v>
          </cell>
          <cell r="S734">
            <v>0</v>
          </cell>
          <cell r="T734">
            <v>0</v>
          </cell>
        </row>
        <row r="735">
          <cell r="A735">
            <v>2100406</v>
          </cell>
          <cell r="B735" t="str">
            <v/>
          </cell>
          <cell r="C735" t="str">
            <v/>
          </cell>
          <cell r="D735" t="str">
            <v>21004</v>
          </cell>
          <cell r="E735" t="str">
            <v/>
          </cell>
          <cell r="F735" t="str">
            <v/>
          </cell>
          <cell r="G735" t="str">
            <v>  采供血机构</v>
          </cell>
          <cell r="H735">
            <v>0</v>
          </cell>
          <cell r="I735">
            <v>0</v>
          </cell>
          <cell r="J735">
            <v>0</v>
          </cell>
          <cell r="K735">
            <v>0</v>
          </cell>
          <cell r="L735">
            <v>0</v>
          </cell>
          <cell r="M735">
            <v>0</v>
          </cell>
          <cell r="N735">
            <v>0</v>
          </cell>
          <cell r="O735">
            <v>0</v>
          </cell>
          <cell r="P735">
            <v>0</v>
          </cell>
          <cell r="Q735">
            <v>0</v>
          </cell>
          <cell r="R735">
            <v>0</v>
          </cell>
          <cell r="S735">
            <v>0</v>
          </cell>
          <cell r="T735">
            <v>0</v>
          </cell>
        </row>
        <row r="736">
          <cell r="A736">
            <v>2100407</v>
          </cell>
          <cell r="B736" t="str">
            <v/>
          </cell>
          <cell r="C736" t="str">
            <v/>
          </cell>
          <cell r="D736" t="str">
            <v>21004</v>
          </cell>
          <cell r="E736" t="str">
            <v/>
          </cell>
          <cell r="F736" t="str">
            <v/>
          </cell>
          <cell r="G736" t="str">
            <v>  其他专业公共卫生机构</v>
          </cell>
          <cell r="H736">
            <v>0</v>
          </cell>
          <cell r="I736">
            <v>0</v>
          </cell>
          <cell r="J736">
            <v>0</v>
          </cell>
          <cell r="K736">
            <v>0</v>
          </cell>
          <cell r="L736">
            <v>0</v>
          </cell>
          <cell r="M736">
            <v>0</v>
          </cell>
          <cell r="N736">
            <v>0</v>
          </cell>
          <cell r="O736">
            <v>0</v>
          </cell>
          <cell r="P736">
            <v>0</v>
          </cell>
          <cell r="Q736">
            <v>0</v>
          </cell>
          <cell r="R736">
            <v>0</v>
          </cell>
          <cell r="S736">
            <v>0</v>
          </cell>
          <cell r="T736">
            <v>0</v>
          </cell>
        </row>
        <row r="737">
          <cell r="A737">
            <v>2100408</v>
          </cell>
          <cell r="B737" t="str">
            <v/>
          </cell>
          <cell r="C737" t="str">
            <v/>
          </cell>
          <cell r="D737" t="str">
            <v>21004</v>
          </cell>
          <cell r="E737" t="str">
            <v/>
          </cell>
          <cell r="F737" t="str">
            <v/>
          </cell>
          <cell r="G737" t="str">
            <v>  基本公共卫生服务</v>
          </cell>
          <cell r="H737">
            <v>35.0381</v>
          </cell>
          <cell r="I737">
            <v>0</v>
          </cell>
          <cell r="J737">
            <v>0</v>
          </cell>
          <cell r="K737">
            <v>0</v>
          </cell>
          <cell r="L737">
            <v>0</v>
          </cell>
          <cell r="M737">
            <v>0</v>
          </cell>
          <cell r="N737">
            <v>0</v>
          </cell>
          <cell r="O737">
            <v>0</v>
          </cell>
          <cell r="P737">
            <v>1622.44</v>
          </cell>
          <cell r="Q737">
            <v>2154.8419</v>
          </cell>
          <cell r="R737">
            <v>-532.4019</v>
          </cell>
          <cell r="S737">
            <v>176.765382</v>
          </cell>
          <cell r="T737">
            <v>312.2</v>
          </cell>
        </row>
        <row r="738">
          <cell r="A738">
            <v>2100409</v>
          </cell>
          <cell r="B738" t="str">
            <v/>
          </cell>
          <cell r="C738" t="str">
            <v/>
          </cell>
          <cell r="D738" t="str">
            <v>21004</v>
          </cell>
          <cell r="E738" t="str">
            <v/>
          </cell>
          <cell r="F738" t="str">
            <v/>
          </cell>
          <cell r="G738" t="str">
            <v>  重大公共卫生专项</v>
          </cell>
          <cell r="H738">
            <v>0.176</v>
          </cell>
          <cell r="I738">
            <v>0</v>
          </cell>
          <cell r="J738">
            <v>0</v>
          </cell>
          <cell r="K738">
            <v>0</v>
          </cell>
          <cell r="L738">
            <v>0</v>
          </cell>
          <cell r="M738">
            <v>0</v>
          </cell>
          <cell r="N738">
            <v>0</v>
          </cell>
          <cell r="O738">
            <v>0</v>
          </cell>
          <cell r="P738">
            <v>0</v>
          </cell>
          <cell r="Q738">
            <v>0</v>
          </cell>
          <cell r="R738">
            <v>0</v>
          </cell>
          <cell r="S738">
            <v>102.26994</v>
          </cell>
          <cell r="T738">
            <v>271.95</v>
          </cell>
        </row>
        <row r="739">
          <cell r="A739">
            <v>2100410</v>
          </cell>
          <cell r="B739" t="str">
            <v/>
          </cell>
          <cell r="C739" t="str">
            <v/>
          </cell>
          <cell r="D739" t="str">
            <v>21004</v>
          </cell>
          <cell r="E739" t="str">
            <v/>
          </cell>
          <cell r="F739" t="str">
            <v/>
          </cell>
          <cell r="G739" t="str">
            <v>  突发公共卫生事件应急处理</v>
          </cell>
          <cell r="H739">
            <v>11.2</v>
          </cell>
          <cell r="I739">
            <v>0</v>
          </cell>
          <cell r="J739">
            <v>0</v>
          </cell>
          <cell r="K739">
            <v>0</v>
          </cell>
          <cell r="L739">
            <v>0</v>
          </cell>
          <cell r="M739">
            <v>0</v>
          </cell>
          <cell r="N739">
            <v>0</v>
          </cell>
          <cell r="O739">
            <v>0</v>
          </cell>
          <cell r="P739">
            <v>0</v>
          </cell>
          <cell r="Q739">
            <v>0</v>
          </cell>
          <cell r="R739">
            <v>0</v>
          </cell>
          <cell r="S739">
            <v>36.262117</v>
          </cell>
          <cell r="T739">
            <v>503.3708</v>
          </cell>
        </row>
        <row r="740">
          <cell r="A740">
            <v>2100499</v>
          </cell>
          <cell r="B740" t="str">
            <v/>
          </cell>
          <cell r="C740" t="str">
            <v/>
          </cell>
          <cell r="D740" t="str">
            <v>21004</v>
          </cell>
          <cell r="E740" t="str">
            <v/>
          </cell>
          <cell r="F740" t="str">
            <v/>
          </cell>
          <cell r="G740" t="str">
            <v>  其他公共卫生支出</v>
          </cell>
          <cell r="H740">
            <v>58.803722</v>
          </cell>
          <cell r="I740">
            <v>0</v>
          </cell>
          <cell r="J740">
            <v>0</v>
          </cell>
          <cell r="K740">
            <v>0</v>
          </cell>
          <cell r="L740">
            <v>0</v>
          </cell>
          <cell r="M740">
            <v>0</v>
          </cell>
          <cell r="N740">
            <v>0</v>
          </cell>
          <cell r="O740">
            <v>0</v>
          </cell>
          <cell r="P740">
            <v>0</v>
          </cell>
          <cell r="Q740">
            <v>108.288</v>
          </cell>
          <cell r="R740">
            <v>-108.288</v>
          </cell>
          <cell r="S740">
            <v>0</v>
          </cell>
          <cell r="T740">
            <v>0</v>
          </cell>
        </row>
        <row r="741">
          <cell r="A741">
            <v>21005</v>
          </cell>
          <cell r="B741" t="str">
            <v/>
          </cell>
          <cell r="C741" t="str">
            <v>210</v>
          </cell>
          <cell r="D741" t="str">
            <v/>
          </cell>
          <cell r="E741" t="str">
            <v/>
          </cell>
          <cell r="F741" t="str">
            <v>21005</v>
          </cell>
          <cell r="G741" t="str">
            <v>医疗保障</v>
          </cell>
          <cell r="H741">
            <v>0</v>
          </cell>
          <cell r="I741">
            <v>0</v>
          </cell>
          <cell r="J741">
            <v>0</v>
          </cell>
          <cell r="K741">
            <v>0</v>
          </cell>
          <cell r="L741">
            <v>0</v>
          </cell>
          <cell r="M741">
            <v>0</v>
          </cell>
          <cell r="N741">
            <v>0</v>
          </cell>
          <cell r="O741">
            <v>0</v>
          </cell>
          <cell r="P741">
            <v>0</v>
          </cell>
          <cell r="Q741">
            <v>0</v>
          </cell>
          <cell r="R741">
            <v>0</v>
          </cell>
          <cell r="S741">
            <v>0</v>
          </cell>
          <cell r="T741">
            <v>0</v>
          </cell>
        </row>
        <row r="742">
          <cell r="A742">
            <v>2100501</v>
          </cell>
          <cell r="B742" t="str">
            <v/>
          </cell>
          <cell r="C742" t="str">
            <v/>
          </cell>
          <cell r="D742" t="str">
            <v>21005</v>
          </cell>
          <cell r="E742" t="str">
            <v/>
          </cell>
          <cell r="F742" t="str">
            <v/>
          </cell>
          <cell r="G742" t="str">
            <v>  行政单位医疗</v>
          </cell>
          <cell r="H742">
            <v>0</v>
          </cell>
          <cell r="I742">
            <v>0</v>
          </cell>
          <cell r="J742">
            <v>0</v>
          </cell>
          <cell r="K742">
            <v>0</v>
          </cell>
          <cell r="L742">
            <v>0</v>
          </cell>
          <cell r="M742">
            <v>0</v>
          </cell>
          <cell r="N742">
            <v>0</v>
          </cell>
          <cell r="O742">
            <v>0</v>
          </cell>
          <cell r="P742">
            <v>0</v>
          </cell>
          <cell r="Q742">
            <v>0</v>
          </cell>
          <cell r="R742">
            <v>0</v>
          </cell>
          <cell r="S742">
            <v>0</v>
          </cell>
          <cell r="T742">
            <v>0</v>
          </cell>
        </row>
        <row r="743">
          <cell r="A743">
            <v>2100502</v>
          </cell>
          <cell r="B743" t="str">
            <v/>
          </cell>
          <cell r="C743" t="str">
            <v/>
          </cell>
          <cell r="D743" t="str">
            <v>21005</v>
          </cell>
          <cell r="E743" t="str">
            <v/>
          </cell>
          <cell r="F743" t="str">
            <v/>
          </cell>
          <cell r="G743" t="str">
            <v>  事业单位医疗</v>
          </cell>
          <cell r="H743">
            <v>0</v>
          </cell>
          <cell r="I743">
            <v>0</v>
          </cell>
          <cell r="J743">
            <v>0</v>
          </cell>
          <cell r="K743">
            <v>0</v>
          </cell>
          <cell r="L743">
            <v>0</v>
          </cell>
          <cell r="M743">
            <v>0</v>
          </cell>
          <cell r="N743">
            <v>0</v>
          </cell>
          <cell r="O743">
            <v>0</v>
          </cell>
          <cell r="P743">
            <v>0</v>
          </cell>
          <cell r="Q743">
            <v>0</v>
          </cell>
          <cell r="R743">
            <v>0</v>
          </cell>
          <cell r="S743">
            <v>0</v>
          </cell>
          <cell r="T743">
            <v>0</v>
          </cell>
        </row>
        <row r="744">
          <cell r="A744">
            <v>2100503</v>
          </cell>
          <cell r="B744" t="str">
            <v/>
          </cell>
          <cell r="C744" t="str">
            <v/>
          </cell>
          <cell r="D744" t="str">
            <v>21005</v>
          </cell>
          <cell r="E744" t="str">
            <v/>
          </cell>
          <cell r="F744" t="str">
            <v/>
          </cell>
          <cell r="G744" t="str">
            <v>  公务员医疗补助</v>
          </cell>
          <cell r="H744">
            <v>0</v>
          </cell>
          <cell r="I744">
            <v>0</v>
          </cell>
          <cell r="J744">
            <v>0</v>
          </cell>
          <cell r="K744">
            <v>0</v>
          </cell>
          <cell r="L744">
            <v>0</v>
          </cell>
          <cell r="M744">
            <v>0</v>
          </cell>
          <cell r="N744">
            <v>0</v>
          </cell>
          <cell r="O744">
            <v>0</v>
          </cell>
          <cell r="P744">
            <v>0</v>
          </cell>
          <cell r="Q744">
            <v>0</v>
          </cell>
          <cell r="R744">
            <v>0</v>
          </cell>
          <cell r="S744">
            <v>0</v>
          </cell>
          <cell r="T744">
            <v>0</v>
          </cell>
        </row>
        <row r="745">
          <cell r="A745">
            <v>2100504</v>
          </cell>
          <cell r="B745" t="str">
            <v/>
          </cell>
          <cell r="C745" t="str">
            <v/>
          </cell>
          <cell r="D745" t="str">
            <v>21005</v>
          </cell>
          <cell r="E745" t="str">
            <v/>
          </cell>
          <cell r="F745" t="str">
            <v/>
          </cell>
          <cell r="G745" t="str">
            <v>  优抚对象医疗补助</v>
          </cell>
          <cell r="H745">
            <v>0</v>
          </cell>
          <cell r="I745">
            <v>0</v>
          </cell>
          <cell r="J745">
            <v>0</v>
          </cell>
          <cell r="K745">
            <v>0</v>
          </cell>
          <cell r="L745">
            <v>0</v>
          </cell>
          <cell r="M745">
            <v>0</v>
          </cell>
          <cell r="N745">
            <v>0</v>
          </cell>
          <cell r="O745">
            <v>0</v>
          </cell>
          <cell r="P745">
            <v>0</v>
          </cell>
          <cell r="Q745">
            <v>0</v>
          </cell>
          <cell r="R745">
            <v>0</v>
          </cell>
          <cell r="S745">
            <v>0</v>
          </cell>
          <cell r="T745">
            <v>0</v>
          </cell>
        </row>
        <row r="746">
          <cell r="A746">
            <v>2100506</v>
          </cell>
          <cell r="B746" t="str">
            <v/>
          </cell>
          <cell r="C746" t="str">
            <v/>
          </cell>
          <cell r="D746" t="str">
            <v>21005</v>
          </cell>
          <cell r="E746" t="str">
            <v/>
          </cell>
          <cell r="F746" t="str">
            <v/>
          </cell>
          <cell r="G746" t="str">
            <v>  新型农村合作医疗</v>
          </cell>
          <cell r="H746">
            <v>0</v>
          </cell>
          <cell r="I746">
            <v>0</v>
          </cell>
          <cell r="J746">
            <v>0</v>
          </cell>
          <cell r="K746">
            <v>0</v>
          </cell>
          <cell r="L746">
            <v>0</v>
          </cell>
          <cell r="M746">
            <v>0</v>
          </cell>
          <cell r="N746">
            <v>0</v>
          </cell>
          <cell r="O746">
            <v>0</v>
          </cell>
          <cell r="P746">
            <v>0</v>
          </cell>
          <cell r="Q746">
            <v>0</v>
          </cell>
          <cell r="R746">
            <v>0</v>
          </cell>
          <cell r="S746">
            <v>0</v>
          </cell>
          <cell r="T746">
            <v>0</v>
          </cell>
        </row>
        <row r="747">
          <cell r="A747">
            <v>2100508</v>
          </cell>
          <cell r="B747" t="str">
            <v/>
          </cell>
          <cell r="C747" t="str">
            <v/>
          </cell>
          <cell r="D747" t="str">
            <v>21005</v>
          </cell>
          <cell r="E747" t="str">
            <v/>
          </cell>
          <cell r="F747" t="str">
            <v/>
          </cell>
          <cell r="G747" t="str">
            <v>  城镇居民基本医疗保险</v>
          </cell>
          <cell r="H747">
            <v>0</v>
          </cell>
          <cell r="I747">
            <v>0</v>
          </cell>
          <cell r="J747">
            <v>0</v>
          </cell>
          <cell r="K747">
            <v>0</v>
          </cell>
          <cell r="L747">
            <v>0</v>
          </cell>
          <cell r="M747">
            <v>0</v>
          </cell>
          <cell r="N747">
            <v>0</v>
          </cell>
          <cell r="O747">
            <v>0</v>
          </cell>
          <cell r="P747">
            <v>0</v>
          </cell>
          <cell r="Q747">
            <v>0</v>
          </cell>
          <cell r="R747">
            <v>0</v>
          </cell>
          <cell r="S747">
            <v>0</v>
          </cell>
          <cell r="T747">
            <v>0</v>
          </cell>
        </row>
        <row r="748">
          <cell r="A748">
            <v>2100509</v>
          </cell>
          <cell r="B748" t="str">
            <v/>
          </cell>
          <cell r="C748" t="str">
            <v/>
          </cell>
          <cell r="D748" t="str">
            <v>21005</v>
          </cell>
          <cell r="E748" t="str">
            <v/>
          </cell>
          <cell r="F748" t="str">
            <v/>
          </cell>
          <cell r="G748" t="str">
            <v>  城乡医疗救助</v>
          </cell>
          <cell r="H748">
            <v>0</v>
          </cell>
          <cell r="I748">
            <v>0</v>
          </cell>
          <cell r="J748">
            <v>0</v>
          </cell>
          <cell r="K748">
            <v>0</v>
          </cell>
          <cell r="L748">
            <v>0</v>
          </cell>
          <cell r="M748">
            <v>0</v>
          </cell>
          <cell r="N748">
            <v>0</v>
          </cell>
          <cell r="O748">
            <v>0</v>
          </cell>
          <cell r="P748">
            <v>0</v>
          </cell>
          <cell r="Q748">
            <v>0</v>
          </cell>
          <cell r="R748">
            <v>0</v>
          </cell>
          <cell r="S748">
            <v>0</v>
          </cell>
          <cell r="T748">
            <v>0</v>
          </cell>
        </row>
        <row r="749">
          <cell r="A749">
            <v>2100510</v>
          </cell>
          <cell r="B749" t="str">
            <v/>
          </cell>
          <cell r="C749" t="str">
            <v/>
          </cell>
          <cell r="D749" t="str">
            <v>21005</v>
          </cell>
          <cell r="E749" t="str">
            <v/>
          </cell>
          <cell r="F749" t="str">
            <v/>
          </cell>
          <cell r="G749" t="str">
            <v>  疾病应急救助</v>
          </cell>
          <cell r="H749">
            <v>0</v>
          </cell>
          <cell r="I749">
            <v>0</v>
          </cell>
          <cell r="J749">
            <v>0</v>
          </cell>
          <cell r="K749">
            <v>0</v>
          </cell>
          <cell r="L749">
            <v>0</v>
          </cell>
          <cell r="M749">
            <v>0</v>
          </cell>
          <cell r="N749">
            <v>0</v>
          </cell>
          <cell r="O749">
            <v>0</v>
          </cell>
          <cell r="P749">
            <v>0</v>
          </cell>
          <cell r="Q749">
            <v>0</v>
          </cell>
          <cell r="R749">
            <v>0</v>
          </cell>
          <cell r="S749">
            <v>0</v>
          </cell>
          <cell r="T749">
            <v>0</v>
          </cell>
        </row>
        <row r="750">
          <cell r="A750">
            <v>2100599</v>
          </cell>
          <cell r="B750" t="str">
            <v/>
          </cell>
          <cell r="C750" t="str">
            <v/>
          </cell>
          <cell r="D750" t="str">
            <v>21005</v>
          </cell>
          <cell r="E750" t="str">
            <v/>
          </cell>
          <cell r="F750" t="str">
            <v/>
          </cell>
          <cell r="G750" t="str">
            <v>  其他医疗保障支出</v>
          </cell>
          <cell r="H750">
            <v>0</v>
          </cell>
          <cell r="I750">
            <v>0</v>
          </cell>
          <cell r="J750">
            <v>0</v>
          </cell>
          <cell r="K750">
            <v>0</v>
          </cell>
          <cell r="L750">
            <v>0</v>
          </cell>
          <cell r="M750">
            <v>0</v>
          </cell>
          <cell r="N750">
            <v>0</v>
          </cell>
          <cell r="O750">
            <v>0</v>
          </cell>
          <cell r="P750">
            <v>0</v>
          </cell>
          <cell r="Q750">
            <v>0</v>
          </cell>
          <cell r="R750">
            <v>0</v>
          </cell>
          <cell r="S750">
            <v>0</v>
          </cell>
          <cell r="T750">
            <v>0</v>
          </cell>
        </row>
        <row r="751">
          <cell r="A751">
            <v>21006</v>
          </cell>
          <cell r="B751" t="str">
            <v/>
          </cell>
          <cell r="C751" t="str">
            <v>210</v>
          </cell>
          <cell r="D751" t="str">
            <v/>
          </cell>
          <cell r="E751" t="str">
            <v/>
          </cell>
          <cell r="F751" t="str">
            <v>21006</v>
          </cell>
          <cell r="G751" t="str">
            <v>中医药</v>
          </cell>
          <cell r="H751">
            <v>260</v>
          </cell>
          <cell r="I751">
            <v>0</v>
          </cell>
          <cell r="J751">
            <v>0</v>
          </cell>
          <cell r="K751">
            <v>0</v>
          </cell>
          <cell r="L751">
            <v>0</v>
          </cell>
          <cell r="M751">
            <v>0</v>
          </cell>
          <cell r="N751">
            <v>0</v>
          </cell>
          <cell r="O751">
            <v>0</v>
          </cell>
          <cell r="P751">
            <v>0</v>
          </cell>
          <cell r="Q751">
            <v>50</v>
          </cell>
          <cell r="R751">
            <v>-50</v>
          </cell>
          <cell r="S751">
            <v>5.103</v>
          </cell>
          <cell r="T751">
            <v>0</v>
          </cell>
        </row>
        <row r="752">
          <cell r="A752">
            <v>2100601</v>
          </cell>
          <cell r="B752" t="str">
            <v/>
          </cell>
          <cell r="C752" t="str">
            <v/>
          </cell>
          <cell r="D752" t="str">
            <v>21006</v>
          </cell>
          <cell r="E752" t="str">
            <v/>
          </cell>
          <cell r="F752" t="str">
            <v/>
          </cell>
          <cell r="G752" t="str">
            <v>  中医（民族医）药专项</v>
          </cell>
          <cell r="H752">
            <v>210</v>
          </cell>
          <cell r="I752">
            <v>0</v>
          </cell>
          <cell r="J752">
            <v>0</v>
          </cell>
          <cell r="K752">
            <v>0</v>
          </cell>
          <cell r="L752">
            <v>0</v>
          </cell>
          <cell r="M752">
            <v>0</v>
          </cell>
          <cell r="N752">
            <v>0</v>
          </cell>
          <cell r="O752">
            <v>0</v>
          </cell>
          <cell r="P752">
            <v>0</v>
          </cell>
          <cell r="Q752">
            <v>0</v>
          </cell>
          <cell r="R752">
            <v>0</v>
          </cell>
          <cell r="S752">
            <v>5.103</v>
          </cell>
          <cell r="T752">
            <v>0</v>
          </cell>
        </row>
        <row r="753">
          <cell r="A753">
            <v>2100699</v>
          </cell>
          <cell r="B753" t="str">
            <v/>
          </cell>
          <cell r="C753" t="str">
            <v/>
          </cell>
          <cell r="D753" t="str">
            <v>21006</v>
          </cell>
          <cell r="E753" t="str">
            <v/>
          </cell>
          <cell r="F753" t="str">
            <v/>
          </cell>
          <cell r="G753" t="str">
            <v>  其他中医药支出</v>
          </cell>
          <cell r="H753">
            <v>50</v>
          </cell>
          <cell r="I753">
            <v>0</v>
          </cell>
          <cell r="J753">
            <v>0</v>
          </cell>
          <cell r="K753">
            <v>0</v>
          </cell>
          <cell r="L753">
            <v>0</v>
          </cell>
          <cell r="M753">
            <v>0</v>
          </cell>
          <cell r="N753">
            <v>0</v>
          </cell>
          <cell r="O753">
            <v>0</v>
          </cell>
          <cell r="P753">
            <v>0</v>
          </cell>
          <cell r="Q753">
            <v>50</v>
          </cell>
          <cell r="R753">
            <v>-50</v>
          </cell>
          <cell r="S753">
            <v>0</v>
          </cell>
          <cell r="T753">
            <v>0</v>
          </cell>
        </row>
        <row r="754">
          <cell r="A754">
            <v>21007</v>
          </cell>
          <cell r="B754" t="str">
            <v/>
          </cell>
          <cell r="C754" t="str">
            <v>210</v>
          </cell>
          <cell r="D754" t="str">
            <v/>
          </cell>
          <cell r="E754" t="str">
            <v/>
          </cell>
          <cell r="F754" t="str">
            <v>21007</v>
          </cell>
          <cell r="G754" t="str">
            <v>计划生育事务</v>
          </cell>
          <cell r="H754">
            <v>499.7605</v>
          </cell>
          <cell r="I754">
            <v>41.3952</v>
          </cell>
          <cell r="J754">
            <v>4.8912</v>
          </cell>
          <cell r="K754">
            <v>1.7966</v>
          </cell>
          <cell r="L754">
            <v>0</v>
          </cell>
          <cell r="M754">
            <v>4.2</v>
          </cell>
          <cell r="N754">
            <v>0</v>
          </cell>
          <cell r="O754">
            <v>0</v>
          </cell>
          <cell r="P754">
            <v>766.0031</v>
          </cell>
          <cell r="Q754">
            <v>519.5146</v>
          </cell>
          <cell r="R754">
            <v>246.4885</v>
          </cell>
          <cell r="S754">
            <v>113.616</v>
          </cell>
          <cell r="T754">
            <v>1.75</v>
          </cell>
        </row>
        <row r="755">
          <cell r="A755">
            <v>2100716</v>
          </cell>
          <cell r="B755" t="str">
            <v/>
          </cell>
          <cell r="C755" t="str">
            <v/>
          </cell>
          <cell r="D755" t="str">
            <v>21007</v>
          </cell>
          <cell r="E755" t="str">
            <v/>
          </cell>
          <cell r="F755" t="str">
            <v/>
          </cell>
          <cell r="G755" t="str">
            <v>  计划生育机构</v>
          </cell>
          <cell r="H755">
            <v>53.91</v>
          </cell>
          <cell r="I755">
            <v>41.3952</v>
          </cell>
          <cell r="J755">
            <v>4.8912</v>
          </cell>
          <cell r="K755">
            <v>1.7966</v>
          </cell>
          <cell r="L755">
            <v>0</v>
          </cell>
          <cell r="M755">
            <v>4.2</v>
          </cell>
          <cell r="N755">
            <v>0</v>
          </cell>
          <cell r="O755">
            <v>0</v>
          </cell>
          <cell r="P755">
            <v>0</v>
          </cell>
          <cell r="Q755">
            <v>0</v>
          </cell>
          <cell r="R755">
            <v>0</v>
          </cell>
          <cell r="S755">
            <v>0</v>
          </cell>
          <cell r="T755">
            <v>0</v>
          </cell>
        </row>
        <row r="756">
          <cell r="A756">
            <v>2100717</v>
          </cell>
          <cell r="B756" t="str">
            <v/>
          </cell>
          <cell r="C756" t="str">
            <v/>
          </cell>
          <cell r="D756" t="str">
            <v>21007</v>
          </cell>
          <cell r="E756" t="str">
            <v/>
          </cell>
          <cell r="F756" t="str">
            <v/>
          </cell>
          <cell r="G756" t="str">
            <v>  计划生育服务</v>
          </cell>
          <cell r="H756">
            <v>0</v>
          </cell>
          <cell r="I756">
            <v>0</v>
          </cell>
          <cell r="J756">
            <v>0</v>
          </cell>
          <cell r="K756">
            <v>0</v>
          </cell>
          <cell r="L756">
            <v>0</v>
          </cell>
          <cell r="M756">
            <v>0</v>
          </cell>
          <cell r="N756">
            <v>0</v>
          </cell>
          <cell r="O756">
            <v>0</v>
          </cell>
          <cell r="P756">
            <v>0</v>
          </cell>
          <cell r="Q756">
            <v>0</v>
          </cell>
          <cell r="R756">
            <v>0</v>
          </cell>
          <cell r="S756">
            <v>0</v>
          </cell>
          <cell r="T756">
            <v>0</v>
          </cell>
        </row>
        <row r="757">
          <cell r="A757">
            <v>2100799</v>
          </cell>
          <cell r="B757" t="str">
            <v/>
          </cell>
          <cell r="C757" t="str">
            <v/>
          </cell>
          <cell r="D757" t="str">
            <v>21007</v>
          </cell>
          <cell r="E757" t="str">
            <v/>
          </cell>
          <cell r="F757" t="str">
            <v/>
          </cell>
          <cell r="G757" t="str">
            <v>  其他计划生育事务支出</v>
          </cell>
          <cell r="H757">
            <v>445.8505</v>
          </cell>
          <cell r="I757">
            <v>0</v>
          </cell>
          <cell r="J757">
            <v>0</v>
          </cell>
          <cell r="K757">
            <v>0</v>
          </cell>
          <cell r="L757">
            <v>0</v>
          </cell>
          <cell r="M757">
            <v>0</v>
          </cell>
          <cell r="N757">
            <v>0</v>
          </cell>
          <cell r="O757">
            <v>0</v>
          </cell>
          <cell r="P757">
            <v>766.0031</v>
          </cell>
          <cell r="Q757">
            <v>519.5146</v>
          </cell>
          <cell r="R757">
            <v>246.4885</v>
          </cell>
          <cell r="S757">
            <v>113.616</v>
          </cell>
          <cell r="T757">
            <v>1.75</v>
          </cell>
        </row>
        <row r="758">
          <cell r="A758">
            <v>21010</v>
          </cell>
          <cell r="B758" t="str">
            <v/>
          </cell>
          <cell r="C758" t="str">
            <v>210</v>
          </cell>
          <cell r="D758" t="str">
            <v/>
          </cell>
          <cell r="E758" t="str">
            <v/>
          </cell>
          <cell r="F758" t="str">
            <v>21010</v>
          </cell>
          <cell r="G758" t="str">
            <v>食品和药品监督管理事务</v>
          </cell>
          <cell r="H758">
            <v>0</v>
          </cell>
          <cell r="I758">
            <v>0</v>
          </cell>
          <cell r="J758">
            <v>0</v>
          </cell>
          <cell r="K758">
            <v>0</v>
          </cell>
          <cell r="L758">
            <v>0</v>
          </cell>
          <cell r="M758">
            <v>0</v>
          </cell>
          <cell r="N758">
            <v>0</v>
          </cell>
          <cell r="O758">
            <v>0</v>
          </cell>
          <cell r="P758">
            <v>0</v>
          </cell>
          <cell r="Q758">
            <v>0</v>
          </cell>
          <cell r="R758">
            <v>0</v>
          </cell>
          <cell r="S758">
            <v>0</v>
          </cell>
          <cell r="T758">
            <v>0</v>
          </cell>
        </row>
        <row r="759">
          <cell r="A759">
            <v>2101001</v>
          </cell>
          <cell r="B759" t="str">
            <v/>
          </cell>
          <cell r="C759" t="str">
            <v/>
          </cell>
          <cell r="D759" t="str">
            <v>21010</v>
          </cell>
          <cell r="E759" t="str">
            <v/>
          </cell>
          <cell r="F759" t="str">
            <v/>
          </cell>
          <cell r="G759" t="str">
            <v>  行政运行</v>
          </cell>
          <cell r="H759">
            <v>0</v>
          </cell>
          <cell r="I759">
            <v>0</v>
          </cell>
          <cell r="J759">
            <v>0</v>
          </cell>
          <cell r="K759">
            <v>0</v>
          </cell>
          <cell r="L759">
            <v>0</v>
          </cell>
          <cell r="M759">
            <v>0</v>
          </cell>
          <cell r="N759">
            <v>0</v>
          </cell>
          <cell r="O759">
            <v>0</v>
          </cell>
          <cell r="P759">
            <v>0</v>
          </cell>
          <cell r="Q759">
            <v>0</v>
          </cell>
          <cell r="R759">
            <v>0</v>
          </cell>
          <cell r="S759">
            <v>0</v>
          </cell>
          <cell r="T759">
            <v>0</v>
          </cell>
        </row>
        <row r="760">
          <cell r="A760">
            <v>2101002</v>
          </cell>
          <cell r="B760" t="str">
            <v/>
          </cell>
          <cell r="C760" t="str">
            <v/>
          </cell>
          <cell r="D760" t="str">
            <v>21010</v>
          </cell>
          <cell r="E760" t="str">
            <v/>
          </cell>
          <cell r="F760" t="str">
            <v/>
          </cell>
          <cell r="G760" t="str">
            <v>  一般行政管理事务</v>
          </cell>
          <cell r="H760">
            <v>0</v>
          </cell>
          <cell r="I760">
            <v>0</v>
          </cell>
          <cell r="J760">
            <v>0</v>
          </cell>
          <cell r="K760">
            <v>0</v>
          </cell>
          <cell r="L760">
            <v>0</v>
          </cell>
          <cell r="M760">
            <v>0</v>
          </cell>
          <cell r="N760">
            <v>0</v>
          </cell>
          <cell r="O760">
            <v>0</v>
          </cell>
          <cell r="P760">
            <v>0</v>
          </cell>
          <cell r="Q760">
            <v>0</v>
          </cell>
          <cell r="R760">
            <v>0</v>
          </cell>
          <cell r="S760">
            <v>0</v>
          </cell>
          <cell r="T760">
            <v>0</v>
          </cell>
        </row>
        <row r="761">
          <cell r="A761">
            <v>2101003</v>
          </cell>
          <cell r="B761" t="str">
            <v/>
          </cell>
          <cell r="C761" t="str">
            <v/>
          </cell>
          <cell r="D761" t="str">
            <v>21010</v>
          </cell>
          <cell r="E761" t="str">
            <v/>
          </cell>
          <cell r="F761" t="str">
            <v/>
          </cell>
          <cell r="G761" t="str">
            <v>  机关服务</v>
          </cell>
          <cell r="H761">
            <v>0</v>
          </cell>
          <cell r="I761">
            <v>0</v>
          </cell>
          <cell r="J761">
            <v>0</v>
          </cell>
          <cell r="K761">
            <v>0</v>
          </cell>
          <cell r="L761">
            <v>0</v>
          </cell>
          <cell r="M761">
            <v>0</v>
          </cell>
          <cell r="N761">
            <v>0</v>
          </cell>
          <cell r="O761">
            <v>0</v>
          </cell>
          <cell r="P761">
            <v>0</v>
          </cell>
          <cell r="Q761">
            <v>0</v>
          </cell>
          <cell r="R761">
            <v>0</v>
          </cell>
          <cell r="S761">
            <v>0</v>
          </cell>
          <cell r="T761">
            <v>0</v>
          </cell>
        </row>
        <row r="762">
          <cell r="A762">
            <v>2101012</v>
          </cell>
          <cell r="B762" t="str">
            <v/>
          </cell>
          <cell r="C762" t="str">
            <v/>
          </cell>
          <cell r="D762" t="str">
            <v>21010</v>
          </cell>
          <cell r="E762" t="str">
            <v/>
          </cell>
          <cell r="F762" t="str">
            <v/>
          </cell>
          <cell r="G762" t="str">
            <v>  药品事务</v>
          </cell>
          <cell r="H762">
            <v>0</v>
          </cell>
          <cell r="I762">
            <v>0</v>
          </cell>
          <cell r="J762">
            <v>0</v>
          </cell>
          <cell r="K762">
            <v>0</v>
          </cell>
          <cell r="L762">
            <v>0</v>
          </cell>
          <cell r="M762">
            <v>0</v>
          </cell>
          <cell r="N762">
            <v>0</v>
          </cell>
          <cell r="O762">
            <v>0</v>
          </cell>
          <cell r="P762">
            <v>0</v>
          </cell>
          <cell r="Q762">
            <v>0</v>
          </cell>
          <cell r="R762">
            <v>0</v>
          </cell>
          <cell r="S762">
            <v>0</v>
          </cell>
          <cell r="T762">
            <v>0</v>
          </cell>
        </row>
        <row r="763">
          <cell r="A763">
            <v>2101014</v>
          </cell>
          <cell r="B763" t="str">
            <v/>
          </cell>
          <cell r="C763" t="str">
            <v/>
          </cell>
          <cell r="D763" t="str">
            <v>21010</v>
          </cell>
          <cell r="E763" t="str">
            <v/>
          </cell>
          <cell r="F763" t="str">
            <v/>
          </cell>
          <cell r="G763" t="str">
            <v>  化妆品事务</v>
          </cell>
          <cell r="H763">
            <v>0</v>
          </cell>
          <cell r="I763">
            <v>0</v>
          </cell>
          <cell r="J763">
            <v>0</v>
          </cell>
          <cell r="K763">
            <v>0</v>
          </cell>
          <cell r="L763">
            <v>0</v>
          </cell>
          <cell r="M763">
            <v>0</v>
          </cell>
          <cell r="N763">
            <v>0</v>
          </cell>
          <cell r="O763">
            <v>0</v>
          </cell>
          <cell r="P763">
            <v>0</v>
          </cell>
          <cell r="Q763">
            <v>0</v>
          </cell>
          <cell r="R763">
            <v>0</v>
          </cell>
          <cell r="S763">
            <v>0</v>
          </cell>
          <cell r="T763">
            <v>0</v>
          </cell>
        </row>
        <row r="764">
          <cell r="A764">
            <v>2101015</v>
          </cell>
          <cell r="B764" t="str">
            <v/>
          </cell>
          <cell r="C764" t="str">
            <v/>
          </cell>
          <cell r="D764" t="str">
            <v>21010</v>
          </cell>
          <cell r="E764" t="str">
            <v/>
          </cell>
          <cell r="F764" t="str">
            <v/>
          </cell>
          <cell r="G764" t="str">
            <v>  医疗器械事务</v>
          </cell>
          <cell r="H764">
            <v>0</v>
          </cell>
          <cell r="I764">
            <v>0</v>
          </cell>
          <cell r="J764">
            <v>0</v>
          </cell>
          <cell r="K764">
            <v>0</v>
          </cell>
          <cell r="L764">
            <v>0</v>
          </cell>
          <cell r="M764">
            <v>0</v>
          </cell>
          <cell r="N764">
            <v>0</v>
          </cell>
          <cell r="O764">
            <v>0</v>
          </cell>
          <cell r="P764">
            <v>0</v>
          </cell>
          <cell r="Q764">
            <v>0</v>
          </cell>
          <cell r="R764">
            <v>0</v>
          </cell>
          <cell r="S764">
            <v>0</v>
          </cell>
          <cell r="T764">
            <v>0</v>
          </cell>
        </row>
        <row r="765">
          <cell r="A765">
            <v>2101016</v>
          </cell>
          <cell r="B765" t="str">
            <v/>
          </cell>
          <cell r="C765" t="str">
            <v/>
          </cell>
          <cell r="D765" t="str">
            <v>21010</v>
          </cell>
          <cell r="E765" t="str">
            <v/>
          </cell>
          <cell r="F765" t="str">
            <v/>
          </cell>
          <cell r="G765" t="str">
            <v>  食品安全事务</v>
          </cell>
          <cell r="H765">
            <v>0</v>
          </cell>
          <cell r="I765">
            <v>0</v>
          </cell>
          <cell r="J765">
            <v>0</v>
          </cell>
          <cell r="K765">
            <v>0</v>
          </cell>
          <cell r="L765">
            <v>0</v>
          </cell>
          <cell r="M765">
            <v>0</v>
          </cell>
          <cell r="N765">
            <v>0</v>
          </cell>
          <cell r="O765">
            <v>0</v>
          </cell>
          <cell r="P765">
            <v>0</v>
          </cell>
          <cell r="Q765">
            <v>0</v>
          </cell>
          <cell r="R765">
            <v>0</v>
          </cell>
          <cell r="S765">
            <v>0</v>
          </cell>
          <cell r="T765">
            <v>0</v>
          </cell>
        </row>
        <row r="766">
          <cell r="A766">
            <v>2101050</v>
          </cell>
          <cell r="B766" t="str">
            <v/>
          </cell>
          <cell r="C766" t="str">
            <v/>
          </cell>
          <cell r="D766" t="str">
            <v>21010</v>
          </cell>
          <cell r="E766" t="str">
            <v/>
          </cell>
          <cell r="F766" t="str">
            <v/>
          </cell>
          <cell r="G766" t="str">
            <v>  事业运行</v>
          </cell>
          <cell r="H766">
            <v>0</v>
          </cell>
          <cell r="I766">
            <v>0</v>
          </cell>
          <cell r="J766">
            <v>0</v>
          </cell>
          <cell r="K766">
            <v>0</v>
          </cell>
          <cell r="L766">
            <v>0</v>
          </cell>
          <cell r="M766">
            <v>0</v>
          </cell>
          <cell r="N766">
            <v>0</v>
          </cell>
          <cell r="O766">
            <v>0</v>
          </cell>
          <cell r="P766">
            <v>0</v>
          </cell>
          <cell r="Q766">
            <v>0</v>
          </cell>
          <cell r="R766">
            <v>0</v>
          </cell>
          <cell r="S766">
            <v>0</v>
          </cell>
          <cell r="T766">
            <v>0</v>
          </cell>
        </row>
        <row r="767">
          <cell r="A767">
            <v>2101099</v>
          </cell>
          <cell r="B767" t="str">
            <v/>
          </cell>
          <cell r="C767" t="str">
            <v/>
          </cell>
          <cell r="D767" t="str">
            <v>21010</v>
          </cell>
          <cell r="E767" t="str">
            <v/>
          </cell>
          <cell r="F767" t="str">
            <v/>
          </cell>
          <cell r="G767" t="str">
            <v>  其他食品和药品监督管理事务支出</v>
          </cell>
          <cell r="H767">
            <v>0</v>
          </cell>
          <cell r="I767">
            <v>0</v>
          </cell>
          <cell r="J767">
            <v>0</v>
          </cell>
          <cell r="K767">
            <v>0</v>
          </cell>
          <cell r="L767">
            <v>0</v>
          </cell>
          <cell r="M767">
            <v>0</v>
          </cell>
          <cell r="N767">
            <v>0</v>
          </cell>
          <cell r="O767">
            <v>0</v>
          </cell>
          <cell r="P767">
            <v>0</v>
          </cell>
          <cell r="Q767">
            <v>0</v>
          </cell>
          <cell r="R767">
            <v>0</v>
          </cell>
          <cell r="S767">
            <v>0</v>
          </cell>
          <cell r="T767">
            <v>0</v>
          </cell>
        </row>
        <row r="768">
          <cell r="A768">
            <v>21011</v>
          </cell>
          <cell r="B768" t="str">
            <v/>
          </cell>
          <cell r="C768" t="str">
            <v>210</v>
          </cell>
          <cell r="D768" t="str">
            <v/>
          </cell>
          <cell r="E768" t="str">
            <v/>
          </cell>
          <cell r="F768" t="str">
            <v>21011</v>
          </cell>
          <cell r="G768" t="str">
            <v>行政事业单位医疗</v>
          </cell>
          <cell r="H768">
            <v>13965.930591</v>
          </cell>
          <cell r="I768">
            <v>0</v>
          </cell>
          <cell r="J768">
            <v>0</v>
          </cell>
          <cell r="K768">
            <v>0</v>
          </cell>
          <cell r="L768">
            <v>0</v>
          </cell>
          <cell r="M768">
            <v>0</v>
          </cell>
          <cell r="N768">
            <v>0</v>
          </cell>
          <cell r="O768">
            <v>0</v>
          </cell>
          <cell r="P768">
            <v>0</v>
          </cell>
          <cell r="Q768">
            <v>0</v>
          </cell>
          <cell r="R768">
            <v>0</v>
          </cell>
          <cell r="S768">
            <v>0</v>
          </cell>
          <cell r="T768">
            <v>0</v>
          </cell>
        </row>
        <row r="769">
          <cell r="A769">
            <v>2101101</v>
          </cell>
          <cell r="B769" t="str">
            <v/>
          </cell>
          <cell r="C769" t="str">
            <v/>
          </cell>
          <cell r="D769" t="str">
            <v>21011</v>
          </cell>
          <cell r="E769" t="str">
            <v/>
          </cell>
          <cell r="F769" t="str">
            <v/>
          </cell>
          <cell r="G769" t="str">
            <v>  行政单位医疗</v>
          </cell>
          <cell r="H769">
            <v>2713.314287</v>
          </cell>
          <cell r="I769">
            <v>0</v>
          </cell>
          <cell r="J769">
            <v>0</v>
          </cell>
          <cell r="K769">
            <v>0</v>
          </cell>
          <cell r="L769">
            <v>0</v>
          </cell>
          <cell r="M769">
            <v>0</v>
          </cell>
          <cell r="N769">
            <v>0</v>
          </cell>
          <cell r="O769">
            <v>0</v>
          </cell>
          <cell r="P769">
            <v>0</v>
          </cell>
          <cell r="Q769">
            <v>0</v>
          </cell>
          <cell r="R769">
            <v>0</v>
          </cell>
          <cell r="S769">
            <v>0</v>
          </cell>
          <cell r="T769">
            <v>0</v>
          </cell>
        </row>
        <row r="770">
          <cell r="A770">
            <v>2101102</v>
          </cell>
          <cell r="B770" t="str">
            <v/>
          </cell>
          <cell r="C770" t="str">
            <v/>
          </cell>
          <cell r="D770" t="str">
            <v>21011</v>
          </cell>
          <cell r="E770" t="str">
            <v/>
          </cell>
          <cell r="F770" t="str">
            <v/>
          </cell>
          <cell r="G770" t="str">
            <v>  事业单位医疗</v>
          </cell>
          <cell r="H770">
            <v>5558.602143</v>
          </cell>
          <cell r="I770">
            <v>0</v>
          </cell>
          <cell r="J770">
            <v>0</v>
          </cell>
          <cell r="K770">
            <v>0</v>
          </cell>
          <cell r="L770">
            <v>0</v>
          </cell>
          <cell r="M770">
            <v>0</v>
          </cell>
          <cell r="N770">
            <v>0</v>
          </cell>
          <cell r="O770">
            <v>0</v>
          </cell>
          <cell r="P770">
            <v>0</v>
          </cell>
          <cell r="Q770">
            <v>0</v>
          </cell>
          <cell r="R770">
            <v>0</v>
          </cell>
          <cell r="S770">
            <v>0</v>
          </cell>
          <cell r="T770">
            <v>0</v>
          </cell>
        </row>
        <row r="771">
          <cell r="A771">
            <v>2101103</v>
          </cell>
          <cell r="B771" t="str">
            <v/>
          </cell>
          <cell r="C771" t="str">
            <v/>
          </cell>
          <cell r="D771" t="str">
            <v>21011</v>
          </cell>
          <cell r="E771" t="str">
            <v/>
          </cell>
          <cell r="F771" t="str">
            <v/>
          </cell>
          <cell r="G771" t="str">
            <v>  公务员医疗补助</v>
          </cell>
          <cell r="H771">
            <v>5469.694234</v>
          </cell>
          <cell r="I771">
            <v>0</v>
          </cell>
          <cell r="J771">
            <v>0</v>
          </cell>
          <cell r="K771">
            <v>0</v>
          </cell>
          <cell r="L771">
            <v>0</v>
          </cell>
          <cell r="M771">
            <v>0</v>
          </cell>
          <cell r="N771">
            <v>0</v>
          </cell>
          <cell r="O771">
            <v>0</v>
          </cell>
          <cell r="P771">
            <v>0</v>
          </cell>
          <cell r="Q771">
            <v>0</v>
          </cell>
          <cell r="R771">
            <v>0</v>
          </cell>
          <cell r="S771">
            <v>0</v>
          </cell>
          <cell r="T771">
            <v>0</v>
          </cell>
        </row>
        <row r="772">
          <cell r="A772">
            <v>2101199</v>
          </cell>
          <cell r="B772" t="str">
            <v/>
          </cell>
          <cell r="C772" t="str">
            <v/>
          </cell>
          <cell r="D772" t="str">
            <v>21011</v>
          </cell>
          <cell r="E772" t="str">
            <v/>
          </cell>
          <cell r="F772" t="str">
            <v/>
          </cell>
          <cell r="G772" t="str">
            <v>  其他行政事业单位医疗支出</v>
          </cell>
          <cell r="H772">
            <v>224.319927</v>
          </cell>
          <cell r="I772">
            <v>0</v>
          </cell>
          <cell r="J772">
            <v>0</v>
          </cell>
          <cell r="K772">
            <v>0</v>
          </cell>
          <cell r="L772">
            <v>0</v>
          </cell>
          <cell r="M772">
            <v>0</v>
          </cell>
          <cell r="N772">
            <v>0</v>
          </cell>
          <cell r="O772">
            <v>0</v>
          </cell>
          <cell r="P772">
            <v>0</v>
          </cell>
          <cell r="Q772">
            <v>0</v>
          </cell>
          <cell r="R772">
            <v>0</v>
          </cell>
          <cell r="S772">
            <v>0</v>
          </cell>
          <cell r="T772">
            <v>0</v>
          </cell>
        </row>
        <row r="773">
          <cell r="A773">
            <v>21012</v>
          </cell>
          <cell r="B773" t="str">
            <v/>
          </cell>
          <cell r="C773" t="str">
            <v>210</v>
          </cell>
          <cell r="D773" t="str">
            <v/>
          </cell>
          <cell r="E773" t="str">
            <v/>
          </cell>
          <cell r="F773" t="str">
            <v>21012</v>
          </cell>
          <cell r="G773" t="str">
            <v>财政对基本医疗保险基金的补助</v>
          </cell>
          <cell r="H773">
            <v>456.208017</v>
          </cell>
          <cell r="I773">
            <v>0</v>
          </cell>
          <cell r="J773">
            <v>0</v>
          </cell>
          <cell r="K773">
            <v>0</v>
          </cell>
          <cell r="L773">
            <v>0</v>
          </cell>
          <cell r="M773">
            <v>0</v>
          </cell>
          <cell r="N773">
            <v>0</v>
          </cell>
          <cell r="O773">
            <v>0</v>
          </cell>
          <cell r="P773">
            <v>0</v>
          </cell>
          <cell r="Q773">
            <v>0</v>
          </cell>
          <cell r="R773">
            <v>0</v>
          </cell>
          <cell r="S773">
            <v>0</v>
          </cell>
          <cell r="T773">
            <v>0</v>
          </cell>
        </row>
        <row r="774">
          <cell r="A774">
            <v>2101201</v>
          </cell>
          <cell r="B774" t="str">
            <v/>
          </cell>
          <cell r="C774" t="str">
            <v/>
          </cell>
          <cell r="D774" t="str">
            <v>21012</v>
          </cell>
          <cell r="E774" t="str">
            <v/>
          </cell>
          <cell r="F774" t="str">
            <v/>
          </cell>
          <cell r="G774" t="str">
            <v>  财政对职工基本医疗保险基金的补助</v>
          </cell>
          <cell r="H774">
            <v>6.063351</v>
          </cell>
          <cell r="I774">
            <v>0</v>
          </cell>
          <cell r="J774">
            <v>0</v>
          </cell>
          <cell r="K774">
            <v>0</v>
          </cell>
          <cell r="L774">
            <v>0</v>
          </cell>
          <cell r="M774">
            <v>0</v>
          </cell>
          <cell r="N774">
            <v>0</v>
          </cell>
          <cell r="O774">
            <v>0</v>
          </cell>
          <cell r="P774">
            <v>0</v>
          </cell>
          <cell r="Q774">
            <v>0</v>
          </cell>
          <cell r="R774">
            <v>0</v>
          </cell>
          <cell r="S774">
            <v>0</v>
          </cell>
          <cell r="T774">
            <v>0</v>
          </cell>
        </row>
        <row r="775">
          <cell r="A775">
            <v>2101202</v>
          </cell>
          <cell r="B775" t="str">
            <v/>
          </cell>
          <cell r="C775" t="str">
            <v/>
          </cell>
          <cell r="D775" t="str">
            <v>21012</v>
          </cell>
          <cell r="E775" t="str">
            <v/>
          </cell>
          <cell r="F775" t="str">
            <v/>
          </cell>
          <cell r="G775" t="str">
            <v>  财政对城乡居民基本医疗保险基金的补助</v>
          </cell>
          <cell r="H775">
            <v>450.144666</v>
          </cell>
          <cell r="I775">
            <v>0</v>
          </cell>
          <cell r="J775">
            <v>0</v>
          </cell>
          <cell r="K775">
            <v>0</v>
          </cell>
          <cell r="L775">
            <v>0</v>
          </cell>
          <cell r="M775">
            <v>0</v>
          </cell>
          <cell r="N775">
            <v>0</v>
          </cell>
          <cell r="O775">
            <v>0</v>
          </cell>
          <cell r="P775">
            <v>0</v>
          </cell>
          <cell r="Q775">
            <v>0</v>
          </cell>
          <cell r="R775">
            <v>0</v>
          </cell>
          <cell r="S775">
            <v>0</v>
          </cell>
          <cell r="T775">
            <v>0</v>
          </cell>
        </row>
        <row r="776">
          <cell r="A776">
            <v>2101299</v>
          </cell>
          <cell r="B776" t="str">
            <v/>
          </cell>
          <cell r="C776" t="str">
            <v/>
          </cell>
          <cell r="D776" t="str">
            <v>21012</v>
          </cell>
          <cell r="E776" t="str">
            <v/>
          </cell>
          <cell r="F776" t="str">
            <v/>
          </cell>
          <cell r="G776" t="str">
            <v>  财政对其他基本医疗保险基金的补助</v>
          </cell>
          <cell r="H776">
            <v>0</v>
          </cell>
          <cell r="I776">
            <v>0</v>
          </cell>
          <cell r="J776">
            <v>0</v>
          </cell>
          <cell r="K776">
            <v>0</v>
          </cell>
          <cell r="L776">
            <v>0</v>
          </cell>
          <cell r="M776">
            <v>0</v>
          </cell>
          <cell r="N776">
            <v>0</v>
          </cell>
          <cell r="O776">
            <v>0</v>
          </cell>
          <cell r="P776">
            <v>0</v>
          </cell>
          <cell r="Q776">
            <v>0</v>
          </cell>
          <cell r="R776">
            <v>0</v>
          </cell>
          <cell r="S776">
            <v>0</v>
          </cell>
          <cell r="T776">
            <v>0</v>
          </cell>
        </row>
        <row r="777">
          <cell r="A777">
            <v>21013</v>
          </cell>
          <cell r="B777" t="str">
            <v/>
          </cell>
          <cell r="C777" t="str">
            <v>210</v>
          </cell>
          <cell r="D777" t="str">
            <v/>
          </cell>
          <cell r="E777" t="str">
            <v/>
          </cell>
          <cell r="F777" t="str">
            <v>21013</v>
          </cell>
          <cell r="G777" t="str">
            <v>医疗救助</v>
          </cell>
          <cell r="H777">
            <v>51.378158</v>
          </cell>
          <cell r="I777">
            <v>0</v>
          </cell>
          <cell r="J777">
            <v>0</v>
          </cell>
          <cell r="K777">
            <v>0</v>
          </cell>
          <cell r="L777">
            <v>0</v>
          </cell>
          <cell r="M777">
            <v>0</v>
          </cell>
          <cell r="N777">
            <v>0</v>
          </cell>
          <cell r="O777">
            <v>0</v>
          </cell>
          <cell r="P777">
            <v>0</v>
          </cell>
          <cell r="Q777">
            <v>0</v>
          </cell>
          <cell r="R777">
            <v>0</v>
          </cell>
          <cell r="S777">
            <v>0</v>
          </cell>
          <cell r="T777">
            <v>0</v>
          </cell>
        </row>
        <row r="778">
          <cell r="A778">
            <v>2101301</v>
          </cell>
          <cell r="B778" t="str">
            <v/>
          </cell>
          <cell r="C778" t="str">
            <v/>
          </cell>
          <cell r="D778" t="str">
            <v>21013</v>
          </cell>
          <cell r="E778" t="str">
            <v/>
          </cell>
          <cell r="F778" t="str">
            <v/>
          </cell>
          <cell r="G778" t="str">
            <v>  城乡医疗救助</v>
          </cell>
          <cell r="H778">
            <v>51.378158</v>
          </cell>
          <cell r="I778">
            <v>0</v>
          </cell>
          <cell r="J778">
            <v>0</v>
          </cell>
          <cell r="K778">
            <v>0</v>
          </cell>
          <cell r="L778">
            <v>0</v>
          </cell>
          <cell r="M778">
            <v>0</v>
          </cell>
          <cell r="N778">
            <v>0</v>
          </cell>
          <cell r="O778">
            <v>0</v>
          </cell>
          <cell r="P778">
            <v>0</v>
          </cell>
          <cell r="Q778">
            <v>0</v>
          </cell>
          <cell r="R778">
            <v>0</v>
          </cell>
          <cell r="S778">
            <v>0</v>
          </cell>
          <cell r="T778">
            <v>0</v>
          </cell>
        </row>
        <row r="779">
          <cell r="A779">
            <v>2101302</v>
          </cell>
          <cell r="B779" t="str">
            <v/>
          </cell>
          <cell r="C779" t="str">
            <v/>
          </cell>
          <cell r="D779" t="str">
            <v>21013</v>
          </cell>
          <cell r="E779" t="str">
            <v/>
          </cell>
          <cell r="F779" t="str">
            <v/>
          </cell>
          <cell r="G779" t="str">
            <v>  疾病应急救助</v>
          </cell>
          <cell r="H779">
            <v>0</v>
          </cell>
          <cell r="I779">
            <v>0</v>
          </cell>
          <cell r="J779">
            <v>0</v>
          </cell>
          <cell r="K779">
            <v>0</v>
          </cell>
          <cell r="L779">
            <v>0</v>
          </cell>
          <cell r="M779">
            <v>0</v>
          </cell>
          <cell r="N779">
            <v>0</v>
          </cell>
          <cell r="O779">
            <v>0</v>
          </cell>
          <cell r="P779">
            <v>0</v>
          </cell>
          <cell r="Q779">
            <v>0</v>
          </cell>
          <cell r="R779">
            <v>0</v>
          </cell>
          <cell r="S779">
            <v>0</v>
          </cell>
          <cell r="T779">
            <v>0</v>
          </cell>
        </row>
        <row r="780">
          <cell r="A780">
            <v>2101399</v>
          </cell>
          <cell r="B780" t="str">
            <v/>
          </cell>
          <cell r="C780" t="str">
            <v/>
          </cell>
          <cell r="D780" t="str">
            <v>21013</v>
          </cell>
          <cell r="E780" t="str">
            <v/>
          </cell>
          <cell r="F780" t="str">
            <v/>
          </cell>
          <cell r="G780" t="str">
            <v>  其他医疗救助指出</v>
          </cell>
          <cell r="H780">
            <v>0</v>
          </cell>
          <cell r="I780">
            <v>0</v>
          </cell>
          <cell r="J780">
            <v>0</v>
          </cell>
          <cell r="K780">
            <v>0</v>
          </cell>
          <cell r="L780">
            <v>0</v>
          </cell>
          <cell r="M780">
            <v>0</v>
          </cell>
          <cell r="N780">
            <v>0</v>
          </cell>
          <cell r="O780">
            <v>0</v>
          </cell>
          <cell r="P780">
            <v>0</v>
          </cell>
          <cell r="Q780">
            <v>0</v>
          </cell>
          <cell r="R780">
            <v>0</v>
          </cell>
          <cell r="S780">
            <v>0</v>
          </cell>
          <cell r="T780">
            <v>0</v>
          </cell>
        </row>
        <row r="781">
          <cell r="A781">
            <v>21014</v>
          </cell>
          <cell r="B781" t="str">
            <v/>
          </cell>
          <cell r="C781" t="str">
            <v>210</v>
          </cell>
          <cell r="D781" t="str">
            <v/>
          </cell>
          <cell r="E781" t="str">
            <v/>
          </cell>
          <cell r="F781" t="str">
            <v>21014</v>
          </cell>
          <cell r="G781" t="str">
            <v>优抚对象医疗</v>
          </cell>
          <cell r="H781">
            <v>1.540181</v>
          </cell>
          <cell r="I781">
            <v>0</v>
          </cell>
          <cell r="J781">
            <v>0</v>
          </cell>
          <cell r="K781">
            <v>0</v>
          </cell>
          <cell r="L781">
            <v>0</v>
          </cell>
          <cell r="M781">
            <v>0</v>
          </cell>
          <cell r="N781">
            <v>0</v>
          </cell>
          <cell r="O781">
            <v>0</v>
          </cell>
          <cell r="P781">
            <v>11.4</v>
          </cell>
          <cell r="Q781">
            <v>0</v>
          </cell>
          <cell r="R781">
            <v>11.4</v>
          </cell>
          <cell r="S781">
            <v>133.617616</v>
          </cell>
          <cell r="T781">
            <v>0</v>
          </cell>
        </row>
        <row r="782">
          <cell r="A782">
            <v>2101401</v>
          </cell>
          <cell r="B782" t="str">
            <v/>
          </cell>
          <cell r="C782" t="str">
            <v/>
          </cell>
          <cell r="D782" t="str">
            <v>21014</v>
          </cell>
          <cell r="E782" t="str">
            <v/>
          </cell>
          <cell r="F782" t="str">
            <v/>
          </cell>
          <cell r="G782" t="str">
            <v>  优抚对象医疗</v>
          </cell>
          <cell r="H782">
            <v>1.540181</v>
          </cell>
          <cell r="I782">
            <v>0</v>
          </cell>
          <cell r="J782">
            <v>0</v>
          </cell>
          <cell r="K782">
            <v>0</v>
          </cell>
          <cell r="L782">
            <v>0</v>
          </cell>
          <cell r="M782">
            <v>0</v>
          </cell>
          <cell r="N782">
            <v>0</v>
          </cell>
          <cell r="O782">
            <v>0</v>
          </cell>
          <cell r="P782">
            <v>11.4</v>
          </cell>
          <cell r="Q782">
            <v>0</v>
          </cell>
          <cell r="R782">
            <v>11.4</v>
          </cell>
          <cell r="S782">
            <v>133.617616</v>
          </cell>
          <cell r="T782">
            <v>0</v>
          </cell>
        </row>
        <row r="783">
          <cell r="A783">
            <v>21015</v>
          </cell>
          <cell r="B783" t="str">
            <v/>
          </cell>
          <cell r="C783" t="str">
            <v>210</v>
          </cell>
          <cell r="D783" t="str">
            <v/>
          </cell>
          <cell r="E783" t="str">
            <v/>
          </cell>
          <cell r="F783" t="str">
            <v>21015</v>
          </cell>
          <cell r="G783" t="str">
            <v>医疗保障管理事务</v>
          </cell>
          <cell r="H783">
            <v>541.015335</v>
          </cell>
          <cell r="I783">
            <v>480.9048</v>
          </cell>
          <cell r="J783">
            <v>0</v>
          </cell>
          <cell r="K783">
            <v>13.0319</v>
          </cell>
          <cell r="L783">
            <v>0</v>
          </cell>
          <cell r="M783">
            <v>0</v>
          </cell>
          <cell r="N783">
            <v>0</v>
          </cell>
          <cell r="O783">
            <v>28</v>
          </cell>
          <cell r="P783">
            <v>28</v>
          </cell>
          <cell r="Q783">
            <v>0</v>
          </cell>
          <cell r="R783">
            <v>0</v>
          </cell>
          <cell r="S783">
            <v>0</v>
          </cell>
          <cell r="T783">
            <v>0</v>
          </cell>
        </row>
        <row r="784">
          <cell r="A784">
            <v>2101501</v>
          </cell>
          <cell r="B784" t="str">
            <v/>
          </cell>
          <cell r="C784" t="str">
            <v/>
          </cell>
          <cell r="D784" t="str">
            <v>21015</v>
          </cell>
          <cell r="E784" t="str">
            <v/>
          </cell>
          <cell r="F784" t="str">
            <v/>
          </cell>
          <cell r="G784" t="str">
            <v>  行政运行</v>
          </cell>
          <cell r="H784">
            <v>513.015335</v>
          </cell>
          <cell r="I784">
            <v>480.9048</v>
          </cell>
          <cell r="J784">
            <v>0</v>
          </cell>
          <cell r="K784">
            <v>13.0319</v>
          </cell>
          <cell r="L784">
            <v>0</v>
          </cell>
          <cell r="M784">
            <v>0</v>
          </cell>
          <cell r="N784">
            <v>0</v>
          </cell>
          <cell r="O784">
            <v>0</v>
          </cell>
          <cell r="P784">
            <v>0</v>
          </cell>
          <cell r="Q784">
            <v>0</v>
          </cell>
          <cell r="R784">
            <v>0</v>
          </cell>
          <cell r="S784">
            <v>0</v>
          </cell>
          <cell r="T784">
            <v>0</v>
          </cell>
        </row>
        <row r="785">
          <cell r="A785">
            <v>2101599</v>
          </cell>
          <cell r="B785" t="str">
            <v/>
          </cell>
          <cell r="C785" t="str">
            <v/>
          </cell>
          <cell r="D785" t="str">
            <v>21015</v>
          </cell>
          <cell r="E785" t="str">
            <v/>
          </cell>
          <cell r="F785" t="str">
            <v/>
          </cell>
          <cell r="G785" t="str">
            <v>  其他医疗保障管理事务支出</v>
          </cell>
          <cell r="H785">
            <v>28</v>
          </cell>
          <cell r="I785">
            <v>0</v>
          </cell>
          <cell r="J785">
            <v>0</v>
          </cell>
          <cell r="K785">
            <v>0</v>
          </cell>
          <cell r="L785">
            <v>0</v>
          </cell>
          <cell r="M785">
            <v>0</v>
          </cell>
          <cell r="N785">
            <v>0</v>
          </cell>
          <cell r="O785">
            <v>28</v>
          </cell>
          <cell r="P785">
            <v>28</v>
          </cell>
          <cell r="Q785">
            <v>0</v>
          </cell>
          <cell r="R785">
            <v>0</v>
          </cell>
          <cell r="S785">
            <v>0</v>
          </cell>
          <cell r="T785">
            <v>0</v>
          </cell>
        </row>
        <row r="786">
          <cell r="A786">
            <v>21016</v>
          </cell>
          <cell r="B786" t="str">
            <v/>
          </cell>
          <cell r="C786" t="str">
            <v>210</v>
          </cell>
          <cell r="D786" t="str">
            <v/>
          </cell>
          <cell r="E786" t="str">
            <v/>
          </cell>
          <cell r="F786" t="str">
            <v>21016</v>
          </cell>
          <cell r="G786" t="str">
            <v>老龄卫生健康事务</v>
          </cell>
          <cell r="H786">
            <v>0</v>
          </cell>
          <cell r="I786">
            <v>0</v>
          </cell>
          <cell r="J786">
            <v>0</v>
          </cell>
          <cell r="K786">
            <v>0</v>
          </cell>
          <cell r="L786">
            <v>0</v>
          </cell>
          <cell r="M786">
            <v>0</v>
          </cell>
          <cell r="N786">
            <v>0</v>
          </cell>
          <cell r="O786">
            <v>0</v>
          </cell>
          <cell r="P786">
            <v>0</v>
          </cell>
          <cell r="Q786">
            <v>0</v>
          </cell>
          <cell r="R786">
            <v>0</v>
          </cell>
          <cell r="S786">
            <v>0</v>
          </cell>
          <cell r="T786">
            <v>0</v>
          </cell>
        </row>
        <row r="787">
          <cell r="A787">
            <v>2101601</v>
          </cell>
          <cell r="B787" t="str">
            <v/>
          </cell>
          <cell r="C787" t="str">
            <v/>
          </cell>
          <cell r="D787" t="str">
            <v>21016</v>
          </cell>
          <cell r="E787" t="str">
            <v/>
          </cell>
          <cell r="F787" t="str">
            <v/>
          </cell>
          <cell r="G787" t="str">
            <v>  老龄卫生健康事务</v>
          </cell>
          <cell r="H787">
            <v>0</v>
          </cell>
          <cell r="I787">
            <v>0</v>
          </cell>
          <cell r="J787">
            <v>0</v>
          </cell>
          <cell r="K787">
            <v>0</v>
          </cell>
          <cell r="L787">
            <v>0</v>
          </cell>
          <cell r="M787">
            <v>0</v>
          </cell>
          <cell r="N787">
            <v>0</v>
          </cell>
          <cell r="O787">
            <v>0</v>
          </cell>
          <cell r="P787">
            <v>0</v>
          </cell>
          <cell r="Q787">
            <v>0</v>
          </cell>
          <cell r="R787">
            <v>0</v>
          </cell>
          <cell r="S787">
            <v>0</v>
          </cell>
          <cell r="T787">
            <v>0</v>
          </cell>
        </row>
        <row r="788">
          <cell r="A788">
            <v>21099</v>
          </cell>
          <cell r="B788" t="str">
            <v/>
          </cell>
          <cell r="C788" t="str">
            <v>210</v>
          </cell>
          <cell r="D788" t="str">
            <v/>
          </cell>
          <cell r="E788" t="str">
            <v/>
          </cell>
          <cell r="F788" t="str">
            <v>21099</v>
          </cell>
          <cell r="G788" t="str">
            <v>其他卫生健康支出</v>
          </cell>
          <cell r="H788">
            <v>71.6679</v>
          </cell>
          <cell r="I788">
            <v>44.586</v>
          </cell>
          <cell r="J788">
            <v>5.7288</v>
          </cell>
          <cell r="K788">
            <v>1.7572</v>
          </cell>
          <cell r="L788">
            <v>0</v>
          </cell>
          <cell r="M788">
            <v>5.04</v>
          </cell>
          <cell r="N788">
            <v>0</v>
          </cell>
          <cell r="O788">
            <v>0</v>
          </cell>
          <cell r="P788">
            <v>0</v>
          </cell>
          <cell r="Q788">
            <v>115.1958</v>
          </cell>
          <cell r="R788">
            <v>-115.1958</v>
          </cell>
          <cell r="S788">
            <v>91.312786</v>
          </cell>
          <cell r="T788">
            <v>0</v>
          </cell>
        </row>
        <row r="789">
          <cell r="A789">
            <v>2109999</v>
          </cell>
          <cell r="B789" t="str">
            <v/>
          </cell>
          <cell r="C789" t="str">
            <v/>
          </cell>
          <cell r="D789" t="str">
            <v>21099</v>
          </cell>
          <cell r="E789" t="str">
            <v/>
          </cell>
          <cell r="F789" t="str">
            <v/>
          </cell>
          <cell r="G789" t="str">
            <v>  其他卫生健康支出</v>
          </cell>
          <cell r="H789">
            <v>71.6679</v>
          </cell>
          <cell r="I789">
            <v>44.586</v>
          </cell>
          <cell r="J789">
            <v>5.7288</v>
          </cell>
          <cell r="K789">
            <v>1.7572</v>
          </cell>
          <cell r="L789">
            <v>0</v>
          </cell>
          <cell r="M789">
            <v>5.04</v>
          </cell>
          <cell r="N789">
            <v>0</v>
          </cell>
          <cell r="O789">
            <v>0</v>
          </cell>
          <cell r="P789">
            <v>0</v>
          </cell>
          <cell r="Q789">
            <v>115.1958</v>
          </cell>
          <cell r="R789">
            <v>-115.1958</v>
          </cell>
          <cell r="S789">
            <v>91.312786</v>
          </cell>
          <cell r="T789">
            <v>0</v>
          </cell>
        </row>
        <row r="790">
          <cell r="A790">
            <v>211</v>
          </cell>
          <cell r="B790" t="str">
            <v>类</v>
          </cell>
          <cell r="C790" t="str">
            <v/>
          </cell>
          <cell r="D790" t="str">
            <v/>
          </cell>
          <cell r="E790" t="str">
            <v/>
          </cell>
          <cell r="F790" t="str">
            <v/>
          </cell>
          <cell r="G790" t="str">
            <v>节能环保支出</v>
          </cell>
          <cell r="H790">
            <v>4079.25162</v>
          </cell>
          <cell r="I790">
            <v>269.4588</v>
          </cell>
          <cell r="J790">
            <v>27.916516</v>
          </cell>
          <cell r="K790">
            <v>11.0539</v>
          </cell>
          <cell r="L790">
            <v>0</v>
          </cell>
          <cell r="M790">
            <v>28.56</v>
          </cell>
          <cell r="N790">
            <v>20.4</v>
          </cell>
          <cell r="O790">
            <v>0</v>
          </cell>
          <cell r="P790">
            <v>1491</v>
          </cell>
          <cell r="Q790">
            <v>4852.5392</v>
          </cell>
          <cell r="R790">
            <v>-3361.5392</v>
          </cell>
          <cell r="S790">
            <v>62.96934</v>
          </cell>
          <cell r="T790">
            <v>1000</v>
          </cell>
        </row>
        <row r="791">
          <cell r="A791">
            <v>21101</v>
          </cell>
          <cell r="B791" t="str">
            <v/>
          </cell>
          <cell r="C791" t="str">
            <v>211</v>
          </cell>
          <cell r="D791" t="str">
            <v/>
          </cell>
          <cell r="E791" t="str">
            <v/>
          </cell>
          <cell r="F791" t="str">
            <v>21101</v>
          </cell>
          <cell r="G791" t="str">
            <v>环境保护管理事务</v>
          </cell>
          <cell r="H791">
            <v>442.116164</v>
          </cell>
          <cell r="I791">
            <v>269.4588</v>
          </cell>
          <cell r="J791">
            <v>27.916516</v>
          </cell>
          <cell r="K791">
            <v>11.0539</v>
          </cell>
          <cell r="L791">
            <v>0</v>
          </cell>
          <cell r="M791">
            <v>28.56</v>
          </cell>
          <cell r="N791">
            <v>20.4</v>
          </cell>
          <cell r="O791">
            <v>0</v>
          </cell>
          <cell r="P791">
            <v>0</v>
          </cell>
          <cell r="Q791">
            <v>0</v>
          </cell>
          <cell r="R791">
            <v>0</v>
          </cell>
          <cell r="S791">
            <v>0</v>
          </cell>
          <cell r="T791">
            <v>0</v>
          </cell>
        </row>
        <row r="792">
          <cell r="A792">
            <v>2110101</v>
          </cell>
          <cell r="B792" t="str">
            <v/>
          </cell>
          <cell r="C792" t="str">
            <v/>
          </cell>
          <cell r="D792" t="str">
            <v>21101</v>
          </cell>
          <cell r="E792" t="str">
            <v/>
          </cell>
          <cell r="F792" t="str">
            <v/>
          </cell>
          <cell r="G792" t="str">
            <v>  行政运行</v>
          </cell>
          <cell r="H792">
            <v>0</v>
          </cell>
          <cell r="I792">
            <v>0</v>
          </cell>
          <cell r="J792">
            <v>0</v>
          </cell>
          <cell r="K792">
            <v>0</v>
          </cell>
          <cell r="L792">
            <v>0</v>
          </cell>
          <cell r="M792">
            <v>0</v>
          </cell>
          <cell r="N792">
            <v>0</v>
          </cell>
          <cell r="O792">
            <v>0</v>
          </cell>
          <cell r="P792">
            <v>0</v>
          </cell>
          <cell r="Q792">
            <v>0</v>
          </cell>
          <cell r="R792">
            <v>0</v>
          </cell>
          <cell r="S792">
            <v>0</v>
          </cell>
          <cell r="T792">
            <v>0</v>
          </cell>
        </row>
        <row r="793">
          <cell r="A793">
            <v>2110102</v>
          </cell>
          <cell r="B793" t="str">
            <v/>
          </cell>
          <cell r="C793" t="str">
            <v/>
          </cell>
          <cell r="D793" t="str">
            <v>21101</v>
          </cell>
          <cell r="E793" t="str">
            <v/>
          </cell>
          <cell r="F793" t="str">
            <v/>
          </cell>
          <cell r="G793" t="str">
            <v>  一般行政管理事务</v>
          </cell>
          <cell r="H793">
            <v>0</v>
          </cell>
          <cell r="I793">
            <v>0</v>
          </cell>
          <cell r="J793">
            <v>0</v>
          </cell>
          <cell r="K793">
            <v>0</v>
          </cell>
          <cell r="L793">
            <v>0</v>
          </cell>
          <cell r="M793">
            <v>0</v>
          </cell>
          <cell r="N793">
            <v>0</v>
          </cell>
          <cell r="O793">
            <v>0</v>
          </cell>
          <cell r="P793">
            <v>0</v>
          </cell>
          <cell r="Q793">
            <v>0</v>
          </cell>
          <cell r="R793">
            <v>0</v>
          </cell>
          <cell r="S793">
            <v>0</v>
          </cell>
          <cell r="T793">
            <v>0</v>
          </cell>
        </row>
        <row r="794">
          <cell r="A794">
            <v>2110103</v>
          </cell>
          <cell r="B794" t="str">
            <v/>
          </cell>
          <cell r="C794" t="str">
            <v/>
          </cell>
          <cell r="D794" t="str">
            <v>21101</v>
          </cell>
          <cell r="E794" t="str">
            <v/>
          </cell>
          <cell r="F794" t="str">
            <v/>
          </cell>
          <cell r="G794" t="str">
            <v>  机关服务</v>
          </cell>
          <cell r="H794">
            <v>0</v>
          </cell>
          <cell r="I794">
            <v>0</v>
          </cell>
          <cell r="J794">
            <v>0</v>
          </cell>
          <cell r="K794">
            <v>0</v>
          </cell>
          <cell r="L794">
            <v>0</v>
          </cell>
          <cell r="M794">
            <v>0</v>
          </cell>
          <cell r="N794">
            <v>0</v>
          </cell>
          <cell r="O794">
            <v>0</v>
          </cell>
          <cell r="P794">
            <v>0</v>
          </cell>
          <cell r="Q794">
            <v>0</v>
          </cell>
          <cell r="R794">
            <v>0</v>
          </cell>
          <cell r="S794">
            <v>0</v>
          </cell>
          <cell r="T794">
            <v>0</v>
          </cell>
        </row>
        <row r="795">
          <cell r="A795">
            <v>2110104</v>
          </cell>
          <cell r="B795" t="str">
            <v/>
          </cell>
          <cell r="C795" t="str">
            <v/>
          </cell>
          <cell r="D795" t="str">
            <v>21101</v>
          </cell>
          <cell r="E795" t="str">
            <v/>
          </cell>
          <cell r="F795" t="str">
            <v/>
          </cell>
          <cell r="G795" t="str">
            <v>  环境保护宣传</v>
          </cell>
          <cell r="H795">
            <v>0</v>
          </cell>
          <cell r="I795">
            <v>0</v>
          </cell>
          <cell r="J795">
            <v>0</v>
          </cell>
          <cell r="K795">
            <v>0</v>
          </cell>
          <cell r="L795">
            <v>0</v>
          </cell>
          <cell r="M795">
            <v>0</v>
          </cell>
          <cell r="N795">
            <v>0</v>
          </cell>
          <cell r="O795">
            <v>0</v>
          </cell>
          <cell r="P795">
            <v>0</v>
          </cell>
          <cell r="Q795">
            <v>0</v>
          </cell>
          <cell r="R795">
            <v>0</v>
          </cell>
          <cell r="S795">
            <v>0</v>
          </cell>
          <cell r="T795">
            <v>0</v>
          </cell>
        </row>
        <row r="796">
          <cell r="A796">
            <v>2110105</v>
          </cell>
          <cell r="B796" t="str">
            <v/>
          </cell>
          <cell r="C796" t="str">
            <v/>
          </cell>
          <cell r="D796" t="str">
            <v>21101</v>
          </cell>
          <cell r="E796" t="str">
            <v/>
          </cell>
          <cell r="F796" t="str">
            <v/>
          </cell>
          <cell r="G796" t="str">
            <v>  环境保护法规、规划及标准</v>
          </cell>
          <cell r="H796">
            <v>0</v>
          </cell>
          <cell r="I796">
            <v>0</v>
          </cell>
          <cell r="J796">
            <v>0</v>
          </cell>
          <cell r="K796">
            <v>0</v>
          </cell>
          <cell r="L796">
            <v>0</v>
          </cell>
          <cell r="M796">
            <v>0</v>
          </cell>
          <cell r="N796">
            <v>0</v>
          </cell>
          <cell r="O796">
            <v>0</v>
          </cell>
          <cell r="P796">
            <v>0</v>
          </cell>
          <cell r="Q796">
            <v>0</v>
          </cell>
          <cell r="R796">
            <v>0</v>
          </cell>
          <cell r="S796">
            <v>0</v>
          </cell>
          <cell r="T796">
            <v>0</v>
          </cell>
        </row>
        <row r="797">
          <cell r="A797">
            <v>2110106</v>
          </cell>
          <cell r="B797" t="str">
            <v/>
          </cell>
          <cell r="C797" t="str">
            <v/>
          </cell>
          <cell r="D797" t="str">
            <v>21101</v>
          </cell>
          <cell r="E797" t="str">
            <v/>
          </cell>
          <cell r="F797" t="str">
            <v/>
          </cell>
          <cell r="G797" t="str">
            <v>  环境国际合作及履约</v>
          </cell>
          <cell r="H797">
            <v>0</v>
          </cell>
          <cell r="I797">
            <v>0</v>
          </cell>
          <cell r="J797">
            <v>0</v>
          </cell>
          <cell r="K797">
            <v>0</v>
          </cell>
          <cell r="L797">
            <v>0</v>
          </cell>
          <cell r="M797">
            <v>0</v>
          </cell>
          <cell r="N797">
            <v>0</v>
          </cell>
          <cell r="O797">
            <v>0</v>
          </cell>
          <cell r="P797">
            <v>0</v>
          </cell>
          <cell r="Q797">
            <v>0</v>
          </cell>
          <cell r="R797">
            <v>0</v>
          </cell>
          <cell r="S797">
            <v>0</v>
          </cell>
          <cell r="T797">
            <v>0</v>
          </cell>
        </row>
        <row r="798">
          <cell r="A798">
            <v>2110107</v>
          </cell>
          <cell r="B798" t="str">
            <v/>
          </cell>
          <cell r="C798" t="str">
            <v/>
          </cell>
          <cell r="D798" t="str">
            <v>21101</v>
          </cell>
          <cell r="E798" t="str">
            <v/>
          </cell>
          <cell r="F798" t="str">
            <v/>
          </cell>
          <cell r="G798" t="str">
            <v>  环境保护行政许可</v>
          </cell>
          <cell r="H798">
            <v>0</v>
          </cell>
          <cell r="I798">
            <v>0</v>
          </cell>
          <cell r="J798">
            <v>0</v>
          </cell>
          <cell r="K798">
            <v>0</v>
          </cell>
          <cell r="L798">
            <v>0</v>
          </cell>
          <cell r="M798">
            <v>0</v>
          </cell>
          <cell r="N798">
            <v>0</v>
          </cell>
          <cell r="O798">
            <v>0</v>
          </cell>
          <cell r="P798">
            <v>0</v>
          </cell>
          <cell r="Q798">
            <v>0</v>
          </cell>
          <cell r="R798">
            <v>0</v>
          </cell>
          <cell r="S798">
            <v>0</v>
          </cell>
          <cell r="T798">
            <v>0</v>
          </cell>
        </row>
        <row r="799">
          <cell r="A799">
            <v>2110199</v>
          </cell>
          <cell r="B799" t="str">
            <v/>
          </cell>
          <cell r="C799" t="str">
            <v/>
          </cell>
          <cell r="D799" t="str">
            <v>21101</v>
          </cell>
          <cell r="E799" t="str">
            <v/>
          </cell>
          <cell r="F799" t="str">
            <v/>
          </cell>
          <cell r="G799" t="str">
            <v>  其他环境保护管理事务支出</v>
          </cell>
          <cell r="H799">
            <v>442.116164</v>
          </cell>
          <cell r="I799">
            <v>269.4588</v>
          </cell>
          <cell r="J799">
            <v>27.916516</v>
          </cell>
          <cell r="K799">
            <v>11.0539</v>
          </cell>
          <cell r="L799">
            <v>0</v>
          </cell>
          <cell r="M799">
            <v>28.56</v>
          </cell>
          <cell r="N799">
            <v>20.4</v>
          </cell>
          <cell r="O799">
            <v>0</v>
          </cell>
          <cell r="P799">
            <v>0</v>
          </cell>
          <cell r="Q799">
            <v>0</v>
          </cell>
          <cell r="R799">
            <v>0</v>
          </cell>
          <cell r="S799">
            <v>0</v>
          </cell>
          <cell r="T799">
            <v>0</v>
          </cell>
        </row>
        <row r="800">
          <cell r="A800">
            <v>21102</v>
          </cell>
          <cell r="B800" t="str">
            <v/>
          </cell>
          <cell r="C800" t="str">
            <v>211</v>
          </cell>
          <cell r="D800" t="str">
            <v/>
          </cell>
          <cell r="E800" t="str">
            <v/>
          </cell>
          <cell r="F800" t="str">
            <v>21102</v>
          </cell>
          <cell r="G800" t="str">
            <v>环境监测与监察</v>
          </cell>
          <cell r="H800">
            <v>0</v>
          </cell>
          <cell r="I800">
            <v>0</v>
          </cell>
          <cell r="J800">
            <v>0</v>
          </cell>
          <cell r="K800">
            <v>0</v>
          </cell>
          <cell r="L800">
            <v>0</v>
          </cell>
          <cell r="M800">
            <v>0</v>
          </cell>
          <cell r="N800">
            <v>0</v>
          </cell>
          <cell r="O800">
            <v>0</v>
          </cell>
          <cell r="P800">
            <v>0</v>
          </cell>
          <cell r="Q800">
            <v>0</v>
          </cell>
          <cell r="R800">
            <v>0</v>
          </cell>
          <cell r="S800">
            <v>0</v>
          </cell>
          <cell r="T800">
            <v>0</v>
          </cell>
        </row>
        <row r="801">
          <cell r="A801">
            <v>2110203</v>
          </cell>
          <cell r="B801" t="str">
            <v/>
          </cell>
          <cell r="C801" t="str">
            <v/>
          </cell>
          <cell r="D801" t="str">
            <v>21102</v>
          </cell>
          <cell r="E801" t="str">
            <v/>
          </cell>
          <cell r="F801" t="str">
            <v/>
          </cell>
          <cell r="G801" t="str">
            <v>  建设项目环评审查与监督</v>
          </cell>
          <cell r="H801">
            <v>0</v>
          </cell>
          <cell r="I801">
            <v>0</v>
          </cell>
          <cell r="J801">
            <v>0</v>
          </cell>
          <cell r="K801">
            <v>0</v>
          </cell>
          <cell r="L801">
            <v>0</v>
          </cell>
          <cell r="M801">
            <v>0</v>
          </cell>
          <cell r="N801">
            <v>0</v>
          </cell>
          <cell r="O801">
            <v>0</v>
          </cell>
          <cell r="P801">
            <v>0</v>
          </cell>
          <cell r="Q801">
            <v>0</v>
          </cell>
          <cell r="R801">
            <v>0</v>
          </cell>
          <cell r="S801">
            <v>0</v>
          </cell>
          <cell r="T801">
            <v>0</v>
          </cell>
        </row>
        <row r="802">
          <cell r="A802">
            <v>2110204</v>
          </cell>
          <cell r="B802" t="str">
            <v/>
          </cell>
          <cell r="C802" t="str">
            <v/>
          </cell>
          <cell r="D802" t="str">
            <v>21102</v>
          </cell>
          <cell r="E802" t="str">
            <v/>
          </cell>
          <cell r="F802" t="str">
            <v/>
          </cell>
          <cell r="G802" t="str">
            <v>  核与辐射安全监督</v>
          </cell>
          <cell r="H802">
            <v>0</v>
          </cell>
          <cell r="I802">
            <v>0</v>
          </cell>
          <cell r="J802">
            <v>0</v>
          </cell>
          <cell r="K802">
            <v>0</v>
          </cell>
          <cell r="L802">
            <v>0</v>
          </cell>
          <cell r="M802">
            <v>0</v>
          </cell>
          <cell r="N802">
            <v>0</v>
          </cell>
          <cell r="O802">
            <v>0</v>
          </cell>
          <cell r="P802">
            <v>0</v>
          </cell>
          <cell r="Q802">
            <v>0</v>
          </cell>
          <cell r="R802">
            <v>0</v>
          </cell>
          <cell r="S802">
            <v>0</v>
          </cell>
          <cell r="T802">
            <v>0</v>
          </cell>
        </row>
        <row r="803">
          <cell r="A803">
            <v>2110299</v>
          </cell>
          <cell r="B803" t="str">
            <v/>
          </cell>
          <cell r="C803" t="str">
            <v/>
          </cell>
          <cell r="D803" t="str">
            <v>21102</v>
          </cell>
          <cell r="E803" t="str">
            <v/>
          </cell>
          <cell r="F803" t="str">
            <v/>
          </cell>
          <cell r="G803" t="str">
            <v>  其他环境监测与监察支出</v>
          </cell>
          <cell r="H803">
            <v>0</v>
          </cell>
          <cell r="I803">
            <v>0</v>
          </cell>
          <cell r="J803">
            <v>0</v>
          </cell>
          <cell r="K803">
            <v>0</v>
          </cell>
          <cell r="L803">
            <v>0</v>
          </cell>
          <cell r="M803">
            <v>0</v>
          </cell>
          <cell r="N803">
            <v>0</v>
          </cell>
          <cell r="O803">
            <v>0</v>
          </cell>
          <cell r="P803">
            <v>0</v>
          </cell>
          <cell r="Q803">
            <v>0</v>
          </cell>
          <cell r="R803">
            <v>0</v>
          </cell>
          <cell r="S803">
            <v>0</v>
          </cell>
          <cell r="T803">
            <v>0</v>
          </cell>
        </row>
        <row r="804">
          <cell r="A804">
            <v>21103</v>
          </cell>
          <cell r="B804" t="str">
            <v/>
          </cell>
          <cell r="C804" t="str">
            <v>211</v>
          </cell>
          <cell r="D804" t="str">
            <v/>
          </cell>
          <cell r="E804" t="str">
            <v/>
          </cell>
          <cell r="F804" t="str">
            <v>21103</v>
          </cell>
          <cell r="G804" t="str">
            <v>污染防治</v>
          </cell>
          <cell r="H804">
            <v>64</v>
          </cell>
          <cell r="I804">
            <v>0</v>
          </cell>
          <cell r="J804">
            <v>0</v>
          </cell>
          <cell r="K804">
            <v>0</v>
          </cell>
          <cell r="L804">
            <v>0</v>
          </cell>
          <cell r="M804">
            <v>0</v>
          </cell>
          <cell r="N804">
            <v>0</v>
          </cell>
          <cell r="O804">
            <v>0</v>
          </cell>
          <cell r="P804">
            <v>0</v>
          </cell>
          <cell r="Q804">
            <v>0</v>
          </cell>
          <cell r="R804">
            <v>0</v>
          </cell>
          <cell r="S804">
            <v>0</v>
          </cell>
          <cell r="T804">
            <v>0</v>
          </cell>
        </row>
        <row r="805">
          <cell r="A805">
            <v>2110301</v>
          </cell>
          <cell r="B805" t="str">
            <v/>
          </cell>
          <cell r="C805" t="str">
            <v/>
          </cell>
          <cell r="D805" t="str">
            <v>21103</v>
          </cell>
          <cell r="E805" t="str">
            <v/>
          </cell>
          <cell r="F805" t="str">
            <v/>
          </cell>
          <cell r="G805" t="str">
            <v>  大气</v>
          </cell>
          <cell r="H805">
            <v>0</v>
          </cell>
          <cell r="I805">
            <v>0</v>
          </cell>
          <cell r="J805">
            <v>0</v>
          </cell>
          <cell r="K805">
            <v>0</v>
          </cell>
          <cell r="L805">
            <v>0</v>
          </cell>
          <cell r="M805">
            <v>0</v>
          </cell>
          <cell r="N805">
            <v>0</v>
          </cell>
          <cell r="O805">
            <v>0</v>
          </cell>
          <cell r="P805">
            <v>0</v>
          </cell>
          <cell r="Q805">
            <v>0</v>
          </cell>
          <cell r="R805">
            <v>0</v>
          </cell>
          <cell r="S805">
            <v>0</v>
          </cell>
          <cell r="T805">
            <v>0</v>
          </cell>
        </row>
        <row r="806">
          <cell r="A806">
            <v>2110302</v>
          </cell>
          <cell r="B806" t="str">
            <v/>
          </cell>
          <cell r="C806" t="str">
            <v/>
          </cell>
          <cell r="D806" t="str">
            <v>21103</v>
          </cell>
          <cell r="E806" t="str">
            <v/>
          </cell>
          <cell r="F806" t="str">
            <v/>
          </cell>
          <cell r="G806" t="str">
            <v>  水体</v>
          </cell>
          <cell r="H806">
            <v>0</v>
          </cell>
          <cell r="I806">
            <v>0</v>
          </cell>
          <cell r="J806">
            <v>0</v>
          </cell>
          <cell r="K806">
            <v>0</v>
          </cell>
          <cell r="L806">
            <v>0</v>
          </cell>
          <cell r="M806">
            <v>0</v>
          </cell>
          <cell r="N806">
            <v>0</v>
          </cell>
          <cell r="O806">
            <v>0</v>
          </cell>
          <cell r="P806">
            <v>0</v>
          </cell>
          <cell r="Q806">
            <v>0</v>
          </cell>
          <cell r="R806">
            <v>0</v>
          </cell>
          <cell r="S806">
            <v>0</v>
          </cell>
          <cell r="T806">
            <v>0</v>
          </cell>
        </row>
        <row r="807">
          <cell r="A807">
            <v>2110303</v>
          </cell>
          <cell r="B807" t="str">
            <v/>
          </cell>
          <cell r="C807" t="str">
            <v/>
          </cell>
          <cell r="D807" t="str">
            <v>21103</v>
          </cell>
          <cell r="E807" t="str">
            <v/>
          </cell>
          <cell r="F807" t="str">
            <v/>
          </cell>
          <cell r="G807" t="str">
            <v>  噪声</v>
          </cell>
          <cell r="H807">
            <v>0</v>
          </cell>
          <cell r="I807">
            <v>0</v>
          </cell>
          <cell r="J807">
            <v>0</v>
          </cell>
          <cell r="K807">
            <v>0</v>
          </cell>
          <cell r="L807">
            <v>0</v>
          </cell>
          <cell r="M807">
            <v>0</v>
          </cell>
          <cell r="N807">
            <v>0</v>
          </cell>
          <cell r="O807">
            <v>0</v>
          </cell>
          <cell r="P807">
            <v>0</v>
          </cell>
          <cell r="Q807">
            <v>0</v>
          </cell>
          <cell r="R807">
            <v>0</v>
          </cell>
          <cell r="S807">
            <v>0</v>
          </cell>
          <cell r="T807">
            <v>0</v>
          </cell>
        </row>
        <row r="808">
          <cell r="A808">
            <v>2110304</v>
          </cell>
          <cell r="B808" t="str">
            <v/>
          </cell>
          <cell r="C808" t="str">
            <v/>
          </cell>
          <cell r="D808" t="str">
            <v>21103</v>
          </cell>
          <cell r="E808" t="str">
            <v/>
          </cell>
          <cell r="F808" t="str">
            <v/>
          </cell>
          <cell r="G808" t="str">
            <v>  固体废弃物与化学品</v>
          </cell>
          <cell r="H808">
            <v>0</v>
          </cell>
          <cell r="I808">
            <v>0</v>
          </cell>
          <cell r="J808">
            <v>0</v>
          </cell>
          <cell r="K808">
            <v>0</v>
          </cell>
          <cell r="L808">
            <v>0</v>
          </cell>
          <cell r="M808">
            <v>0</v>
          </cell>
          <cell r="N808">
            <v>0</v>
          </cell>
          <cell r="O808">
            <v>0</v>
          </cell>
          <cell r="P808">
            <v>0</v>
          </cell>
          <cell r="Q808">
            <v>0</v>
          </cell>
          <cell r="R808">
            <v>0</v>
          </cell>
          <cell r="S808">
            <v>0</v>
          </cell>
          <cell r="T808">
            <v>0</v>
          </cell>
        </row>
        <row r="809">
          <cell r="A809">
            <v>2110305</v>
          </cell>
          <cell r="B809" t="str">
            <v/>
          </cell>
          <cell r="C809" t="str">
            <v/>
          </cell>
          <cell r="D809" t="str">
            <v>21103</v>
          </cell>
          <cell r="E809" t="str">
            <v/>
          </cell>
          <cell r="F809" t="str">
            <v/>
          </cell>
          <cell r="G809" t="str">
            <v>  放射源和放射性废物监管</v>
          </cell>
          <cell r="H809">
            <v>0</v>
          </cell>
          <cell r="I809">
            <v>0</v>
          </cell>
          <cell r="J809">
            <v>0</v>
          </cell>
          <cell r="K809">
            <v>0</v>
          </cell>
          <cell r="L809">
            <v>0</v>
          </cell>
          <cell r="M809">
            <v>0</v>
          </cell>
          <cell r="N809">
            <v>0</v>
          </cell>
          <cell r="O809">
            <v>0</v>
          </cell>
          <cell r="P809">
            <v>0</v>
          </cell>
          <cell r="Q809">
            <v>0</v>
          </cell>
          <cell r="R809">
            <v>0</v>
          </cell>
          <cell r="S809">
            <v>0</v>
          </cell>
          <cell r="T809">
            <v>0</v>
          </cell>
        </row>
        <row r="810">
          <cell r="A810">
            <v>2110306</v>
          </cell>
          <cell r="B810" t="str">
            <v/>
          </cell>
          <cell r="C810" t="str">
            <v/>
          </cell>
          <cell r="D810" t="str">
            <v>21103</v>
          </cell>
          <cell r="E810" t="str">
            <v/>
          </cell>
          <cell r="F810" t="str">
            <v/>
          </cell>
          <cell r="G810" t="str">
            <v>  辐射</v>
          </cell>
          <cell r="H810">
            <v>0</v>
          </cell>
          <cell r="I810">
            <v>0</v>
          </cell>
          <cell r="J810">
            <v>0</v>
          </cell>
          <cell r="K810">
            <v>0</v>
          </cell>
          <cell r="L810">
            <v>0</v>
          </cell>
          <cell r="M810">
            <v>0</v>
          </cell>
          <cell r="N810">
            <v>0</v>
          </cell>
          <cell r="O810">
            <v>0</v>
          </cell>
          <cell r="P810">
            <v>0</v>
          </cell>
          <cell r="Q810">
            <v>0</v>
          </cell>
          <cell r="R810">
            <v>0</v>
          </cell>
          <cell r="S810">
            <v>0</v>
          </cell>
          <cell r="T810">
            <v>0</v>
          </cell>
        </row>
        <row r="811">
          <cell r="A811">
            <v>2110307</v>
          </cell>
          <cell r="B811" t="str">
            <v/>
          </cell>
          <cell r="C811" t="str">
            <v/>
          </cell>
          <cell r="D811" t="str">
            <v>21103</v>
          </cell>
          <cell r="E811" t="str">
            <v/>
          </cell>
          <cell r="F811" t="str">
            <v/>
          </cell>
          <cell r="G811" t="str">
            <v>  排污费安排的支出</v>
          </cell>
          <cell r="H811">
            <v>0</v>
          </cell>
          <cell r="I811">
            <v>0</v>
          </cell>
          <cell r="J811">
            <v>0</v>
          </cell>
          <cell r="K811">
            <v>0</v>
          </cell>
          <cell r="L811">
            <v>0</v>
          </cell>
          <cell r="M811">
            <v>0</v>
          </cell>
          <cell r="N811">
            <v>0</v>
          </cell>
          <cell r="O811">
            <v>0</v>
          </cell>
          <cell r="P811">
            <v>0</v>
          </cell>
          <cell r="Q811">
            <v>0</v>
          </cell>
          <cell r="R811">
            <v>0</v>
          </cell>
          <cell r="S811">
            <v>0</v>
          </cell>
          <cell r="T811">
            <v>0</v>
          </cell>
        </row>
        <row r="812">
          <cell r="A812">
            <v>2110399</v>
          </cell>
          <cell r="B812" t="str">
            <v/>
          </cell>
          <cell r="C812" t="str">
            <v/>
          </cell>
          <cell r="D812" t="str">
            <v>21103</v>
          </cell>
          <cell r="E812" t="str">
            <v/>
          </cell>
          <cell r="F812" t="str">
            <v/>
          </cell>
          <cell r="G812" t="str">
            <v>  其他污染防治支出</v>
          </cell>
          <cell r="H812">
            <v>64</v>
          </cell>
          <cell r="I812">
            <v>0</v>
          </cell>
          <cell r="J812">
            <v>0</v>
          </cell>
          <cell r="K812">
            <v>0</v>
          </cell>
          <cell r="L812">
            <v>0</v>
          </cell>
          <cell r="M812">
            <v>0</v>
          </cell>
          <cell r="N812">
            <v>0</v>
          </cell>
          <cell r="O812">
            <v>0</v>
          </cell>
          <cell r="P812">
            <v>0</v>
          </cell>
          <cell r="Q812">
            <v>0</v>
          </cell>
          <cell r="R812">
            <v>0</v>
          </cell>
          <cell r="S812">
            <v>0</v>
          </cell>
          <cell r="T812">
            <v>0</v>
          </cell>
        </row>
        <row r="813">
          <cell r="A813">
            <v>21104</v>
          </cell>
          <cell r="B813" t="str">
            <v/>
          </cell>
          <cell r="C813" t="str">
            <v>211</v>
          </cell>
          <cell r="D813" t="str">
            <v/>
          </cell>
          <cell r="E813" t="str">
            <v/>
          </cell>
          <cell r="F813" t="str">
            <v>21104</v>
          </cell>
          <cell r="G813" t="str">
            <v>自然生态保护</v>
          </cell>
          <cell r="H813">
            <v>763.953568</v>
          </cell>
          <cell r="I813">
            <v>0</v>
          </cell>
          <cell r="J813">
            <v>0</v>
          </cell>
          <cell r="K813">
            <v>0</v>
          </cell>
          <cell r="L813">
            <v>0</v>
          </cell>
          <cell r="M813">
            <v>0</v>
          </cell>
          <cell r="N813">
            <v>0</v>
          </cell>
          <cell r="O813">
            <v>0</v>
          </cell>
          <cell r="P813">
            <v>863</v>
          </cell>
          <cell r="Q813">
            <v>860</v>
          </cell>
          <cell r="R813">
            <v>3</v>
          </cell>
          <cell r="S813">
            <v>60.03668</v>
          </cell>
          <cell r="T813">
            <v>1000</v>
          </cell>
        </row>
        <row r="814">
          <cell r="A814">
            <v>2110401</v>
          </cell>
          <cell r="B814" t="str">
            <v/>
          </cell>
          <cell r="C814" t="str">
            <v/>
          </cell>
          <cell r="D814" t="str">
            <v>21104</v>
          </cell>
          <cell r="E814" t="str">
            <v/>
          </cell>
          <cell r="F814" t="str">
            <v/>
          </cell>
          <cell r="G814" t="str">
            <v>  生态保护</v>
          </cell>
          <cell r="H814">
            <v>0</v>
          </cell>
          <cell r="I814">
            <v>0</v>
          </cell>
          <cell r="J814">
            <v>0</v>
          </cell>
          <cell r="K814">
            <v>0</v>
          </cell>
          <cell r="L814">
            <v>0</v>
          </cell>
          <cell r="M814">
            <v>0</v>
          </cell>
          <cell r="N814">
            <v>0</v>
          </cell>
          <cell r="O814">
            <v>0</v>
          </cell>
          <cell r="P814">
            <v>860</v>
          </cell>
          <cell r="Q814">
            <v>860</v>
          </cell>
          <cell r="R814">
            <v>0</v>
          </cell>
          <cell r="S814">
            <v>31.23668</v>
          </cell>
          <cell r="T814">
            <v>0</v>
          </cell>
        </row>
        <row r="815">
          <cell r="A815">
            <v>2110402</v>
          </cell>
          <cell r="B815" t="str">
            <v/>
          </cell>
          <cell r="C815" t="str">
            <v/>
          </cell>
          <cell r="D815" t="str">
            <v>21104</v>
          </cell>
          <cell r="E815" t="str">
            <v/>
          </cell>
          <cell r="F815" t="str">
            <v/>
          </cell>
          <cell r="G815" t="str">
            <v>  农村环境保护</v>
          </cell>
          <cell r="H815">
            <v>0</v>
          </cell>
          <cell r="I815">
            <v>0</v>
          </cell>
          <cell r="J815">
            <v>0</v>
          </cell>
          <cell r="K815">
            <v>0</v>
          </cell>
          <cell r="L815">
            <v>0</v>
          </cell>
          <cell r="M815">
            <v>0</v>
          </cell>
          <cell r="N815">
            <v>0</v>
          </cell>
          <cell r="O815">
            <v>0</v>
          </cell>
          <cell r="P815">
            <v>0</v>
          </cell>
          <cell r="Q815">
            <v>0</v>
          </cell>
          <cell r="R815">
            <v>0</v>
          </cell>
          <cell r="S815">
            <v>0</v>
          </cell>
          <cell r="T815">
            <v>1000</v>
          </cell>
        </row>
        <row r="816">
          <cell r="A816">
            <v>2110403</v>
          </cell>
          <cell r="B816" t="str">
            <v/>
          </cell>
          <cell r="C816" t="str">
            <v/>
          </cell>
          <cell r="D816" t="str">
            <v>21104</v>
          </cell>
          <cell r="E816" t="str">
            <v/>
          </cell>
          <cell r="F816" t="str">
            <v/>
          </cell>
          <cell r="G816" t="str">
            <v>  自然保护区</v>
          </cell>
          <cell r="H816">
            <v>0</v>
          </cell>
          <cell r="I816">
            <v>0</v>
          </cell>
          <cell r="J816">
            <v>0</v>
          </cell>
          <cell r="K816">
            <v>0</v>
          </cell>
          <cell r="L816">
            <v>0</v>
          </cell>
          <cell r="M816">
            <v>0</v>
          </cell>
          <cell r="N816">
            <v>0</v>
          </cell>
          <cell r="O816">
            <v>0</v>
          </cell>
          <cell r="P816">
            <v>0</v>
          </cell>
          <cell r="Q816">
            <v>0</v>
          </cell>
          <cell r="R816">
            <v>0</v>
          </cell>
          <cell r="S816">
            <v>0</v>
          </cell>
          <cell r="T816">
            <v>0</v>
          </cell>
        </row>
        <row r="817">
          <cell r="A817">
            <v>2110404</v>
          </cell>
          <cell r="B817" t="str">
            <v/>
          </cell>
          <cell r="C817" t="str">
            <v/>
          </cell>
          <cell r="D817" t="str">
            <v>21104</v>
          </cell>
          <cell r="E817" t="str">
            <v/>
          </cell>
          <cell r="F817" t="str">
            <v/>
          </cell>
          <cell r="G817" t="str">
            <v>  生物及物种资源保护</v>
          </cell>
          <cell r="H817">
            <v>0</v>
          </cell>
          <cell r="I817">
            <v>0</v>
          </cell>
          <cell r="J817">
            <v>0</v>
          </cell>
          <cell r="K817">
            <v>0</v>
          </cell>
          <cell r="L817">
            <v>0</v>
          </cell>
          <cell r="M817">
            <v>0</v>
          </cell>
          <cell r="N817">
            <v>0</v>
          </cell>
          <cell r="O817">
            <v>0</v>
          </cell>
          <cell r="P817">
            <v>0</v>
          </cell>
          <cell r="Q817">
            <v>0</v>
          </cell>
          <cell r="R817">
            <v>0</v>
          </cell>
          <cell r="S817">
            <v>0</v>
          </cell>
          <cell r="T817">
            <v>0</v>
          </cell>
        </row>
        <row r="818">
          <cell r="A818">
            <v>2110405</v>
          </cell>
          <cell r="B818" t="str">
            <v/>
          </cell>
          <cell r="C818" t="str">
            <v/>
          </cell>
          <cell r="D818" t="str">
            <v>21104</v>
          </cell>
          <cell r="E818" t="str">
            <v/>
          </cell>
          <cell r="F818" t="str">
            <v/>
          </cell>
          <cell r="G818" t="str">
            <v>  草原生态修复治理</v>
          </cell>
          <cell r="H818">
            <v>763.953568</v>
          </cell>
          <cell r="I818">
            <v>0</v>
          </cell>
          <cell r="J818">
            <v>0</v>
          </cell>
          <cell r="K818">
            <v>0</v>
          </cell>
          <cell r="L818">
            <v>0</v>
          </cell>
          <cell r="M818">
            <v>0</v>
          </cell>
          <cell r="N818">
            <v>0</v>
          </cell>
          <cell r="O818">
            <v>0</v>
          </cell>
          <cell r="P818">
            <v>0</v>
          </cell>
          <cell r="Q818">
            <v>0</v>
          </cell>
          <cell r="R818">
            <v>0</v>
          </cell>
          <cell r="S818">
            <v>0</v>
          </cell>
          <cell r="T818">
            <v>0</v>
          </cell>
        </row>
        <row r="819">
          <cell r="A819">
            <v>2110499</v>
          </cell>
          <cell r="B819" t="str">
            <v/>
          </cell>
          <cell r="C819" t="str">
            <v/>
          </cell>
          <cell r="D819" t="str">
            <v>21104</v>
          </cell>
          <cell r="E819" t="str">
            <v/>
          </cell>
          <cell r="F819" t="str">
            <v/>
          </cell>
          <cell r="G819" t="str">
            <v>  其他自然生态保护支出</v>
          </cell>
          <cell r="H819">
            <v>0</v>
          </cell>
          <cell r="I819">
            <v>0</v>
          </cell>
          <cell r="J819">
            <v>0</v>
          </cell>
          <cell r="K819">
            <v>0</v>
          </cell>
          <cell r="L819">
            <v>0</v>
          </cell>
          <cell r="M819">
            <v>0</v>
          </cell>
          <cell r="N819">
            <v>0</v>
          </cell>
          <cell r="O819">
            <v>0</v>
          </cell>
          <cell r="P819">
            <v>3</v>
          </cell>
          <cell r="Q819">
            <v>0</v>
          </cell>
          <cell r="R819">
            <v>3</v>
          </cell>
          <cell r="S819">
            <v>28.8</v>
          </cell>
          <cell r="T819">
            <v>0</v>
          </cell>
        </row>
        <row r="820">
          <cell r="A820">
            <v>21105</v>
          </cell>
          <cell r="B820" t="str">
            <v/>
          </cell>
          <cell r="C820" t="str">
            <v>211</v>
          </cell>
          <cell r="D820" t="str">
            <v/>
          </cell>
          <cell r="E820" t="str">
            <v/>
          </cell>
          <cell r="F820" t="str">
            <v>21105</v>
          </cell>
          <cell r="G820" t="str">
            <v>天然林保护</v>
          </cell>
          <cell r="H820">
            <v>1089.637146</v>
          </cell>
          <cell r="I820">
            <v>0</v>
          </cell>
          <cell r="J820">
            <v>0</v>
          </cell>
          <cell r="K820">
            <v>0</v>
          </cell>
          <cell r="L820">
            <v>0</v>
          </cell>
          <cell r="M820">
            <v>0</v>
          </cell>
          <cell r="N820">
            <v>0</v>
          </cell>
          <cell r="O820">
            <v>0</v>
          </cell>
          <cell r="P820">
            <v>90</v>
          </cell>
          <cell r="Q820">
            <v>0</v>
          </cell>
          <cell r="R820">
            <v>90</v>
          </cell>
          <cell r="S820">
            <v>0</v>
          </cell>
          <cell r="T820">
            <v>0</v>
          </cell>
        </row>
        <row r="821">
          <cell r="A821">
            <v>2110501</v>
          </cell>
          <cell r="B821" t="str">
            <v/>
          </cell>
          <cell r="C821" t="str">
            <v/>
          </cell>
          <cell r="D821" t="str">
            <v>21105</v>
          </cell>
          <cell r="E821" t="str">
            <v/>
          </cell>
          <cell r="F821" t="str">
            <v/>
          </cell>
          <cell r="G821" t="str">
            <v>  森林管护</v>
          </cell>
          <cell r="H821">
            <v>1089.637146</v>
          </cell>
          <cell r="I821">
            <v>0</v>
          </cell>
          <cell r="J821">
            <v>0</v>
          </cell>
          <cell r="K821">
            <v>0</v>
          </cell>
          <cell r="L821">
            <v>0</v>
          </cell>
          <cell r="M821">
            <v>0</v>
          </cell>
          <cell r="N821">
            <v>0</v>
          </cell>
          <cell r="O821">
            <v>0</v>
          </cell>
          <cell r="P821">
            <v>90</v>
          </cell>
          <cell r="Q821">
            <v>0</v>
          </cell>
          <cell r="R821">
            <v>90</v>
          </cell>
          <cell r="S821">
            <v>0</v>
          </cell>
          <cell r="T821">
            <v>0</v>
          </cell>
        </row>
        <row r="822">
          <cell r="A822">
            <v>2110502</v>
          </cell>
          <cell r="B822" t="str">
            <v/>
          </cell>
          <cell r="C822" t="str">
            <v/>
          </cell>
          <cell r="D822" t="str">
            <v>21105</v>
          </cell>
          <cell r="E822" t="str">
            <v/>
          </cell>
          <cell r="F822" t="str">
            <v/>
          </cell>
          <cell r="G822" t="str">
            <v>  社会保险补助</v>
          </cell>
          <cell r="H822">
            <v>0</v>
          </cell>
          <cell r="I822">
            <v>0</v>
          </cell>
          <cell r="J822">
            <v>0</v>
          </cell>
          <cell r="K822">
            <v>0</v>
          </cell>
          <cell r="L822">
            <v>0</v>
          </cell>
          <cell r="M822">
            <v>0</v>
          </cell>
          <cell r="N822">
            <v>0</v>
          </cell>
          <cell r="O822">
            <v>0</v>
          </cell>
          <cell r="P822">
            <v>0</v>
          </cell>
          <cell r="Q822">
            <v>0</v>
          </cell>
          <cell r="R822">
            <v>0</v>
          </cell>
          <cell r="S822">
            <v>0</v>
          </cell>
          <cell r="T822">
            <v>0</v>
          </cell>
        </row>
        <row r="823">
          <cell r="A823">
            <v>2110503</v>
          </cell>
          <cell r="B823" t="str">
            <v/>
          </cell>
          <cell r="C823" t="str">
            <v/>
          </cell>
          <cell r="D823" t="str">
            <v>21105</v>
          </cell>
          <cell r="E823" t="str">
            <v/>
          </cell>
          <cell r="F823" t="str">
            <v/>
          </cell>
          <cell r="G823" t="str">
            <v>  政策性社会性支出补助</v>
          </cell>
          <cell r="H823">
            <v>0</v>
          </cell>
          <cell r="I823">
            <v>0</v>
          </cell>
          <cell r="J823">
            <v>0</v>
          </cell>
          <cell r="K823">
            <v>0</v>
          </cell>
          <cell r="L823">
            <v>0</v>
          </cell>
          <cell r="M823">
            <v>0</v>
          </cell>
          <cell r="N823">
            <v>0</v>
          </cell>
          <cell r="O823">
            <v>0</v>
          </cell>
          <cell r="P823">
            <v>0</v>
          </cell>
          <cell r="Q823">
            <v>0</v>
          </cell>
          <cell r="R823">
            <v>0</v>
          </cell>
          <cell r="S823">
            <v>0</v>
          </cell>
          <cell r="T823">
            <v>0</v>
          </cell>
        </row>
        <row r="824">
          <cell r="A824">
            <v>2110506</v>
          </cell>
          <cell r="B824" t="str">
            <v/>
          </cell>
          <cell r="C824" t="str">
            <v/>
          </cell>
          <cell r="D824" t="str">
            <v>21105</v>
          </cell>
          <cell r="E824" t="str">
            <v/>
          </cell>
          <cell r="F824" t="str">
            <v/>
          </cell>
          <cell r="G824" t="str">
            <v>  天然林保护工程建设</v>
          </cell>
          <cell r="H824">
            <v>0</v>
          </cell>
          <cell r="I824">
            <v>0</v>
          </cell>
          <cell r="J824">
            <v>0</v>
          </cell>
          <cell r="K824">
            <v>0</v>
          </cell>
          <cell r="L824">
            <v>0</v>
          </cell>
          <cell r="M824">
            <v>0</v>
          </cell>
          <cell r="N824">
            <v>0</v>
          </cell>
          <cell r="O824">
            <v>0</v>
          </cell>
          <cell r="P824">
            <v>0</v>
          </cell>
          <cell r="Q824">
            <v>0</v>
          </cell>
          <cell r="R824">
            <v>0</v>
          </cell>
          <cell r="S824">
            <v>0</v>
          </cell>
          <cell r="T824">
            <v>0</v>
          </cell>
        </row>
        <row r="825">
          <cell r="A825">
            <v>2110599</v>
          </cell>
          <cell r="B825" t="str">
            <v/>
          </cell>
          <cell r="C825" t="str">
            <v/>
          </cell>
          <cell r="D825" t="str">
            <v>21105</v>
          </cell>
          <cell r="E825" t="str">
            <v/>
          </cell>
          <cell r="F825" t="str">
            <v/>
          </cell>
          <cell r="G825" t="str">
            <v>  其他天然林保护支出</v>
          </cell>
          <cell r="H825">
            <v>0</v>
          </cell>
          <cell r="I825">
            <v>0</v>
          </cell>
          <cell r="J825">
            <v>0</v>
          </cell>
          <cell r="K825">
            <v>0</v>
          </cell>
          <cell r="L825">
            <v>0</v>
          </cell>
          <cell r="M825">
            <v>0</v>
          </cell>
          <cell r="N825">
            <v>0</v>
          </cell>
          <cell r="O825">
            <v>0</v>
          </cell>
          <cell r="P825">
            <v>0</v>
          </cell>
          <cell r="Q825">
            <v>0</v>
          </cell>
          <cell r="R825">
            <v>0</v>
          </cell>
          <cell r="S825">
            <v>0</v>
          </cell>
          <cell r="T825">
            <v>0</v>
          </cell>
        </row>
        <row r="826">
          <cell r="A826">
            <v>21106</v>
          </cell>
          <cell r="B826" t="str">
            <v/>
          </cell>
          <cell r="C826" t="str">
            <v>211</v>
          </cell>
          <cell r="D826" t="str">
            <v/>
          </cell>
          <cell r="E826" t="str">
            <v/>
          </cell>
          <cell r="F826" t="str">
            <v>21106</v>
          </cell>
          <cell r="G826" t="str">
            <v>退耕还林</v>
          </cell>
          <cell r="H826">
            <v>184.191</v>
          </cell>
          <cell r="I826">
            <v>0</v>
          </cell>
          <cell r="J826">
            <v>0</v>
          </cell>
          <cell r="K826">
            <v>0</v>
          </cell>
          <cell r="L826">
            <v>0</v>
          </cell>
          <cell r="M826">
            <v>0</v>
          </cell>
          <cell r="N826">
            <v>0</v>
          </cell>
          <cell r="O826">
            <v>0</v>
          </cell>
          <cell r="P826">
            <v>538</v>
          </cell>
          <cell r="Q826">
            <v>3992.5392</v>
          </cell>
          <cell r="R826">
            <v>-3454.5392</v>
          </cell>
          <cell r="S826">
            <v>0.00066</v>
          </cell>
          <cell r="T826">
            <v>0</v>
          </cell>
        </row>
        <row r="827">
          <cell r="A827">
            <v>2110602</v>
          </cell>
          <cell r="B827" t="str">
            <v/>
          </cell>
          <cell r="C827" t="str">
            <v/>
          </cell>
          <cell r="D827" t="str">
            <v>21106</v>
          </cell>
          <cell r="E827" t="str">
            <v/>
          </cell>
          <cell r="F827" t="str">
            <v/>
          </cell>
          <cell r="G827" t="str">
            <v>  退耕现金</v>
          </cell>
          <cell r="H827">
            <v>36.261</v>
          </cell>
          <cell r="I827">
            <v>0</v>
          </cell>
          <cell r="J827">
            <v>0</v>
          </cell>
          <cell r="K827">
            <v>0</v>
          </cell>
          <cell r="L827">
            <v>0</v>
          </cell>
          <cell r="M827">
            <v>0</v>
          </cell>
          <cell r="N827">
            <v>0</v>
          </cell>
          <cell r="O827">
            <v>0</v>
          </cell>
          <cell r="P827">
            <v>538</v>
          </cell>
          <cell r="Q827">
            <v>3992.5392</v>
          </cell>
          <cell r="R827">
            <v>-3454.5392</v>
          </cell>
          <cell r="S827">
            <v>0.00066</v>
          </cell>
          <cell r="T827">
            <v>0</v>
          </cell>
        </row>
        <row r="828">
          <cell r="A828">
            <v>2110603</v>
          </cell>
          <cell r="B828" t="str">
            <v/>
          </cell>
          <cell r="C828" t="str">
            <v/>
          </cell>
          <cell r="D828" t="str">
            <v>21106</v>
          </cell>
          <cell r="E828" t="str">
            <v/>
          </cell>
          <cell r="F828" t="str">
            <v/>
          </cell>
          <cell r="G828" t="str">
            <v>  退耕还林粮食折现补贴</v>
          </cell>
          <cell r="H828">
            <v>0</v>
          </cell>
          <cell r="I828">
            <v>0</v>
          </cell>
          <cell r="J828">
            <v>0</v>
          </cell>
          <cell r="K828">
            <v>0</v>
          </cell>
          <cell r="L828">
            <v>0</v>
          </cell>
          <cell r="M828">
            <v>0</v>
          </cell>
          <cell r="N828">
            <v>0</v>
          </cell>
          <cell r="O828">
            <v>0</v>
          </cell>
          <cell r="P828">
            <v>0</v>
          </cell>
          <cell r="Q828">
            <v>0</v>
          </cell>
          <cell r="R828">
            <v>0</v>
          </cell>
          <cell r="S828">
            <v>0</v>
          </cell>
          <cell r="T828">
            <v>0</v>
          </cell>
        </row>
        <row r="829">
          <cell r="A829">
            <v>2110604</v>
          </cell>
          <cell r="B829" t="str">
            <v/>
          </cell>
          <cell r="C829" t="str">
            <v/>
          </cell>
          <cell r="D829" t="str">
            <v>21106</v>
          </cell>
          <cell r="E829" t="str">
            <v/>
          </cell>
          <cell r="F829" t="str">
            <v/>
          </cell>
          <cell r="G829" t="str">
            <v>  退耕还林粮食费用补贴</v>
          </cell>
          <cell r="H829">
            <v>0</v>
          </cell>
          <cell r="I829">
            <v>0</v>
          </cell>
          <cell r="J829">
            <v>0</v>
          </cell>
          <cell r="K829">
            <v>0</v>
          </cell>
          <cell r="L829">
            <v>0</v>
          </cell>
          <cell r="M829">
            <v>0</v>
          </cell>
          <cell r="N829">
            <v>0</v>
          </cell>
          <cell r="O829">
            <v>0</v>
          </cell>
          <cell r="P829">
            <v>0</v>
          </cell>
          <cell r="Q829">
            <v>0</v>
          </cell>
          <cell r="R829">
            <v>0</v>
          </cell>
          <cell r="S829">
            <v>0</v>
          </cell>
          <cell r="T829">
            <v>0</v>
          </cell>
        </row>
        <row r="830">
          <cell r="A830">
            <v>2110605</v>
          </cell>
          <cell r="B830" t="str">
            <v/>
          </cell>
          <cell r="C830" t="str">
            <v/>
          </cell>
          <cell r="D830" t="str">
            <v>21106</v>
          </cell>
          <cell r="E830" t="str">
            <v/>
          </cell>
          <cell r="F830" t="str">
            <v/>
          </cell>
          <cell r="G830" t="str">
            <v>  退耕还林工程建设</v>
          </cell>
          <cell r="H830">
            <v>147.93</v>
          </cell>
          <cell r="I830">
            <v>0</v>
          </cell>
          <cell r="J830">
            <v>0</v>
          </cell>
          <cell r="K830">
            <v>0</v>
          </cell>
          <cell r="L830">
            <v>0</v>
          </cell>
          <cell r="M830">
            <v>0</v>
          </cell>
          <cell r="N830">
            <v>0</v>
          </cell>
          <cell r="O830">
            <v>0</v>
          </cell>
          <cell r="P830">
            <v>0</v>
          </cell>
          <cell r="Q830">
            <v>0</v>
          </cell>
          <cell r="R830">
            <v>0</v>
          </cell>
          <cell r="S830">
            <v>0</v>
          </cell>
          <cell r="T830">
            <v>0</v>
          </cell>
        </row>
        <row r="831">
          <cell r="A831">
            <v>2110699</v>
          </cell>
          <cell r="B831" t="str">
            <v/>
          </cell>
          <cell r="C831" t="str">
            <v/>
          </cell>
          <cell r="D831" t="str">
            <v>21106</v>
          </cell>
          <cell r="E831" t="str">
            <v/>
          </cell>
          <cell r="F831" t="str">
            <v/>
          </cell>
          <cell r="G831" t="str">
            <v>  其他退耕还林支出</v>
          </cell>
          <cell r="H831">
            <v>0</v>
          </cell>
          <cell r="I831">
            <v>0</v>
          </cell>
          <cell r="J831">
            <v>0</v>
          </cell>
          <cell r="K831">
            <v>0</v>
          </cell>
          <cell r="L831">
            <v>0</v>
          </cell>
          <cell r="M831">
            <v>0</v>
          </cell>
          <cell r="N831">
            <v>0</v>
          </cell>
          <cell r="O831">
            <v>0</v>
          </cell>
          <cell r="P831">
            <v>0</v>
          </cell>
          <cell r="Q831">
            <v>0</v>
          </cell>
          <cell r="R831">
            <v>0</v>
          </cell>
          <cell r="S831">
            <v>0</v>
          </cell>
          <cell r="T831">
            <v>0</v>
          </cell>
        </row>
        <row r="832">
          <cell r="A832">
            <v>21107</v>
          </cell>
          <cell r="B832" t="str">
            <v/>
          </cell>
          <cell r="C832" t="str">
            <v>211</v>
          </cell>
          <cell r="D832" t="str">
            <v/>
          </cell>
          <cell r="E832" t="str">
            <v/>
          </cell>
          <cell r="F832" t="str">
            <v>21107</v>
          </cell>
          <cell r="G832" t="str">
            <v>风沙荒漠治理</v>
          </cell>
          <cell r="H832">
            <v>317.493742</v>
          </cell>
          <cell r="I832">
            <v>0</v>
          </cell>
          <cell r="J832">
            <v>0</v>
          </cell>
          <cell r="K832">
            <v>0</v>
          </cell>
          <cell r="L832">
            <v>0</v>
          </cell>
          <cell r="M832">
            <v>0</v>
          </cell>
          <cell r="N832">
            <v>0</v>
          </cell>
          <cell r="O832">
            <v>0</v>
          </cell>
          <cell r="P832">
            <v>0</v>
          </cell>
          <cell r="Q832">
            <v>0</v>
          </cell>
          <cell r="R832">
            <v>0</v>
          </cell>
          <cell r="S832">
            <v>0</v>
          </cell>
          <cell r="T832">
            <v>0</v>
          </cell>
        </row>
        <row r="833">
          <cell r="A833">
            <v>2110799</v>
          </cell>
          <cell r="B833" t="str">
            <v/>
          </cell>
          <cell r="C833" t="str">
            <v/>
          </cell>
          <cell r="D833" t="str">
            <v>21107</v>
          </cell>
          <cell r="E833" t="str">
            <v/>
          </cell>
          <cell r="F833" t="str">
            <v/>
          </cell>
          <cell r="G833" t="str">
            <v>  其他风沙荒漠治理支出</v>
          </cell>
          <cell r="H833">
            <v>317.493742</v>
          </cell>
          <cell r="I833">
            <v>0</v>
          </cell>
          <cell r="J833">
            <v>0</v>
          </cell>
          <cell r="K833">
            <v>0</v>
          </cell>
          <cell r="L833">
            <v>0</v>
          </cell>
          <cell r="M833">
            <v>0</v>
          </cell>
          <cell r="N833">
            <v>0</v>
          </cell>
          <cell r="O833">
            <v>0</v>
          </cell>
          <cell r="P833">
            <v>0</v>
          </cell>
          <cell r="Q833">
            <v>0</v>
          </cell>
          <cell r="R833">
            <v>0</v>
          </cell>
          <cell r="S833">
            <v>0</v>
          </cell>
          <cell r="T833">
            <v>0</v>
          </cell>
        </row>
        <row r="834">
          <cell r="A834">
            <v>21108</v>
          </cell>
          <cell r="B834" t="str">
            <v/>
          </cell>
          <cell r="C834" t="str">
            <v>211</v>
          </cell>
          <cell r="D834" t="str">
            <v/>
          </cell>
          <cell r="E834" t="str">
            <v/>
          </cell>
          <cell r="F834" t="str">
            <v>21108</v>
          </cell>
          <cell r="G834" t="str">
            <v>退牧还草</v>
          </cell>
          <cell r="H834">
            <v>0</v>
          </cell>
          <cell r="I834">
            <v>0</v>
          </cell>
          <cell r="J834">
            <v>0</v>
          </cell>
          <cell r="K834">
            <v>0</v>
          </cell>
          <cell r="L834">
            <v>0</v>
          </cell>
          <cell r="M834">
            <v>0</v>
          </cell>
          <cell r="N834">
            <v>0</v>
          </cell>
          <cell r="O834">
            <v>0</v>
          </cell>
          <cell r="P834">
            <v>0</v>
          </cell>
          <cell r="Q834">
            <v>0</v>
          </cell>
          <cell r="R834">
            <v>0</v>
          </cell>
          <cell r="S834">
            <v>2.932</v>
          </cell>
          <cell r="T834">
            <v>0</v>
          </cell>
        </row>
        <row r="835">
          <cell r="A835">
            <v>2110804</v>
          </cell>
          <cell r="B835" t="str">
            <v/>
          </cell>
          <cell r="C835" t="str">
            <v/>
          </cell>
          <cell r="D835" t="str">
            <v>21108</v>
          </cell>
          <cell r="E835" t="str">
            <v/>
          </cell>
          <cell r="F835" t="str">
            <v/>
          </cell>
          <cell r="G835" t="str">
            <v>  退牧还草工程建设</v>
          </cell>
          <cell r="H835">
            <v>0</v>
          </cell>
          <cell r="I835">
            <v>0</v>
          </cell>
          <cell r="J835">
            <v>0</v>
          </cell>
          <cell r="K835">
            <v>0</v>
          </cell>
          <cell r="L835">
            <v>0</v>
          </cell>
          <cell r="M835">
            <v>0</v>
          </cell>
          <cell r="N835">
            <v>0</v>
          </cell>
          <cell r="O835">
            <v>0</v>
          </cell>
          <cell r="P835">
            <v>0</v>
          </cell>
          <cell r="Q835">
            <v>0</v>
          </cell>
          <cell r="R835">
            <v>0</v>
          </cell>
          <cell r="S835">
            <v>0</v>
          </cell>
          <cell r="T835">
            <v>0</v>
          </cell>
        </row>
        <row r="836">
          <cell r="A836">
            <v>2110899</v>
          </cell>
          <cell r="B836" t="str">
            <v/>
          </cell>
          <cell r="C836" t="str">
            <v/>
          </cell>
          <cell r="D836" t="str">
            <v>21108</v>
          </cell>
          <cell r="E836" t="str">
            <v/>
          </cell>
          <cell r="F836" t="str">
            <v/>
          </cell>
          <cell r="G836" t="str">
            <v>  其他退牧还草支出</v>
          </cell>
          <cell r="H836">
            <v>0</v>
          </cell>
          <cell r="I836">
            <v>0</v>
          </cell>
          <cell r="J836">
            <v>0</v>
          </cell>
          <cell r="K836">
            <v>0</v>
          </cell>
          <cell r="L836">
            <v>0</v>
          </cell>
          <cell r="M836">
            <v>0</v>
          </cell>
          <cell r="N836">
            <v>0</v>
          </cell>
          <cell r="O836">
            <v>0</v>
          </cell>
          <cell r="P836">
            <v>0</v>
          </cell>
          <cell r="Q836">
            <v>0</v>
          </cell>
          <cell r="R836">
            <v>0</v>
          </cell>
          <cell r="S836">
            <v>2.932</v>
          </cell>
          <cell r="T836">
            <v>0</v>
          </cell>
        </row>
        <row r="837">
          <cell r="A837">
            <v>21109</v>
          </cell>
          <cell r="B837" t="str">
            <v/>
          </cell>
          <cell r="C837" t="str">
            <v>211</v>
          </cell>
          <cell r="D837" t="str">
            <v/>
          </cell>
          <cell r="E837" t="str">
            <v/>
          </cell>
          <cell r="F837" t="str">
            <v>21109</v>
          </cell>
          <cell r="G837" t="str">
            <v>已垦草原退耕还草</v>
          </cell>
          <cell r="H837">
            <v>0</v>
          </cell>
          <cell r="I837">
            <v>0</v>
          </cell>
          <cell r="J837">
            <v>0</v>
          </cell>
          <cell r="K837">
            <v>0</v>
          </cell>
          <cell r="L837">
            <v>0</v>
          </cell>
          <cell r="M837">
            <v>0</v>
          </cell>
          <cell r="N837">
            <v>0</v>
          </cell>
          <cell r="O837">
            <v>0</v>
          </cell>
          <cell r="P837">
            <v>0</v>
          </cell>
          <cell r="Q837">
            <v>0</v>
          </cell>
          <cell r="R837">
            <v>0</v>
          </cell>
          <cell r="S837">
            <v>0</v>
          </cell>
          <cell r="T837">
            <v>0</v>
          </cell>
        </row>
        <row r="838">
          <cell r="A838">
            <v>2110901</v>
          </cell>
          <cell r="B838" t="str">
            <v/>
          </cell>
          <cell r="C838" t="str">
            <v/>
          </cell>
          <cell r="D838" t="str">
            <v>21109</v>
          </cell>
          <cell r="E838" t="str">
            <v/>
          </cell>
          <cell r="F838" t="str">
            <v/>
          </cell>
          <cell r="G838" t="str">
            <v>  已垦草原退耕还草</v>
          </cell>
          <cell r="H838">
            <v>0</v>
          </cell>
          <cell r="I838">
            <v>0</v>
          </cell>
          <cell r="J838">
            <v>0</v>
          </cell>
          <cell r="K838">
            <v>0</v>
          </cell>
          <cell r="L838">
            <v>0</v>
          </cell>
          <cell r="M838">
            <v>0</v>
          </cell>
          <cell r="N838">
            <v>0</v>
          </cell>
          <cell r="O838">
            <v>0</v>
          </cell>
          <cell r="P838">
            <v>0</v>
          </cell>
          <cell r="Q838">
            <v>0</v>
          </cell>
          <cell r="R838">
            <v>0</v>
          </cell>
          <cell r="S838">
            <v>0</v>
          </cell>
          <cell r="T838">
            <v>0</v>
          </cell>
        </row>
        <row r="839">
          <cell r="A839">
            <v>21110</v>
          </cell>
          <cell r="B839" t="str">
            <v/>
          </cell>
          <cell r="C839" t="str">
            <v>211</v>
          </cell>
          <cell r="D839" t="str">
            <v/>
          </cell>
          <cell r="E839" t="str">
            <v/>
          </cell>
          <cell r="F839" t="str">
            <v>21110</v>
          </cell>
          <cell r="G839" t="str">
            <v>能源节约利用</v>
          </cell>
          <cell r="H839">
            <v>6</v>
          </cell>
          <cell r="I839">
            <v>0</v>
          </cell>
          <cell r="J839">
            <v>0</v>
          </cell>
          <cell r="K839">
            <v>0</v>
          </cell>
          <cell r="L839">
            <v>0</v>
          </cell>
          <cell r="M839">
            <v>0</v>
          </cell>
          <cell r="N839">
            <v>0</v>
          </cell>
          <cell r="O839">
            <v>0</v>
          </cell>
          <cell r="P839">
            <v>0</v>
          </cell>
          <cell r="Q839">
            <v>0</v>
          </cell>
          <cell r="R839">
            <v>0</v>
          </cell>
          <cell r="S839">
            <v>0</v>
          </cell>
          <cell r="T839">
            <v>0</v>
          </cell>
        </row>
        <row r="840">
          <cell r="A840">
            <v>2111001</v>
          </cell>
          <cell r="B840" t="str">
            <v/>
          </cell>
          <cell r="C840" t="str">
            <v/>
          </cell>
          <cell r="D840" t="str">
            <v>21110</v>
          </cell>
          <cell r="E840" t="str">
            <v/>
          </cell>
          <cell r="F840" t="str">
            <v/>
          </cell>
          <cell r="G840" t="str">
            <v>  能源节约利用</v>
          </cell>
          <cell r="H840">
            <v>6</v>
          </cell>
          <cell r="I840">
            <v>0</v>
          </cell>
          <cell r="J840">
            <v>0</v>
          </cell>
          <cell r="K840">
            <v>0</v>
          </cell>
          <cell r="L840">
            <v>0</v>
          </cell>
          <cell r="M840">
            <v>0</v>
          </cell>
          <cell r="N840">
            <v>0</v>
          </cell>
          <cell r="O840">
            <v>0</v>
          </cell>
          <cell r="P840">
            <v>0</v>
          </cell>
          <cell r="Q840">
            <v>0</v>
          </cell>
          <cell r="R840">
            <v>0</v>
          </cell>
          <cell r="S840">
            <v>0</v>
          </cell>
          <cell r="T840">
            <v>0</v>
          </cell>
        </row>
        <row r="841">
          <cell r="A841">
            <v>21111</v>
          </cell>
          <cell r="B841" t="str">
            <v/>
          </cell>
          <cell r="C841" t="str">
            <v>211</v>
          </cell>
          <cell r="D841" t="str">
            <v/>
          </cell>
          <cell r="E841" t="str">
            <v/>
          </cell>
          <cell r="F841" t="str">
            <v>21111</v>
          </cell>
          <cell r="G841" t="str">
            <v>污染减排</v>
          </cell>
          <cell r="H841">
            <v>0</v>
          </cell>
          <cell r="I841">
            <v>0</v>
          </cell>
          <cell r="J841">
            <v>0</v>
          </cell>
          <cell r="K841">
            <v>0</v>
          </cell>
          <cell r="L841">
            <v>0</v>
          </cell>
          <cell r="M841">
            <v>0</v>
          </cell>
          <cell r="N841">
            <v>0</v>
          </cell>
          <cell r="O841">
            <v>0</v>
          </cell>
          <cell r="P841">
            <v>0</v>
          </cell>
          <cell r="Q841">
            <v>0</v>
          </cell>
          <cell r="R841">
            <v>0</v>
          </cell>
          <cell r="S841">
            <v>0</v>
          </cell>
          <cell r="T841">
            <v>0</v>
          </cell>
        </row>
        <row r="842">
          <cell r="A842">
            <v>2111101</v>
          </cell>
          <cell r="B842" t="str">
            <v/>
          </cell>
          <cell r="C842" t="str">
            <v/>
          </cell>
          <cell r="D842" t="str">
            <v>21111</v>
          </cell>
          <cell r="E842" t="str">
            <v/>
          </cell>
          <cell r="F842" t="str">
            <v/>
          </cell>
          <cell r="G842" t="str">
            <v>  环境监测与信息</v>
          </cell>
          <cell r="H842">
            <v>0</v>
          </cell>
          <cell r="I842">
            <v>0</v>
          </cell>
          <cell r="J842">
            <v>0</v>
          </cell>
          <cell r="K842">
            <v>0</v>
          </cell>
          <cell r="L842">
            <v>0</v>
          </cell>
          <cell r="M842">
            <v>0</v>
          </cell>
          <cell r="N842">
            <v>0</v>
          </cell>
          <cell r="O842">
            <v>0</v>
          </cell>
          <cell r="P842">
            <v>0</v>
          </cell>
          <cell r="Q842">
            <v>0</v>
          </cell>
          <cell r="R842">
            <v>0</v>
          </cell>
          <cell r="S842">
            <v>0</v>
          </cell>
          <cell r="T842">
            <v>0</v>
          </cell>
        </row>
        <row r="843">
          <cell r="A843">
            <v>2111102</v>
          </cell>
          <cell r="B843" t="str">
            <v/>
          </cell>
          <cell r="C843" t="str">
            <v/>
          </cell>
          <cell r="D843" t="str">
            <v>21111</v>
          </cell>
          <cell r="E843" t="str">
            <v/>
          </cell>
          <cell r="F843" t="str">
            <v/>
          </cell>
          <cell r="G843" t="str">
            <v>  环境执法监察</v>
          </cell>
          <cell r="H843">
            <v>0</v>
          </cell>
          <cell r="I843">
            <v>0</v>
          </cell>
          <cell r="J843">
            <v>0</v>
          </cell>
          <cell r="K843">
            <v>0</v>
          </cell>
          <cell r="L843">
            <v>0</v>
          </cell>
          <cell r="M843">
            <v>0</v>
          </cell>
          <cell r="N843">
            <v>0</v>
          </cell>
          <cell r="O843">
            <v>0</v>
          </cell>
          <cell r="P843">
            <v>0</v>
          </cell>
          <cell r="Q843">
            <v>0</v>
          </cell>
          <cell r="R843">
            <v>0</v>
          </cell>
          <cell r="S843">
            <v>0</v>
          </cell>
          <cell r="T843">
            <v>0</v>
          </cell>
        </row>
        <row r="844">
          <cell r="A844">
            <v>2111103</v>
          </cell>
          <cell r="B844" t="str">
            <v/>
          </cell>
          <cell r="C844" t="str">
            <v/>
          </cell>
          <cell r="D844" t="str">
            <v>21111</v>
          </cell>
          <cell r="E844" t="str">
            <v/>
          </cell>
          <cell r="F844" t="str">
            <v/>
          </cell>
          <cell r="G844" t="str">
            <v>  减排专项支出</v>
          </cell>
          <cell r="H844">
            <v>0</v>
          </cell>
          <cell r="I844">
            <v>0</v>
          </cell>
          <cell r="J844">
            <v>0</v>
          </cell>
          <cell r="K844">
            <v>0</v>
          </cell>
          <cell r="L844">
            <v>0</v>
          </cell>
          <cell r="M844">
            <v>0</v>
          </cell>
          <cell r="N844">
            <v>0</v>
          </cell>
          <cell r="O844">
            <v>0</v>
          </cell>
          <cell r="P844">
            <v>0</v>
          </cell>
          <cell r="Q844">
            <v>0</v>
          </cell>
          <cell r="R844">
            <v>0</v>
          </cell>
          <cell r="S844">
            <v>0</v>
          </cell>
          <cell r="T844">
            <v>0</v>
          </cell>
        </row>
        <row r="845">
          <cell r="A845">
            <v>2111104</v>
          </cell>
          <cell r="B845" t="str">
            <v/>
          </cell>
          <cell r="C845" t="str">
            <v/>
          </cell>
          <cell r="D845" t="str">
            <v>21111</v>
          </cell>
          <cell r="E845" t="str">
            <v/>
          </cell>
          <cell r="F845" t="str">
            <v/>
          </cell>
          <cell r="G845" t="str">
            <v>  清洁生产专项支出</v>
          </cell>
          <cell r="H845">
            <v>0</v>
          </cell>
          <cell r="I845">
            <v>0</v>
          </cell>
          <cell r="J845">
            <v>0</v>
          </cell>
          <cell r="K845">
            <v>0</v>
          </cell>
          <cell r="L845">
            <v>0</v>
          </cell>
          <cell r="M845">
            <v>0</v>
          </cell>
          <cell r="N845">
            <v>0</v>
          </cell>
          <cell r="O845">
            <v>0</v>
          </cell>
          <cell r="P845">
            <v>0</v>
          </cell>
          <cell r="Q845">
            <v>0</v>
          </cell>
          <cell r="R845">
            <v>0</v>
          </cell>
          <cell r="S845">
            <v>0</v>
          </cell>
          <cell r="T845">
            <v>0</v>
          </cell>
        </row>
        <row r="846">
          <cell r="A846">
            <v>2111199</v>
          </cell>
          <cell r="B846" t="str">
            <v/>
          </cell>
          <cell r="C846" t="str">
            <v/>
          </cell>
          <cell r="D846" t="str">
            <v>21111</v>
          </cell>
          <cell r="E846" t="str">
            <v/>
          </cell>
          <cell r="F846" t="str">
            <v/>
          </cell>
          <cell r="G846" t="str">
            <v>  其他污染减排支出</v>
          </cell>
          <cell r="H846">
            <v>0</v>
          </cell>
          <cell r="I846">
            <v>0</v>
          </cell>
          <cell r="J846">
            <v>0</v>
          </cell>
          <cell r="K846">
            <v>0</v>
          </cell>
          <cell r="L846">
            <v>0</v>
          </cell>
          <cell r="M846">
            <v>0</v>
          </cell>
          <cell r="N846">
            <v>0</v>
          </cell>
          <cell r="O846">
            <v>0</v>
          </cell>
          <cell r="P846">
            <v>0</v>
          </cell>
          <cell r="Q846">
            <v>0</v>
          </cell>
          <cell r="R846">
            <v>0</v>
          </cell>
          <cell r="S846">
            <v>0</v>
          </cell>
          <cell r="T846">
            <v>0</v>
          </cell>
        </row>
        <row r="847">
          <cell r="A847">
            <v>21112</v>
          </cell>
          <cell r="B847" t="str">
            <v/>
          </cell>
          <cell r="C847" t="str">
            <v>211</v>
          </cell>
          <cell r="D847" t="str">
            <v/>
          </cell>
          <cell r="E847" t="str">
            <v/>
          </cell>
          <cell r="F847" t="str">
            <v>21112</v>
          </cell>
          <cell r="G847" t="str">
            <v>可再生能源</v>
          </cell>
          <cell r="H847">
            <v>0</v>
          </cell>
          <cell r="I847">
            <v>0</v>
          </cell>
          <cell r="J847">
            <v>0</v>
          </cell>
          <cell r="K847">
            <v>0</v>
          </cell>
          <cell r="L847">
            <v>0</v>
          </cell>
          <cell r="M847">
            <v>0</v>
          </cell>
          <cell r="N847">
            <v>0</v>
          </cell>
          <cell r="O847">
            <v>0</v>
          </cell>
          <cell r="P847">
            <v>0</v>
          </cell>
          <cell r="Q847">
            <v>0</v>
          </cell>
          <cell r="R847">
            <v>0</v>
          </cell>
          <cell r="S847">
            <v>0</v>
          </cell>
          <cell r="T847">
            <v>0</v>
          </cell>
        </row>
        <row r="848">
          <cell r="A848">
            <v>2111201</v>
          </cell>
          <cell r="B848" t="str">
            <v/>
          </cell>
          <cell r="C848" t="str">
            <v/>
          </cell>
          <cell r="D848" t="str">
            <v>21112</v>
          </cell>
          <cell r="E848" t="str">
            <v/>
          </cell>
          <cell r="F848" t="str">
            <v/>
          </cell>
          <cell r="G848" t="str">
            <v>  可再生能源</v>
          </cell>
          <cell r="H848">
            <v>0</v>
          </cell>
          <cell r="I848">
            <v>0</v>
          </cell>
          <cell r="J848">
            <v>0</v>
          </cell>
          <cell r="K848">
            <v>0</v>
          </cell>
          <cell r="L848">
            <v>0</v>
          </cell>
          <cell r="M848">
            <v>0</v>
          </cell>
          <cell r="N848">
            <v>0</v>
          </cell>
          <cell r="O848">
            <v>0</v>
          </cell>
          <cell r="P848">
            <v>0</v>
          </cell>
          <cell r="Q848">
            <v>0</v>
          </cell>
          <cell r="R848">
            <v>0</v>
          </cell>
          <cell r="S848">
            <v>0</v>
          </cell>
          <cell r="T848">
            <v>0</v>
          </cell>
        </row>
        <row r="849">
          <cell r="A849">
            <v>21113</v>
          </cell>
          <cell r="B849" t="str">
            <v/>
          </cell>
          <cell r="C849" t="str">
            <v>211</v>
          </cell>
          <cell r="D849" t="str">
            <v/>
          </cell>
          <cell r="E849" t="str">
            <v/>
          </cell>
          <cell r="F849" t="str">
            <v>21113</v>
          </cell>
          <cell r="G849" t="str">
            <v>资源综合利用</v>
          </cell>
          <cell r="H849">
            <v>0</v>
          </cell>
          <cell r="I849">
            <v>0</v>
          </cell>
          <cell r="J849">
            <v>0</v>
          </cell>
          <cell r="K849">
            <v>0</v>
          </cell>
          <cell r="L849">
            <v>0</v>
          </cell>
          <cell r="M849">
            <v>0</v>
          </cell>
          <cell r="N849">
            <v>0</v>
          </cell>
          <cell r="O849">
            <v>0</v>
          </cell>
          <cell r="P849">
            <v>0</v>
          </cell>
          <cell r="Q849">
            <v>0</v>
          </cell>
          <cell r="R849">
            <v>0</v>
          </cell>
          <cell r="S849">
            <v>0</v>
          </cell>
          <cell r="T849">
            <v>0</v>
          </cell>
        </row>
        <row r="850">
          <cell r="A850">
            <v>2111301</v>
          </cell>
          <cell r="B850" t="str">
            <v/>
          </cell>
          <cell r="C850" t="str">
            <v/>
          </cell>
          <cell r="D850" t="str">
            <v>21113</v>
          </cell>
          <cell r="E850" t="str">
            <v/>
          </cell>
          <cell r="F850" t="str">
            <v/>
          </cell>
          <cell r="G850" t="str">
            <v>  资源综合利用</v>
          </cell>
          <cell r="H850">
            <v>0</v>
          </cell>
          <cell r="I850">
            <v>0</v>
          </cell>
          <cell r="J850">
            <v>0</v>
          </cell>
          <cell r="K850">
            <v>0</v>
          </cell>
          <cell r="L850">
            <v>0</v>
          </cell>
          <cell r="M850">
            <v>0</v>
          </cell>
          <cell r="N850">
            <v>0</v>
          </cell>
          <cell r="O850">
            <v>0</v>
          </cell>
          <cell r="P850">
            <v>0</v>
          </cell>
          <cell r="Q850">
            <v>0</v>
          </cell>
          <cell r="R850">
            <v>0</v>
          </cell>
          <cell r="S850">
            <v>0</v>
          </cell>
          <cell r="T850">
            <v>0</v>
          </cell>
        </row>
        <row r="851">
          <cell r="A851">
            <v>21114</v>
          </cell>
          <cell r="B851" t="str">
            <v/>
          </cell>
          <cell r="C851" t="str">
            <v>211</v>
          </cell>
          <cell r="D851" t="str">
            <v/>
          </cell>
          <cell r="E851" t="str">
            <v/>
          </cell>
          <cell r="F851" t="str">
            <v>21114</v>
          </cell>
          <cell r="G851" t="str">
            <v>能源管理事务</v>
          </cell>
          <cell r="H851">
            <v>0</v>
          </cell>
          <cell r="I851">
            <v>0</v>
          </cell>
          <cell r="J851">
            <v>0</v>
          </cell>
          <cell r="K851">
            <v>0</v>
          </cell>
          <cell r="L851">
            <v>0</v>
          </cell>
          <cell r="M851">
            <v>0</v>
          </cell>
          <cell r="N851">
            <v>0</v>
          </cell>
          <cell r="O851">
            <v>0</v>
          </cell>
          <cell r="P851">
            <v>0</v>
          </cell>
          <cell r="Q851">
            <v>0</v>
          </cell>
          <cell r="R851">
            <v>0</v>
          </cell>
          <cell r="S851">
            <v>0</v>
          </cell>
          <cell r="T851">
            <v>0</v>
          </cell>
        </row>
        <row r="852">
          <cell r="A852">
            <v>2111401</v>
          </cell>
          <cell r="B852" t="str">
            <v/>
          </cell>
          <cell r="C852" t="str">
            <v/>
          </cell>
          <cell r="D852" t="str">
            <v>21114</v>
          </cell>
          <cell r="E852" t="str">
            <v/>
          </cell>
          <cell r="F852" t="str">
            <v/>
          </cell>
          <cell r="G852" t="str">
            <v>  行政运行</v>
          </cell>
          <cell r="H852">
            <v>0</v>
          </cell>
          <cell r="I852">
            <v>0</v>
          </cell>
          <cell r="J852">
            <v>0</v>
          </cell>
          <cell r="K852">
            <v>0</v>
          </cell>
          <cell r="L852">
            <v>0</v>
          </cell>
          <cell r="M852">
            <v>0</v>
          </cell>
          <cell r="N852">
            <v>0</v>
          </cell>
          <cell r="O852">
            <v>0</v>
          </cell>
          <cell r="P852">
            <v>0</v>
          </cell>
          <cell r="Q852">
            <v>0</v>
          </cell>
          <cell r="R852">
            <v>0</v>
          </cell>
          <cell r="S852">
            <v>0</v>
          </cell>
          <cell r="T852">
            <v>0</v>
          </cell>
        </row>
        <row r="853">
          <cell r="A853">
            <v>2111402</v>
          </cell>
          <cell r="B853" t="str">
            <v/>
          </cell>
          <cell r="C853" t="str">
            <v/>
          </cell>
          <cell r="D853" t="str">
            <v>21114</v>
          </cell>
          <cell r="E853" t="str">
            <v/>
          </cell>
          <cell r="F853" t="str">
            <v/>
          </cell>
          <cell r="G853" t="str">
            <v>  一般行政管理事务</v>
          </cell>
          <cell r="H853">
            <v>0</v>
          </cell>
          <cell r="I853">
            <v>0</v>
          </cell>
          <cell r="J853">
            <v>0</v>
          </cell>
          <cell r="K853">
            <v>0</v>
          </cell>
          <cell r="L853">
            <v>0</v>
          </cell>
          <cell r="M853">
            <v>0</v>
          </cell>
          <cell r="N853">
            <v>0</v>
          </cell>
          <cell r="O853">
            <v>0</v>
          </cell>
          <cell r="P853">
            <v>0</v>
          </cell>
          <cell r="Q853">
            <v>0</v>
          </cell>
          <cell r="R853">
            <v>0</v>
          </cell>
          <cell r="S853">
            <v>0</v>
          </cell>
          <cell r="T853">
            <v>0</v>
          </cell>
        </row>
        <row r="854">
          <cell r="A854">
            <v>2111403</v>
          </cell>
          <cell r="B854" t="str">
            <v/>
          </cell>
          <cell r="C854" t="str">
            <v/>
          </cell>
          <cell r="D854" t="str">
            <v>21114</v>
          </cell>
          <cell r="E854" t="str">
            <v/>
          </cell>
          <cell r="F854" t="str">
            <v/>
          </cell>
          <cell r="G854" t="str">
            <v>  机关服务</v>
          </cell>
          <cell r="H854">
            <v>0</v>
          </cell>
          <cell r="I854">
            <v>0</v>
          </cell>
          <cell r="J854">
            <v>0</v>
          </cell>
          <cell r="K854">
            <v>0</v>
          </cell>
          <cell r="L854">
            <v>0</v>
          </cell>
          <cell r="M854">
            <v>0</v>
          </cell>
          <cell r="N854">
            <v>0</v>
          </cell>
          <cell r="O854">
            <v>0</v>
          </cell>
          <cell r="P854">
            <v>0</v>
          </cell>
          <cell r="Q854">
            <v>0</v>
          </cell>
          <cell r="R854">
            <v>0</v>
          </cell>
          <cell r="S854">
            <v>0</v>
          </cell>
          <cell r="T854">
            <v>0</v>
          </cell>
        </row>
        <row r="855">
          <cell r="A855">
            <v>2111404</v>
          </cell>
          <cell r="B855" t="str">
            <v/>
          </cell>
          <cell r="C855" t="str">
            <v/>
          </cell>
          <cell r="D855" t="str">
            <v>21114</v>
          </cell>
          <cell r="E855" t="str">
            <v/>
          </cell>
          <cell r="F855" t="str">
            <v/>
          </cell>
          <cell r="G855" t="str">
            <v>  能源预测预警</v>
          </cell>
          <cell r="H855">
            <v>0</v>
          </cell>
          <cell r="I855">
            <v>0</v>
          </cell>
          <cell r="J855">
            <v>0</v>
          </cell>
          <cell r="K855">
            <v>0</v>
          </cell>
          <cell r="L855">
            <v>0</v>
          </cell>
          <cell r="M855">
            <v>0</v>
          </cell>
          <cell r="N855">
            <v>0</v>
          </cell>
          <cell r="O855">
            <v>0</v>
          </cell>
          <cell r="P855">
            <v>0</v>
          </cell>
          <cell r="Q855">
            <v>0</v>
          </cell>
          <cell r="R855">
            <v>0</v>
          </cell>
          <cell r="S855">
            <v>0</v>
          </cell>
          <cell r="T855">
            <v>0</v>
          </cell>
        </row>
        <row r="856">
          <cell r="A856">
            <v>2111405</v>
          </cell>
          <cell r="B856" t="str">
            <v/>
          </cell>
          <cell r="C856" t="str">
            <v/>
          </cell>
          <cell r="D856" t="str">
            <v>21114</v>
          </cell>
          <cell r="E856" t="str">
            <v/>
          </cell>
          <cell r="F856" t="str">
            <v/>
          </cell>
          <cell r="G856" t="str">
            <v>  能源战略规划与实施</v>
          </cell>
          <cell r="H856">
            <v>0</v>
          </cell>
          <cell r="I856">
            <v>0</v>
          </cell>
          <cell r="J856">
            <v>0</v>
          </cell>
          <cell r="K856">
            <v>0</v>
          </cell>
          <cell r="L856">
            <v>0</v>
          </cell>
          <cell r="M856">
            <v>0</v>
          </cell>
          <cell r="N856">
            <v>0</v>
          </cell>
          <cell r="O856">
            <v>0</v>
          </cell>
          <cell r="P856">
            <v>0</v>
          </cell>
          <cell r="Q856">
            <v>0</v>
          </cell>
          <cell r="R856">
            <v>0</v>
          </cell>
          <cell r="S856">
            <v>0</v>
          </cell>
          <cell r="T856">
            <v>0</v>
          </cell>
        </row>
        <row r="857">
          <cell r="A857">
            <v>2111406</v>
          </cell>
          <cell r="B857" t="str">
            <v/>
          </cell>
          <cell r="C857" t="str">
            <v/>
          </cell>
          <cell r="D857" t="str">
            <v>21114</v>
          </cell>
          <cell r="E857" t="str">
            <v/>
          </cell>
          <cell r="F857" t="str">
            <v/>
          </cell>
          <cell r="G857" t="str">
            <v>  能源科技装备</v>
          </cell>
          <cell r="H857">
            <v>0</v>
          </cell>
          <cell r="I857">
            <v>0</v>
          </cell>
          <cell r="J857">
            <v>0</v>
          </cell>
          <cell r="K857">
            <v>0</v>
          </cell>
          <cell r="L857">
            <v>0</v>
          </cell>
          <cell r="M857">
            <v>0</v>
          </cell>
          <cell r="N857">
            <v>0</v>
          </cell>
          <cell r="O857">
            <v>0</v>
          </cell>
          <cell r="P857">
            <v>0</v>
          </cell>
          <cell r="Q857">
            <v>0</v>
          </cell>
          <cell r="R857">
            <v>0</v>
          </cell>
          <cell r="S857">
            <v>0</v>
          </cell>
          <cell r="T857">
            <v>0</v>
          </cell>
        </row>
        <row r="858">
          <cell r="A858">
            <v>2111407</v>
          </cell>
          <cell r="B858" t="str">
            <v/>
          </cell>
          <cell r="C858" t="str">
            <v/>
          </cell>
          <cell r="D858" t="str">
            <v>21114</v>
          </cell>
          <cell r="E858" t="str">
            <v/>
          </cell>
          <cell r="F858" t="str">
            <v/>
          </cell>
          <cell r="G858" t="str">
            <v>  能源行业管理</v>
          </cell>
          <cell r="H858">
            <v>0</v>
          </cell>
          <cell r="I858">
            <v>0</v>
          </cell>
          <cell r="J858">
            <v>0</v>
          </cell>
          <cell r="K858">
            <v>0</v>
          </cell>
          <cell r="L858">
            <v>0</v>
          </cell>
          <cell r="M858">
            <v>0</v>
          </cell>
          <cell r="N858">
            <v>0</v>
          </cell>
          <cell r="O858">
            <v>0</v>
          </cell>
          <cell r="P858">
            <v>0</v>
          </cell>
          <cell r="Q858">
            <v>0</v>
          </cell>
          <cell r="R858">
            <v>0</v>
          </cell>
          <cell r="S858">
            <v>0</v>
          </cell>
          <cell r="T858">
            <v>0</v>
          </cell>
        </row>
        <row r="859">
          <cell r="A859">
            <v>2111408</v>
          </cell>
          <cell r="B859" t="str">
            <v/>
          </cell>
          <cell r="C859" t="str">
            <v/>
          </cell>
          <cell r="D859" t="str">
            <v>21114</v>
          </cell>
          <cell r="E859" t="str">
            <v/>
          </cell>
          <cell r="F859" t="str">
            <v/>
          </cell>
          <cell r="G859" t="str">
            <v>  能源管理</v>
          </cell>
          <cell r="H859">
            <v>0</v>
          </cell>
          <cell r="I859">
            <v>0</v>
          </cell>
          <cell r="J859">
            <v>0</v>
          </cell>
          <cell r="K859">
            <v>0</v>
          </cell>
          <cell r="L859">
            <v>0</v>
          </cell>
          <cell r="M859">
            <v>0</v>
          </cell>
          <cell r="N859">
            <v>0</v>
          </cell>
          <cell r="O859">
            <v>0</v>
          </cell>
          <cell r="P859">
            <v>0</v>
          </cell>
          <cell r="Q859">
            <v>0</v>
          </cell>
          <cell r="R859">
            <v>0</v>
          </cell>
          <cell r="S859">
            <v>0</v>
          </cell>
          <cell r="T859">
            <v>0</v>
          </cell>
        </row>
        <row r="860">
          <cell r="A860">
            <v>2111409</v>
          </cell>
          <cell r="B860" t="str">
            <v/>
          </cell>
          <cell r="C860" t="str">
            <v/>
          </cell>
          <cell r="D860" t="str">
            <v>21114</v>
          </cell>
          <cell r="E860" t="str">
            <v/>
          </cell>
          <cell r="F860" t="str">
            <v/>
          </cell>
          <cell r="G860" t="str">
            <v>  石油储备发展管理</v>
          </cell>
          <cell r="H860">
            <v>0</v>
          </cell>
          <cell r="I860">
            <v>0</v>
          </cell>
          <cell r="J860">
            <v>0</v>
          </cell>
          <cell r="K860">
            <v>0</v>
          </cell>
          <cell r="L860">
            <v>0</v>
          </cell>
          <cell r="M860">
            <v>0</v>
          </cell>
          <cell r="N860">
            <v>0</v>
          </cell>
          <cell r="O860">
            <v>0</v>
          </cell>
          <cell r="P860">
            <v>0</v>
          </cell>
          <cell r="Q860">
            <v>0</v>
          </cell>
          <cell r="R860">
            <v>0</v>
          </cell>
          <cell r="S860">
            <v>0</v>
          </cell>
          <cell r="T860">
            <v>0</v>
          </cell>
        </row>
        <row r="861">
          <cell r="A861">
            <v>2111410</v>
          </cell>
          <cell r="B861" t="str">
            <v/>
          </cell>
          <cell r="C861" t="str">
            <v/>
          </cell>
          <cell r="D861" t="str">
            <v>21114</v>
          </cell>
          <cell r="E861" t="str">
            <v/>
          </cell>
          <cell r="F861" t="str">
            <v/>
          </cell>
          <cell r="G861" t="str">
            <v>  能源调查</v>
          </cell>
          <cell r="H861">
            <v>0</v>
          </cell>
          <cell r="I861">
            <v>0</v>
          </cell>
          <cell r="J861">
            <v>0</v>
          </cell>
          <cell r="K861">
            <v>0</v>
          </cell>
          <cell r="L861">
            <v>0</v>
          </cell>
          <cell r="M861">
            <v>0</v>
          </cell>
          <cell r="N861">
            <v>0</v>
          </cell>
          <cell r="O861">
            <v>0</v>
          </cell>
          <cell r="P861">
            <v>0</v>
          </cell>
          <cell r="Q861">
            <v>0</v>
          </cell>
          <cell r="R861">
            <v>0</v>
          </cell>
          <cell r="S861">
            <v>0</v>
          </cell>
          <cell r="T861">
            <v>0</v>
          </cell>
        </row>
        <row r="862">
          <cell r="A862">
            <v>2111411</v>
          </cell>
          <cell r="B862" t="str">
            <v/>
          </cell>
          <cell r="C862" t="str">
            <v/>
          </cell>
          <cell r="D862" t="str">
            <v>21114</v>
          </cell>
          <cell r="E862" t="str">
            <v/>
          </cell>
          <cell r="F862" t="str">
            <v/>
          </cell>
          <cell r="G862" t="str">
            <v>  信息化建设</v>
          </cell>
          <cell r="H862">
            <v>0</v>
          </cell>
          <cell r="I862">
            <v>0</v>
          </cell>
          <cell r="J862">
            <v>0</v>
          </cell>
          <cell r="K862">
            <v>0</v>
          </cell>
          <cell r="L862">
            <v>0</v>
          </cell>
          <cell r="M862">
            <v>0</v>
          </cell>
          <cell r="N862">
            <v>0</v>
          </cell>
          <cell r="O862">
            <v>0</v>
          </cell>
          <cell r="P862">
            <v>0</v>
          </cell>
          <cell r="Q862">
            <v>0</v>
          </cell>
          <cell r="R862">
            <v>0</v>
          </cell>
          <cell r="S862">
            <v>0</v>
          </cell>
          <cell r="T862">
            <v>0</v>
          </cell>
        </row>
        <row r="863">
          <cell r="A863">
            <v>2111450</v>
          </cell>
          <cell r="B863" t="str">
            <v/>
          </cell>
          <cell r="C863" t="str">
            <v/>
          </cell>
          <cell r="D863" t="str">
            <v>21114</v>
          </cell>
          <cell r="E863" t="str">
            <v/>
          </cell>
          <cell r="F863" t="str">
            <v/>
          </cell>
          <cell r="G863" t="str">
            <v>  事业运行</v>
          </cell>
          <cell r="H863">
            <v>0</v>
          </cell>
          <cell r="I863">
            <v>0</v>
          </cell>
          <cell r="J863">
            <v>0</v>
          </cell>
          <cell r="K863">
            <v>0</v>
          </cell>
          <cell r="L863">
            <v>0</v>
          </cell>
          <cell r="M863">
            <v>0</v>
          </cell>
          <cell r="N863">
            <v>0</v>
          </cell>
          <cell r="O863">
            <v>0</v>
          </cell>
          <cell r="P863">
            <v>0</v>
          </cell>
          <cell r="Q863">
            <v>0</v>
          </cell>
          <cell r="R863">
            <v>0</v>
          </cell>
          <cell r="S863">
            <v>0</v>
          </cell>
          <cell r="T863">
            <v>0</v>
          </cell>
        </row>
        <row r="864">
          <cell r="A864">
            <v>2111499</v>
          </cell>
          <cell r="B864" t="str">
            <v/>
          </cell>
          <cell r="C864" t="str">
            <v/>
          </cell>
          <cell r="D864" t="str">
            <v>21114</v>
          </cell>
          <cell r="E864" t="str">
            <v/>
          </cell>
          <cell r="F864" t="str">
            <v/>
          </cell>
          <cell r="G864" t="str">
            <v>  其他能源管理事务支出</v>
          </cell>
          <cell r="H864">
            <v>0</v>
          </cell>
          <cell r="I864">
            <v>0</v>
          </cell>
          <cell r="J864">
            <v>0</v>
          </cell>
          <cell r="K864">
            <v>0</v>
          </cell>
          <cell r="L864">
            <v>0</v>
          </cell>
          <cell r="M864">
            <v>0</v>
          </cell>
          <cell r="N864">
            <v>0</v>
          </cell>
          <cell r="O864">
            <v>0</v>
          </cell>
          <cell r="P864">
            <v>0</v>
          </cell>
          <cell r="Q864">
            <v>0</v>
          </cell>
          <cell r="R864">
            <v>0</v>
          </cell>
          <cell r="S864">
            <v>0</v>
          </cell>
          <cell r="T864">
            <v>0</v>
          </cell>
        </row>
        <row r="865">
          <cell r="A865">
            <v>21199</v>
          </cell>
          <cell r="B865" t="str">
            <v/>
          </cell>
          <cell r="C865" t="str">
            <v>211</v>
          </cell>
          <cell r="D865" t="str">
            <v/>
          </cell>
          <cell r="E865" t="str">
            <v/>
          </cell>
          <cell r="F865" t="str">
            <v>21199</v>
          </cell>
          <cell r="G865" t="str">
            <v>其他节能环保支出</v>
          </cell>
          <cell r="H865">
            <v>1211.86</v>
          </cell>
          <cell r="I865">
            <v>0</v>
          </cell>
          <cell r="J865">
            <v>0</v>
          </cell>
          <cell r="K865">
            <v>0</v>
          </cell>
          <cell r="L865">
            <v>0</v>
          </cell>
          <cell r="M865">
            <v>0</v>
          </cell>
          <cell r="N865">
            <v>0</v>
          </cell>
          <cell r="O865">
            <v>0</v>
          </cell>
          <cell r="P865">
            <v>0</v>
          </cell>
          <cell r="Q865">
            <v>0</v>
          </cell>
          <cell r="R865">
            <v>0</v>
          </cell>
          <cell r="S865">
            <v>0</v>
          </cell>
          <cell r="T865">
            <v>0</v>
          </cell>
        </row>
        <row r="866">
          <cell r="A866">
            <v>2119999</v>
          </cell>
          <cell r="B866" t="str">
            <v/>
          </cell>
          <cell r="C866" t="str">
            <v/>
          </cell>
          <cell r="D866" t="str">
            <v>21199</v>
          </cell>
          <cell r="E866" t="str">
            <v/>
          </cell>
          <cell r="F866" t="str">
            <v/>
          </cell>
          <cell r="G866" t="str">
            <v>  其他节能环保支出</v>
          </cell>
          <cell r="H866">
            <v>1211.86</v>
          </cell>
          <cell r="I866">
            <v>0</v>
          </cell>
          <cell r="J866">
            <v>0</v>
          </cell>
          <cell r="K866">
            <v>0</v>
          </cell>
          <cell r="L866">
            <v>0</v>
          </cell>
          <cell r="M866">
            <v>0</v>
          </cell>
          <cell r="N866">
            <v>0</v>
          </cell>
          <cell r="O866">
            <v>0</v>
          </cell>
          <cell r="P866">
            <v>0</v>
          </cell>
          <cell r="Q866">
            <v>0</v>
          </cell>
          <cell r="R866">
            <v>0</v>
          </cell>
          <cell r="S866">
            <v>0</v>
          </cell>
          <cell r="T866">
            <v>0</v>
          </cell>
        </row>
        <row r="867">
          <cell r="A867">
            <v>212</v>
          </cell>
          <cell r="B867" t="str">
            <v>类</v>
          </cell>
          <cell r="C867" t="str">
            <v/>
          </cell>
          <cell r="D867" t="str">
            <v/>
          </cell>
          <cell r="E867" t="str">
            <v/>
          </cell>
          <cell r="F867" t="str">
            <v/>
          </cell>
          <cell r="G867" t="str">
            <v>城乡社区事务支出</v>
          </cell>
          <cell r="H867">
            <v>5793.275139</v>
          </cell>
          <cell r="I867">
            <v>1522.2912</v>
          </cell>
          <cell r="J867">
            <v>128.4456</v>
          </cell>
          <cell r="K867">
            <v>61.4856</v>
          </cell>
          <cell r="L867">
            <v>0</v>
          </cell>
          <cell r="M867">
            <v>104.16</v>
          </cell>
          <cell r="N867">
            <v>0</v>
          </cell>
          <cell r="O867">
            <v>0</v>
          </cell>
          <cell r="P867">
            <v>0</v>
          </cell>
          <cell r="Q867">
            <v>0</v>
          </cell>
          <cell r="R867">
            <v>0</v>
          </cell>
          <cell r="S867">
            <v>0</v>
          </cell>
          <cell r="T867">
            <v>0</v>
          </cell>
        </row>
        <row r="868">
          <cell r="A868">
            <v>21201</v>
          </cell>
          <cell r="B868" t="str">
            <v/>
          </cell>
          <cell r="C868" t="str">
            <v>212</v>
          </cell>
          <cell r="D868" t="str">
            <v/>
          </cell>
          <cell r="E868" t="str">
            <v/>
          </cell>
          <cell r="F868" t="str">
            <v>21201</v>
          </cell>
          <cell r="G868" t="str">
            <v>城乡社区管理事务</v>
          </cell>
          <cell r="H868">
            <v>3753.787508</v>
          </cell>
          <cell r="I868">
            <v>937.5768</v>
          </cell>
          <cell r="J868">
            <v>60.8136</v>
          </cell>
          <cell r="K868">
            <v>35.773</v>
          </cell>
          <cell r="L868">
            <v>0</v>
          </cell>
          <cell r="M868">
            <v>47.88</v>
          </cell>
          <cell r="N868">
            <v>0</v>
          </cell>
          <cell r="O868">
            <v>0</v>
          </cell>
          <cell r="P868">
            <v>0</v>
          </cell>
          <cell r="Q868">
            <v>0</v>
          </cell>
          <cell r="R868">
            <v>0</v>
          </cell>
          <cell r="S868">
            <v>0</v>
          </cell>
          <cell r="T868">
            <v>0</v>
          </cell>
        </row>
        <row r="869">
          <cell r="A869">
            <v>2120101</v>
          </cell>
          <cell r="B869" t="str">
            <v/>
          </cell>
          <cell r="C869" t="str">
            <v/>
          </cell>
          <cell r="D869" t="str">
            <v>21201</v>
          </cell>
          <cell r="E869" t="str">
            <v/>
          </cell>
          <cell r="F869" t="str">
            <v/>
          </cell>
          <cell r="G869" t="str">
            <v>  行政运行</v>
          </cell>
          <cell r="H869">
            <v>368.734461</v>
          </cell>
          <cell r="I869">
            <v>328.2228</v>
          </cell>
          <cell r="J869">
            <v>0</v>
          </cell>
          <cell r="K869">
            <v>8.7677</v>
          </cell>
          <cell r="L869">
            <v>0</v>
          </cell>
          <cell r="M869">
            <v>0</v>
          </cell>
          <cell r="N869">
            <v>0</v>
          </cell>
          <cell r="O869">
            <v>0</v>
          </cell>
          <cell r="P869">
            <v>0</v>
          </cell>
          <cell r="Q869">
            <v>0</v>
          </cell>
          <cell r="R869">
            <v>0</v>
          </cell>
          <cell r="S869">
            <v>0</v>
          </cell>
          <cell r="T869">
            <v>0</v>
          </cell>
        </row>
        <row r="870">
          <cell r="A870">
            <v>212010101</v>
          </cell>
          <cell r="B870" t="str">
            <v/>
          </cell>
          <cell r="C870" t="str">
            <v/>
          </cell>
          <cell r="D870" t="str">
            <v/>
          </cell>
          <cell r="E870" t="str">
            <v>2120101</v>
          </cell>
          <cell r="F870" t="str">
            <v/>
          </cell>
          <cell r="G870" t="str">
            <v>  住建局</v>
          </cell>
          <cell r="H870">
            <v>202.30586</v>
          </cell>
          <cell r="I870">
            <v>176.6184</v>
          </cell>
          <cell r="J870">
            <v>0</v>
          </cell>
          <cell r="K870">
            <v>4.7678</v>
          </cell>
          <cell r="L870">
            <v>0</v>
          </cell>
          <cell r="M870">
            <v>0</v>
          </cell>
          <cell r="N870">
            <v>0</v>
          </cell>
          <cell r="O870">
            <v>0</v>
          </cell>
          <cell r="P870">
            <v>0</v>
          </cell>
          <cell r="Q870">
            <v>0</v>
          </cell>
          <cell r="R870">
            <v>0</v>
          </cell>
          <cell r="S870">
            <v>0</v>
          </cell>
          <cell r="T870">
            <v>0</v>
          </cell>
        </row>
        <row r="871">
          <cell r="A871">
            <v>212010102</v>
          </cell>
          <cell r="B871" t="str">
            <v/>
          </cell>
          <cell r="C871" t="str">
            <v/>
          </cell>
          <cell r="D871" t="str">
            <v/>
          </cell>
          <cell r="E871" t="str">
            <v>2120101</v>
          </cell>
          <cell r="F871" t="str">
            <v/>
          </cell>
          <cell r="G871" t="str">
            <v>  城管局</v>
          </cell>
          <cell r="H871">
            <v>166.428601</v>
          </cell>
          <cell r="I871">
            <v>151.6044</v>
          </cell>
          <cell r="J871">
            <v>0</v>
          </cell>
          <cell r="K871">
            <v>3.9999</v>
          </cell>
          <cell r="L871">
            <v>0</v>
          </cell>
          <cell r="M871">
            <v>0</v>
          </cell>
          <cell r="N871">
            <v>0</v>
          </cell>
          <cell r="O871">
            <v>0</v>
          </cell>
          <cell r="P871">
            <v>0</v>
          </cell>
          <cell r="Q871">
            <v>0</v>
          </cell>
          <cell r="R871">
            <v>0</v>
          </cell>
          <cell r="S871">
            <v>0</v>
          </cell>
          <cell r="T871">
            <v>0</v>
          </cell>
        </row>
        <row r="872">
          <cell r="A872">
            <v>212010103</v>
          </cell>
          <cell r="B872" t="str">
            <v/>
          </cell>
          <cell r="C872" t="str">
            <v/>
          </cell>
          <cell r="D872" t="str">
            <v/>
          </cell>
          <cell r="E872" t="str">
            <v>2120101</v>
          </cell>
          <cell r="F872" t="str">
            <v/>
          </cell>
          <cell r="G872" t="str">
            <v>  乡镇街道</v>
          </cell>
          <cell r="H872">
            <v>0</v>
          </cell>
          <cell r="I872">
            <v>0</v>
          </cell>
          <cell r="J872">
            <v>0</v>
          </cell>
          <cell r="K872">
            <v>0</v>
          </cell>
          <cell r="L872">
            <v>0</v>
          </cell>
          <cell r="M872">
            <v>0</v>
          </cell>
          <cell r="N872">
            <v>0</v>
          </cell>
          <cell r="O872">
            <v>0</v>
          </cell>
          <cell r="P872">
            <v>0</v>
          </cell>
          <cell r="Q872">
            <v>0</v>
          </cell>
          <cell r="R872">
            <v>0</v>
          </cell>
          <cell r="S872">
            <v>0</v>
          </cell>
          <cell r="T872">
            <v>0</v>
          </cell>
        </row>
        <row r="873">
          <cell r="A873">
            <v>2120102</v>
          </cell>
          <cell r="B873" t="str">
            <v/>
          </cell>
          <cell r="C873" t="str">
            <v/>
          </cell>
          <cell r="D873" t="str">
            <v>21201</v>
          </cell>
          <cell r="E873" t="str">
            <v/>
          </cell>
          <cell r="F873" t="str">
            <v/>
          </cell>
          <cell r="G873" t="str">
            <v>  一般行政管理事务</v>
          </cell>
          <cell r="H873">
            <v>0</v>
          </cell>
          <cell r="I873">
            <v>0</v>
          </cell>
          <cell r="J873">
            <v>0</v>
          </cell>
          <cell r="K873">
            <v>0</v>
          </cell>
          <cell r="L873">
            <v>0</v>
          </cell>
          <cell r="M873">
            <v>0</v>
          </cell>
          <cell r="N873">
            <v>0</v>
          </cell>
          <cell r="O873">
            <v>0</v>
          </cell>
          <cell r="P873">
            <v>0</v>
          </cell>
          <cell r="Q873">
            <v>0</v>
          </cell>
          <cell r="R873">
            <v>0</v>
          </cell>
          <cell r="S873">
            <v>0</v>
          </cell>
          <cell r="T873">
            <v>0</v>
          </cell>
        </row>
        <row r="874">
          <cell r="A874">
            <v>2120103</v>
          </cell>
          <cell r="B874" t="str">
            <v/>
          </cell>
          <cell r="C874" t="str">
            <v/>
          </cell>
          <cell r="D874" t="str">
            <v>21201</v>
          </cell>
          <cell r="E874" t="str">
            <v/>
          </cell>
          <cell r="F874" t="str">
            <v/>
          </cell>
          <cell r="G874" t="str">
            <v>  机关服务</v>
          </cell>
          <cell r="H874">
            <v>0</v>
          </cell>
          <cell r="I874">
            <v>0</v>
          </cell>
          <cell r="J874">
            <v>0</v>
          </cell>
          <cell r="K874">
            <v>0</v>
          </cell>
          <cell r="L874">
            <v>0</v>
          </cell>
          <cell r="M874">
            <v>0</v>
          </cell>
          <cell r="N874">
            <v>0</v>
          </cell>
          <cell r="O874">
            <v>0</v>
          </cell>
          <cell r="P874">
            <v>0</v>
          </cell>
          <cell r="Q874">
            <v>0</v>
          </cell>
          <cell r="R874">
            <v>0</v>
          </cell>
          <cell r="S874">
            <v>0</v>
          </cell>
          <cell r="T874">
            <v>0</v>
          </cell>
        </row>
        <row r="875">
          <cell r="A875">
            <v>2120104</v>
          </cell>
          <cell r="B875" t="str">
            <v/>
          </cell>
          <cell r="C875" t="str">
            <v/>
          </cell>
          <cell r="D875" t="str">
            <v>21201</v>
          </cell>
          <cell r="E875" t="str">
            <v/>
          </cell>
          <cell r="F875" t="str">
            <v/>
          </cell>
          <cell r="G875" t="str">
            <v>  城管执法</v>
          </cell>
          <cell r="H875">
            <v>250.714674</v>
          </cell>
          <cell r="I875">
            <v>90.8784</v>
          </cell>
          <cell r="J875">
            <v>0</v>
          </cell>
          <cell r="K875">
            <v>2.6718</v>
          </cell>
          <cell r="L875">
            <v>0</v>
          </cell>
          <cell r="M875">
            <v>0</v>
          </cell>
          <cell r="N875">
            <v>0</v>
          </cell>
          <cell r="O875">
            <v>0</v>
          </cell>
          <cell r="P875">
            <v>0</v>
          </cell>
          <cell r="Q875">
            <v>0</v>
          </cell>
          <cell r="R875">
            <v>0</v>
          </cell>
          <cell r="S875">
            <v>0</v>
          </cell>
          <cell r="T875">
            <v>0</v>
          </cell>
        </row>
        <row r="876">
          <cell r="A876">
            <v>212010401</v>
          </cell>
          <cell r="B876" t="str">
            <v/>
          </cell>
          <cell r="C876" t="str">
            <v/>
          </cell>
          <cell r="D876" t="str">
            <v/>
          </cell>
          <cell r="E876" t="str">
            <v>2120104</v>
          </cell>
          <cell r="F876" t="str">
            <v/>
          </cell>
          <cell r="G876" t="str">
            <v>  乡镇街道</v>
          </cell>
          <cell r="H876">
            <v>54</v>
          </cell>
          <cell r="I876">
            <v>0</v>
          </cell>
          <cell r="J876">
            <v>0</v>
          </cell>
          <cell r="K876">
            <v>0</v>
          </cell>
          <cell r="L876">
            <v>0</v>
          </cell>
          <cell r="M876">
            <v>0</v>
          </cell>
          <cell r="N876">
            <v>0</v>
          </cell>
          <cell r="O876">
            <v>0</v>
          </cell>
          <cell r="P876">
            <v>0</v>
          </cell>
          <cell r="Q876">
            <v>0</v>
          </cell>
          <cell r="R876">
            <v>0</v>
          </cell>
          <cell r="S876">
            <v>0</v>
          </cell>
          <cell r="T876">
            <v>0</v>
          </cell>
        </row>
        <row r="877">
          <cell r="A877">
            <v>212010402</v>
          </cell>
          <cell r="B877" t="str">
            <v/>
          </cell>
          <cell r="C877" t="str">
            <v/>
          </cell>
          <cell r="D877" t="str">
            <v/>
          </cell>
          <cell r="E877" t="str">
            <v>2120104</v>
          </cell>
          <cell r="F877" t="str">
            <v/>
          </cell>
          <cell r="G877" t="str">
            <v>  城管局</v>
          </cell>
          <cell r="H877">
            <v>196.714674</v>
          </cell>
          <cell r="I877">
            <v>90.8784</v>
          </cell>
          <cell r="J877">
            <v>0</v>
          </cell>
          <cell r="K877">
            <v>2.6718</v>
          </cell>
          <cell r="L877">
            <v>0</v>
          </cell>
          <cell r="M877">
            <v>0</v>
          </cell>
          <cell r="N877">
            <v>0</v>
          </cell>
          <cell r="O877">
            <v>0</v>
          </cell>
          <cell r="P877">
            <v>0</v>
          </cell>
          <cell r="Q877">
            <v>0</v>
          </cell>
          <cell r="R877">
            <v>0</v>
          </cell>
          <cell r="S877">
            <v>0</v>
          </cell>
          <cell r="T877">
            <v>0</v>
          </cell>
        </row>
        <row r="878">
          <cell r="A878">
            <v>2120105</v>
          </cell>
          <cell r="B878" t="str">
            <v/>
          </cell>
          <cell r="C878" t="str">
            <v/>
          </cell>
          <cell r="D878" t="str">
            <v>21201</v>
          </cell>
          <cell r="E878" t="str">
            <v/>
          </cell>
          <cell r="F878" t="str">
            <v/>
          </cell>
          <cell r="G878" t="str">
            <v>  工程建设标准规范编制与监管</v>
          </cell>
          <cell r="H878">
            <v>0</v>
          </cell>
          <cell r="I878">
            <v>0</v>
          </cell>
          <cell r="J878">
            <v>0</v>
          </cell>
          <cell r="K878">
            <v>0</v>
          </cell>
          <cell r="L878">
            <v>0</v>
          </cell>
          <cell r="M878">
            <v>0</v>
          </cell>
          <cell r="N878">
            <v>0</v>
          </cell>
          <cell r="O878">
            <v>0</v>
          </cell>
          <cell r="P878">
            <v>0</v>
          </cell>
          <cell r="Q878">
            <v>0</v>
          </cell>
          <cell r="R878">
            <v>0</v>
          </cell>
          <cell r="S878">
            <v>0</v>
          </cell>
          <cell r="T878">
            <v>0</v>
          </cell>
        </row>
        <row r="879">
          <cell r="A879">
            <v>2120106</v>
          </cell>
          <cell r="B879" t="str">
            <v/>
          </cell>
          <cell r="C879" t="str">
            <v/>
          </cell>
          <cell r="D879" t="str">
            <v>21201</v>
          </cell>
          <cell r="E879" t="str">
            <v/>
          </cell>
          <cell r="F879" t="str">
            <v/>
          </cell>
          <cell r="G879" t="str">
            <v>  工程建设管理</v>
          </cell>
          <cell r="H879">
            <v>2357.731673</v>
          </cell>
          <cell r="I879">
            <v>473.0832</v>
          </cell>
          <cell r="J879">
            <v>54.3339</v>
          </cell>
          <cell r="K879">
            <v>21.7469</v>
          </cell>
          <cell r="L879">
            <v>0</v>
          </cell>
          <cell r="M879">
            <v>43.68</v>
          </cell>
          <cell r="N879">
            <v>0</v>
          </cell>
          <cell r="O879">
            <v>0</v>
          </cell>
          <cell r="P879">
            <v>0</v>
          </cell>
          <cell r="Q879">
            <v>0</v>
          </cell>
          <cell r="R879">
            <v>0</v>
          </cell>
          <cell r="S879">
            <v>0</v>
          </cell>
          <cell r="T879">
            <v>0</v>
          </cell>
        </row>
        <row r="880">
          <cell r="A880">
            <v>2120107</v>
          </cell>
          <cell r="B880" t="str">
            <v/>
          </cell>
          <cell r="C880" t="str">
            <v/>
          </cell>
          <cell r="D880" t="str">
            <v>21201</v>
          </cell>
          <cell r="E880" t="str">
            <v/>
          </cell>
          <cell r="F880" t="str">
            <v/>
          </cell>
          <cell r="G880" t="str">
            <v>  市政公用行业市场监管</v>
          </cell>
          <cell r="H880">
            <v>0</v>
          </cell>
          <cell r="I880">
            <v>0</v>
          </cell>
          <cell r="J880">
            <v>0</v>
          </cell>
          <cell r="K880">
            <v>0</v>
          </cell>
          <cell r="L880">
            <v>0</v>
          </cell>
          <cell r="M880">
            <v>0</v>
          </cell>
          <cell r="N880">
            <v>0</v>
          </cell>
          <cell r="O880">
            <v>0</v>
          </cell>
          <cell r="P880">
            <v>0</v>
          </cell>
          <cell r="Q880">
            <v>0</v>
          </cell>
          <cell r="R880">
            <v>0</v>
          </cell>
          <cell r="S880">
            <v>0</v>
          </cell>
          <cell r="T880">
            <v>0</v>
          </cell>
        </row>
        <row r="881">
          <cell r="A881">
            <v>2120108</v>
          </cell>
          <cell r="B881" t="str">
            <v/>
          </cell>
          <cell r="C881" t="str">
            <v/>
          </cell>
          <cell r="D881" t="str">
            <v>21201</v>
          </cell>
          <cell r="E881" t="str">
            <v/>
          </cell>
          <cell r="F881" t="str">
            <v/>
          </cell>
          <cell r="G881" t="str">
            <v>  国家重点风景区规划与保护</v>
          </cell>
          <cell r="H881">
            <v>0</v>
          </cell>
          <cell r="I881">
            <v>0</v>
          </cell>
          <cell r="J881">
            <v>0</v>
          </cell>
          <cell r="K881">
            <v>0</v>
          </cell>
          <cell r="L881">
            <v>0</v>
          </cell>
          <cell r="M881">
            <v>0</v>
          </cell>
          <cell r="N881">
            <v>0</v>
          </cell>
          <cell r="O881">
            <v>0</v>
          </cell>
          <cell r="P881">
            <v>0</v>
          </cell>
          <cell r="Q881">
            <v>0</v>
          </cell>
          <cell r="R881">
            <v>0</v>
          </cell>
          <cell r="S881">
            <v>0</v>
          </cell>
          <cell r="T881">
            <v>0</v>
          </cell>
        </row>
        <row r="882">
          <cell r="A882">
            <v>2120109</v>
          </cell>
          <cell r="B882" t="str">
            <v/>
          </cell>
          <cell r="C882" t="str">
            <v/>
          </cell>
          <cell r="D882" t="str">
            <v>21201</v>
          </cell>
          <cell r="E882" t="str">
            <v/>
          </cell>
          <cell r="F882" t="str">
            <v/>
          </cell>
          <cell r="G882" t="str">
            <v>  住宅建设与房地产市场监管</v>
          </cell>
          <cell r="H882">
            <v>60.3067</v>
          </cell>
          <cell r="I882">
            <v>45.3924</v>
          </cell>
          <cell r="J882">
            <v>6.4797</v>
          </cell>
          <cell r="K882">
            <v>2.5866</v>
          </cell>
          <cell r="L882">
            <v>0</v>
          </cell>
          <cell r="M882">
            <v>4.2</v>
          </cell>
          <cell r="N882">
            <v>0</v>
          </cell>
          <cell r="O882">
            <v>0</v>
          </cell>
          <cell r="P882">
            <v>0</v>
          </cell>
          <cell r="Q882">
            <v>0</v>
          </cell>
          <cell r="R882">
            <v>0</v>
          </cell>
          <cell r="S882">
            <v>0</v>
          </cell>
          <cell r="T882">
            <v>0</v>
          </cell>
        </row>
        <row r="883">
          <cell r="A883">
            <v>2120110</v>
          </cell>
          <cell r="B883" t="str">
            <v/>
          </cell>
          <cell r="C883" t="str">
            <v/>
          </cell>
          <cell r="D883" t="str">
            <v>21201</v>
          </cell>
          <cell r="E883" t="str">
            <v/>
          </cell>
          <cell r="F883" t="str">
            <v/>
          </cell>
          <cell r="G883" t="str">
            <v>  执业资格注册、资质审查</v>
          </cell>
          <cell r="H883">
            <v>0</v>
          </cell>
          <cell r="I883">
            <v>0</v>
          </cell>
          <cell r="J883">
            <v>0</v>
          </cell>
          <cell r="K883">
            <v>0</v>
          </cell>
          <cell r="L883">
            <v>0</v>
          </cell>
          <cell r="M883">
            <v>0</v>
          </cell>
          <cell r="N883">
            <v>0</v>
          </cell>
          <cell r="O883">
            <v>0</v>
          </cell>
          <cell r="P883">
            <v>0</v>
          </cell>
          <cell r="Q883">
            <v>0</v>
          </cell>
          <cell r="R883">
            <v>0</v>
          </cell>
          <cell r="S883">
            <v>0</v>
          </cell>
          <cell r="T883">
            <v>0</v>
          </cell>
        </row>
        <row r="884">
          <cell r="A884">
            <v>2120199</v>
          </cell>
          <cell r="B884" t="str">
            <v/>
          </cell>
          <cell r="C884" t="str">
            <v/>
          </cell>
          <cell r="D884" t="str">
            <v>21201</v>
          </cell>
          <cell r="E884" t="str">
            <v/>
          </cell>
          <cell r="F884" t="str">
            <v/>
          </cell>
          <cell r="G884" t="str">
            <v>  其他城乡社区管理事务支出</v>
          </cell>
          <cell r="H884">
            <v>716.3</v>
          </cell>
          <cell r="I884">
            <v>0</v>
          </cell>
          <cell r="J884">
            <v>0</v>
          </cell>
          <cell r="K884">
            <v>0</v>
          </cell>
          <cell r="L884">
            <v>0</v>
          </cell>
          <cell r="M884">
            <v>0</v>
          </cell>
          <cell r="N884">
            <v>0</v>
          </cell>
          <cell r="O884">
            <v>0</v>
          </cell>
          <cell r="P884">
            <v>0</v>
          </cell>
          <cell r="Q884">
            <v>0</v>
          </cell>
          <cell r="R884">
            <v>0</v>
          </cell>
          <cell r="S884">
            <v>0</v>
          </cell>
          <cell r="T884">
            <v>0</v>
          </cell>
        </row>
        <row r="885">
          <cell r="A885">
            <v>212019901</v>
          </cell>
          <cell r="B885" t="str">
            <v/>
          </cell>
          <cell r="C885" t="str">
            <v/>
          </cell>
          <cell r="D885" t="str">
            <v/>
          </cell>
          <cell r="E885" t="str">
            <v>2120199</v>
          </cell>
          <cell r="F885" t="str">
            <v/>
          </cell>
          <cell r="G885" t="str">
            <v>  住建局</v>
          </cell>
          <cell r="H885">
            <v>716.3</v>
          </cell>
          <cell r="I885">
            <v>0</v>
          </cell>
          <cell r="J885">
            <v>0</v>
          </cell>
          <cell r="K885">
            <v>0</v>
          </cell>
          <cell r="L885">
            <v>0</v>
          </cell>
          <cell r="M885">
            <v>0</v>
          </cell>
          <cell r="N885">
            <v>0</v>
          </cell>
          <cell r="O885">
            <v>0</v>
          </cell>
          <cell r="P885">
            <v>0</v>
          </cell>
          <cell r="Q885">
            <v>0</v>
          </cell>
          <cell r="R885">
            <v>0</v>
          </cell>
          <cell r="S885">
            <v>0</v>
          </cell>
          <cell r="T885">
            <v>0</v>
          </cell>
        </row>
        <row r="886">
          <cell r="A886">
            <v>212019902</v>
          </cell>
          <cell r="B886" t="str">
            <v/>
          </cell>
          <cell r="C886" t="str">
            <v/>
          </cell>
          <cell r="D886" t="str">
            <v/>
          </cell>
          <cell r="E886" t="str">
            <v>2120199</v>
          </cell>
          <cell r="F886" t="str">
            <v/>
          </cell>
          <cell r="G886" t="str">
            <v>  城管局</v>
          </cell>
          <cell r="H886">
            <v>0</v>
          </cell>
          <cell r="I886">
            <v>0</v>
          </cell>
          <cell r="J886">
            <v>0</v>
          </cell>
          <cell r="K886">
            <v>0</v>
          </cell>
          <cell r="L886">
            <v>0</v>
          </cell>
          <cell r="M886">
            <v>0</v>
          </cell>
          <cell r="N886">
            <v>0</v>
          </cell>
          <cell r="O886">
            <v>0</v>
          </cell>
          <cell r="P886">
            <v>0</v>
          </cell>
          <cell r="Q886">
            <v>0</v>
          </cell>
          <cell r="R886">
            <v>0</v>
          </cell>
          <cell r="S886">
            <v>0</v>
          </cell>
          <cell r="T886">
            <v>0</v>
          </cell>
        </row>
        <row r="887">
          <cell r="A887">
            <v>21202</v>
          </cell>
          <cell r="B887" t="str">
            <v/>
          </cell>
          <cell r="C887" t="str">
            <v>212</v>
          </cell>
          <cell r="D887" t="str">
            <v/>
          </cell>
          <cell r="E887" t="str">
            <v/>
          </cell>
          <cell r="F887" t="str">
            <v>21202</v>
          </cell>
          <cell r="G887" t="str">
            <v>城乡社区规划与管理</v>
          </cell>
          <cell r="H887">
            <v>3.357</v>
          </cell>
          <cell r="I887">
            <v>0</v>
          </cell>
          <cell r="J887">
            <v>0</v>
          </cell>
          <cell r="K887">
            <v>0</v>
          </cell>
          <cell r="L887">
            <v>0</v>
          </cell>
          <cell r="M887">
            <v>0</v>
          </cell>
          <cell r="N887">
            <v>0</v>
          </cell>
          <cell r="O887">
            <v>0</v>
          </cell>
          <cell r="P887">
            <v>0</v>
          </cell>
          <cell r="Q887">
            <v>0</v>
          </cell>
          <cell r="R887">
            <v>0</v>
          </cell>
          <cell r="S887">
            <v>0</v>
          </cell>
          <cell r="T887">
            <v>0</v>
          </cell>
        </row>
        <row r="888">
          <cell r="A888">
            <v>2120201</v>
          </cell>
          <cell r="B888" t="str">
            <v/>
          </cell>
          <cell r="C888" t="str">
            <v/>
          </cell>
          <cell r="D888" t="str">
            <v>21202</v>
          </cell>
          <cell r="E888" t="str">
            <v/>
          </cell>
          <cell r="F888" t="str">
            <v/>
          </cell>
          <cell r="G888" t="str">
            <v>  城乡社区规划与管理</v>
          </cell>
          <cell r="H888">
            <v>3.357</v>
          </cell>
          <cell r="I888">
            <v>0</v>
          </cell>
          <cell r="J888">
            <v>0</v>
          </cell>
          <cell r="K888">
            <v>0</v>
          </cell>
          <cell r="L888">
            <v>0</v>
          </cell>
          <cell r="M888">
            <v>0</v>
          </cell>
          <cell r="N888">
            <v>0</v>
          </cell>
          <cell r="O888">
            <v>0</v>
          </cell>
          <cell r="P888">
            <v>0</v>
          </cell>
          <cell r="Q888">
            <v>0</v>
          </cell>
          <cell r="R888">
            <v>0</v>
          </cell>
          <cell r="S888">
            <v>0</v>
          </cell>
          <cell r="T888">
            <v>0</v>
          </cell>
        </row>
        <row r="889">
          <cell r="A889">
            <v>21203</v>
          </cell>
          <cell r="B889" t="str">
            <v/>
          </cell>
          <cell r="C889" t="str">
            <v>212</v>
          </cell>
          <cell r="D889" t="str">
            <v/>
          </cell>
          <cell r="E889" t="str">
            <v/>
          </cell>
          <cell r="F889" t="str">
            <v>21203</v>
          </cell>
          <cell r="G889" t="str">
            <v>城乡社区公共设施</v>
          </cell>
          <cell r="H889">
            <v>183.78526</v>
          </cell>
          <cell r="I889">
            <v>87.9504</v>
          </cell>
          <cell r="J889">
            <v>10.1892</v>
          </cell>
          <cell r="K889">
            <v>3.9617</v>
          </cell>
          <cell r="L889">
            <v>0</v>
          </cell>
          <cell r="M889">
            <v>8.4</v>
          </cell>
          <cell r="N889">
            <v>0</v>
          </cell>
          <cell r="O889">
            <v>0</v>
          </cell>
          <cell r="P889">
            <v>0</v>
          </cell>
          <cell r="Q889">
            <v>0</v>
          </cell>
          <cell r="R889">
            <v>0</v>
          </cell>
          <cell r="S889">
            <v>0</v>
          </cell>
          <cell r="T889">
            <v>0</v>
          </cell>
        </row>
        <row r="890">
          <cell r="A890">
            <v>2120303</v>
          </cell>
          <cell r="B890" t="str">
            <v/>
          </cell>
          <cell r="C890" t="str">
            <v/>
          </cell>
          <cell r="D890" t="str">
            <v>21203</v>
          </cell>
          <cell r="E890" t="str">
            <v/>
          </cell>
          <cell r="F890" t="str">
            <v/>
          </cell>
          <cell r="G890" t="str">
            <v>  小城镇基础设施建设</v>
          </cell>
          <cell r="H890">
            <v>0</v>
          </cell>
          <cell r="I890">
            <v>0</v>
          </cell>
          <cell r="J890">
            <v>0</v>
          </cell>
          <cell r="K890">
            <v>0</v>
          </cell>
          <cell r="L890">
            <v>0</v>
          </cell>
          <cell r="M890">
            <v>0</v>
          </cell>
          <cell r="N890">
            <v>0</v>
          </cell>
          <cell r="O890">
            <v>0</v>
          </cell>
          <cell r="P890">
            <v>0</v>
          </cell>
          <cell r="Q890">
            <v>0</v>
          </cell>
          <cell r="R890">
            <v>0</v>
          </cell>
          <cell r="S890">
            <v>0</v>
          </cell>
          <cell r="T890">
            <v>0</v>
          </cell>
        </row>
        <row r="891">
          <cell r="A891">
            <v>2120399</v>
          </cell>
          <cell r="B891" t="str">
            <v/>
          </cell>
          <cell r="C891" t="str">
            <v/>
          </cell>
          <cell r="D891" t="str">
            <v>21203</v>
          </cell>
          <cell r="E891" t="str">
            <v/>
          </cell>
          <cell r="F891" t="str">
            <v/>
          </cell>
          <cell r="G891" t="str">
            <v>  其他城乡社区公共设施支出</v>
          </cell>
          <cell r="H891">
            <v>183.78526</v>
          </cell>
          <cell r="I891">
            <v>87.9504</v>
          </cell>
          <cell r="J891">
            <v>10.1892</v>
          </cell>
          <cell r="K891">
            <v>3.9617</v>
          </cell>
          <cell r="L891">
            <v>0</v>
          </cell>
          <cell r="M891">
            <v>8.4</v>
          </cell>
          <cell r="N891">
            <v>0</v>
          </cell>
          <cell r="O891">
            <v>0</v>
          </cell>
          <cell r="P891">
            <v>0</v>
          </cell>
          <cell r="Q891">
            <v>0</v>
          </cell>
          <cell r="R891">
            <v>0</v>
          </cell>
          <cell r="S891">
            <v>0</v>
          </cell>
          <cell r="T891">
            <v>0</v>
          </cell>
        </row>
        <row r="892">
          <cell r="A892">
            <v>212039901</v>
          </cell>
          <cell r="B892" t="str">
            <v/>
          </cell>
          <cell r="C892" t="str">
            <v/>
          </cell>
          <cell r="D892" t="str">
            <v/>
          </cell>
          <cell r="E892" t="str">
            <v>2120399</v>
          </cell>
          <cell r="F892" t="str">
            <v/>
          </cell>
          <cell r="G892" t="str">
            <v>    其中：交运局</v>
          </cell>
          <cell r="H892">
            <v>0</v>
          </cell>
          <cell r="I892">
            <v>0</v>
          </cell>
          <cell r="J892">
            <v>0</v>
          </cell>
          <cell r="K892">
            <v>0</v>
          </cell>
          <cell r="L892">
            <v>0</v>
          </cell>
          <cell r="M892">
            <v>0</v>
          </cell>
          <cell r="N892">
            <v>0</v>
          </cell>
          <cell r="O892">
            <v>0</v>
          </cell>
          <cell r="P892">
            <v>0</v>
          </cell>
          <cell r="Q892">
            <v>0</v>
          </cell>
          <cell r="R892">
            <v>0</v>
          </cell>
          <cell r="S892">
            <v>0</v>
          </cell>
          <cell r="T892">
            <v>0</v>
          </cell>
        </row>
        <row r="893">
          <cell r="A893">
            <v>212039902</v>
          </cell>
          <cell r="B893" t="str">
            <v/>
          </cell>
          <cell r="C893" t="str">
            <v/>
          </cell>
          <cell r="D893" t="str">
            <v/>
          </cell>
          <cell r="E893" t="str">
            <v>2120399</v>
          </cell>
          <cell r="F893" t="str">
            <v/>
          </cell>
          <cell r="G893" t="str">
            <v>          公路路政管理大队</v>
          </cell>
          <cell r="H893">
            <v>0</v>
          </cell>
          <cell r="I893">
            <v>0</v>
          </cell>
          <cell r="J893">
            <v>0</v>
          </cell>
          <cell r="K893">
            <v>0</v>
          </cell>
          <cell r="L893">
            <v>0</v>
          </cell>
          <cell r="M893">
            <v>0</v>
          </cell>
          <cell r="N893">
            <v>0</v>
          </cell>
          <cell r="O893">
            <v>0</v>
          </cell>
          <cell r="P893">
            <v>0</v>
          </cell>
          <cell r="Q893">
            <v>0</v>
          </cell>
          <cell r="R893">
            <v>0</v>
          </cell>
          <cell r="S893">
            <v>0</v>
          </cell>
          <cell r="T893">
            <v>0</v>
          </cell>
        </row>
        <row r="894">
          <cell r="A894">
            <v>212039903</v>
          </cell>
          <cell r="B894" t="str">
            <v/>
          </cell>
          <cell r="C894" t="str">
            <v/>
          </cell>
          <cell r="D894" t="str">
            <v/>
          </cell>
          <cell r="E894" t="str">
            <v>2120399</v>
          </cell>
          <cell r="F894" t="str">
            <v/>
          </cell>
          <cell r="G894" t="str">
            <v>          地方公路管理段</v>
          </cell>
          <cell r="H894">
            <v>0</v>
          </cell>
          <cell r="I894">
            <v>0</v>
          </cell>
          <cell r="J894">
            <v>0</v>
          </cell>
          <cell r="K894">
            <v>0</v>
          </cell>
          <cell r="L894">
            <v>0</v>
          </cell>
          <cell r="M894">
            <v>0</v>
          </cell>
          <cell r="N894">
            <v>0</v>
          </cell>
          <cell r="O894">
            <v>0</v>
          </cell>
          <cell r="P894">
            <v>0</v>
          </cell>
          <cell r="Q894">
            <v>0</v>
          </cell>
          <cell r="R894">
            <v>0</v>
          </cell>
          <cell r="S894">
            <v>0</v>
          </cell>
          <cell r="T894">
            <v>0</v>
          </cell>
        </row>
        <row r="895">
          <cell r="A895">
            <v>212039904</v>
          </cell>
          <cell r="B895" t="str">
            <v/>
          </cell>
          <cell r="C895" t="str">
            <v/>
          </cell>
          <cell r="D895" t="str">
            <v/>
          </cell>
          <cell r="E895" t="str">
            <v>2120399</v>
          </cell>
          <cell r="F895" t="str">
            <v/>
          </cell>
          <cell r="G895" t="str">
            <v>          城市照明管理站</v>
          </cell>
          <cell r="H895">
            <v>0</v>
          </cell>
          <cell r="I895">
            <v>0</v>
          </cell>
          <cell r="J895">
            <v>0</v>
          </cell>
          <cell r="K895">
            <v>0</v>
          </cell>
          <cell r="L895">
            <v>0</v>
          </cell>
          <cell r="M895">
            <v>0</v>
          </cell>
          <cell r="N895">
            <v>0</v>
          </cell>
          <cell r="O895">
            <v>0</v>
          </cell>
          <cell r="P895">
            <v>0</v>
          </cell>
          <cell r="Q895">
            <v>0</v>
          </cell>
          <cell r="R895">
            <v>0</v>
          </cell>
          <cell r="S895">
            <v>0</v>
          </cell>
          <cell r="T895">
            <v>0</v>
          </cell>
        </row>
        <row r="896">
          <cell r="A896">
            <v>212039905</v>
          </cell>
          <cell r="B896" t="str">
            <v/>
          </cell>
          <cell r="C896" t="str">
            <v/>
          </cell>
          <cell r="D896" t="str">
            <v/>
          </cell>
          <cell r="E896" t="str">
            <v>2120399</v>
          </cell>
          <cell r="F896" t="str">
            <v/>
          </cell>
          <cell r="G896" t="str">
            <v>          工程质量监督和造价管理站</v>
          </cell>
          <cell r="H896">
            <v>0</v>
          </cell>
          <cell r="I896">
            <v>0</v>
          </cell>
          <cell r="J896">
            <v>0</v>
          </cell>
          <cell r="K896">
            <v>0</v>
          </cell>
          <cell r="L896">
            <v>0</v>
          </cell>
          <cell r="M896">
            <v>0</v>
          </cell>
          <cell r="N896">
            <v>0</v>
          </cell>
          <cell r="O896">
            <v>0</v>
          </cell>
          <cell r="P896">
            <v>0</v>
          </cell>
          <cell r="Q896">
            <v>0</v>
          </cell>
          <cell r="R896">
            <v>0</v>
          </cell>
          <cell r="S896">
            <v>0</v>
          </cell>
          <cell r="T896">
            <v>0</v>
          </cell>
        </row>
        <row r="897">
          <cell r="A897">
            <v>212039906</v>
          </cell>
          <cell r="B897" t="str">
            <v/>
          </cell>
          <cell r="C897" t="str">
            <v/>
          </cell>
          <cell r="D897" t="str">
            <v/>
          </cell>
          <cell r="E897" t="str">
            <v>2120399</v>
          </cell>
          <cell r="F897" t="str">
            <v/>
          </cell>
          <cell r="G897" t="str">
            <v>          城管局</v>
          </cell>
          <cell r="H897">
            <v>183.78526</v>
          </cell>
          <cell r="I897">
            <v>87.9504</v>
          </cell>
          <cell r="J897">
            <v>10.1892</v>
          </cell>
          <cell r="K897">
            <v>3.9617</v>
          </cell>
          <cell r="L897">
            <v>0</v>
          </cell>
          <cell r="M897">
            <v>8.4</v>
          </cell>
          <cell r="N897">
            <v>0</v>
          </cell>
          <cell r="O897">
            <v>0</v>
          </cell>
          <cell r="P897">
            <v>0</v>
          </cell>
          <cell r="Q897">
            <v>0</v>
          </cell>
          <cell r="R897">
            <v>0</v>
          </cell>
          <cell r="S897">
            <v>0</v>
          </cell>
          <cell r="T897">
            <v>0</v>
          </cell>
        </row>
        <row r="898">
          <cell r="A898">
            <v>212039907</v>
          </cell>
          <cell r="B898" t="str">
            <v/>
          </cell>
          <cell r="C898" t="str">
            <v/>
          </cell>
          <cell r="D898" t="str">
            <v/>
          </cell>
          <cell r="E898" t="str">
            <v>2120399</v>
          </cell>
          <cell r="F898" t="str">
            <v/>
          </cell>
          <cell r="G898" t="str">
            <v>          住建局</v>
          </cell>
          <cell r="H898">
            <v>0</v>
          </cell>
          <cell r="I898">
            <v>0</v>
          </cell>
          <cell r="J898">
            <v>0</v>
          </cell>
          <cell r="K898">
            <v>0</v>
          </cell>
          <cell r="L898">
            <v>0</v>
          </cell>
          <cell r="M898">
            <v>0</v>
          </cell>
          <cell r="N898">
            <v>0</v>
          </cell>
          <cell r="O898">
            <v>0</v>
          </cell>
          <cell r="P898">
            <v>0</v>
          </cell>
          <cell r="Q898">
            <v>0</v>
          </cell>
          <cell r="R898">
            <v>0</v>
          </cell>
          <cell r="S898">
            <v>0</v>
          </cell>
          <cell r="T898">
            <v>0</v>
          </cell>
        </row>
        <row r="899">
          <cell r="A899">
            <v>212039908</v>
          </cell>
          <cell r="B899" t="str">
            <v/>
          </cell>
          <cell r="C899" t="str">
            <v/>
          </cell>
          <cell r="D899" t="str">
            <v/>
          </cell>
          <cell r="E899" t="str">
            <v>2120399</v>
          </cell>
          <cell r="F899" t="str">
            <v/>
          </cell>
          <cell r="G899" t="str">
            <v>          乡镇街道</v>
          </cell>
          <cell r="H899">
            <v>0</v>
          </cell>
          <cell r="I899">
            <v>0</v>
          </cell>
          <cell r="J899">
            <v>0</v>
          </cell>
          <cell r="K899">
            <v>0</v>
          </cell>
          <cell r="L899">
            <v>0</v>
          </cell>
          <cell r="M899">
            <v>0</v>
          </cell>
          <cell r="N899">
            <v>0</v>
          </cell>
          <cell r="O899">
            <v>0</v>
          </cell>
          <cell r="P899">
            <v>0</v>
          </cell>
          <cell r="Q899">
            <v>0</v>
          </cell>
          <cell r="R899">
            <v>0</v>
          </cell>
          <cell r="S899">
            <v>0</v>
          </cell>
          <cell r="T899">
            <v>0</v>
          </cell>
        </row>
        <row r="900">
          <cell r="A900">
            <v>21205</v>
          </cell>
          <cell r="B900" t="str">
            <v/>
          </cell>
          <cell r="C900" t="str">
            <v>212</v>
          </cell>
          <cell r="D900" t="str">
            <v/>
          </cell>
          <cell r="E900" t="str">
            <v/>
          </cell>
          <cell r="F900" t="str">
            <v>21205</v>
          </cell>
          <cell r="G900" t="str">
            <v>城乡社区环境卫生</v>
          </cell>
          <cell r="H900">
            <v>1847.345371</v>
          </cell>
          <cell r="I900">
            <v>496.764</v>
          </cell>
          <cell r="J900">
            <v>57.4428</v>
          </cell>
          <cell r="K900">
            <v>21.7509</v>
          </cell>
          <cell r="L900">
            <v>0</v>
          </cell>
          <cell r="M900">
            <v>47.88</v>
          </cell>
          <cell r="N900">
            <v>0</v>
          </cell>
          <cell r="O900">
            <v>0</v>
          </cell>
          <cell r="P900">
            <v>0</v>
          </cell>
          <cell r="Q900">
            <v>0</v>
          </cell>
          <cell r="R900">
            <v>0</v>
          </cell>
          <cell r="S900">
            <v>0</v>
          </cell>
          <cell r="T900">
            <v>0</v>
          </cell>
        </row>
        <row r="901">
          <cell r="A901">
            <v>2120501</v>
          </cell>
          <cell r="B901" t="str">
            <v/>
          </cell>
          <cell r="C901" t="str">
            <v/>
          </cell>
          <cell r="D901" t="str">
            <v>21205</v>
          </cell>
          <cell r="E901" t="str">
            <v/>
          </cell>
          <cell r="F901" t="str">
            <v/>
          </cell>
          <cell r="G901" t="str">
            <v>  城乡社区环境卫生</v>
          </cell>
          <cell r="H901">
            <v>1847.345371</v>
          </cell>
          <cell r="I901">
            <v>496.764</v>
          </cell>
          <cell r="J901">
            <v>57.4428</v>
          </cell>
          <cell r="K901">
            <v>21.7509</v>
          </cell>
          <cell r="L901">
            <v>0</v>
          </cell>
          <cell r="M901">
            <v>47.88</v>
          </cell>
          <cell r="N901">
            <v>0</v>
          </cell>
          <cell r="O901">
            <v>0</v>
          </cell>
          <cell r="P901">
            <v>0</v>
          </cell>
          <cell r="Q901">
            <v>0</v>
          </cell>
          <cell r="R901">
            <v>0</v>
          </cell>
          <cell r="S901">
            <v>0</v>
          </cell>
          <cell r="T901">
            <v>0</v>
          </cell>
        </row>
        <row r="902">
          <cell r="A902">
            <v>212050101</v>
          </cell>
          <cell r="B902" t="str">
            <v/>
          </cell>
          <cell r="C902" t="str">
            <v/>
          </cell>
          <cell r="D902" t="str">
            <v/>
          </cell>
          <cell r="E902" t="str">
            <v>2120501</v>
          </cell>
          <cell r="F902" t="str">
            <v/>
          </cell>
          <cell r="G902" t="str">
            <v>  住建局</v>
          </cell>
          <cell r="H902">
            <v>0</v>
          </cell>
          <cell r="I902">
            <v>0</v>
          </cell>
          <cell r="J902">
            <v>0</v>
          </cell>
          <cell r="K902">
            <v>0</v>
          </cell>
          <cell r="L902">
            <v>0</v>
          </cell>
          <cell r="M902">
            <v>0</v>
          </cell>
          <cell r="N902">
            <v>0</v>
          </cell>
          <cell r="O902">
            <v>0</v>
          </cell>
          <cell r="P902">
            <v>0</v>
          </cell>
          <cell r="Q902">
            <v>0</v>
          </cell>
          <cell r="R902">
            <v>0</v>
          </cell>
          <cell r="S902">
            <v>0</v>
          </cell>
          <cell r="T902">
            <v>0</v>
          </cell>
        </row>
        <row r="903">
          <cell r="A903">
            <v>212050102</v>
          </cell>
          <cell r="B903" t="str">
            <v/>
          </cell>
          <cell r="C903" t="str">
            <v/>
          </cell>
          <cell r="D903" t="str">
            <v/>
          </cell>
          <cell r="E903" t="str">
            <v>2120501</v>
          </cell>
          <cell r="F903" t="str">
            <v/>
          </cell>
          <cell r="G903" t="str">
            <v>  城管局</v>
          </cell>
          <cell r="H903">
            <v>884.540532</v>
          </cell>
          <cell r="I903">
            <v>328.9884</v>
          </cell>
          <cell r="J903">
            <v>38.9904</v>
          </cell>
          <cell r="K903">
            <v>14.838</v>
          </cell>
          <cell r="L903">
            <v>0</v>
          </cell>
          <cell r="M903">
            <v>31.92</v>
          </cell>
          <cell r="N903">
            <v>0</v>
          </cell>
          <cell r="O903">
            <v>0</v>
          </cell>
          <cell r="P903">
            <v>0</v>
          </cell>
          <cell r="Q903">
            <v>0</v>
          </cell>
          <cell r="R903">
            <v>0</v>
          </cell>
          <cell r="S903">
            <v>0</v>
          </cell>
          <cell r="T903">
            <v>0</v>
          </cell>
        </row>
        <row r="904">
          <cell r="A904">
            <v>212050103</v>
          </cell>
          <cell r="B904" t="str">
            <v/>
          </cell>
          <cell r="C904" t="str">
            <v/>
          </cell>
          <cell r="D904" t="str">
            <v/>
          </cell>
          <cell r="E904" t="str">
            <v>2120501</v>
          </cell>
          <cell r="F904" t="str">
            <v/>
          </cell>
          <cell r="G904" t="str">
            <v>  环卫站</v>
          </cell>
          <cell r="H904">
            <v>962.804839</v>
          </cell>
          <cell r="I904">
            <v>167.7756</v>
          </cell>
          <cell r="J904">
            <v>18.4524</v>
          </cell>
          <cell r="K904">
            <v>6.9129</v>
          </cell>
          <cell r="L904">
            <v>0</v>
          </cell>
          <cell r="M904">
            <v>15.96</v>
          </cell>
          <cell r="N904">
            <v>0</v>
          </cell>
          <cell r="O904">
            <v>0</v>
          </cell>
          <cell r="P904">
            <v>0</v>
          </cell>
          <cell r="Q904">
            <v>0</v>
          </cell>
          <cell r="R904">
            <v>0</v>
          </cell>
          <cell r="S904">
            <v>0</v>
          </cell>
          <cell r="T904">
            <v>0</v>
          </cell>
        </row>
        <row r="905">
          <cell r="A905">
            <v>212050104</v>
          </cell>
          <cell r="B905" t="str">
            <v/>
          </cell>
          <cell r="C905" t="str">
            <v/>
          </cell>
          <cell r="D905" t="str">
            <v/>
          </cell>
          <cell r="E905" t="str">
            <v>2120501</v>
          </cell>
          <cell r="F905" t="str">
            <v/>
          </cell>
          <cell r="G905" t="str">
            <v>  园林绿化管理站</v>
          </cell>
          <cell r="H905">
            <v>0</v>
          </cell>
          <cell r="I905">
            <v>0</v>
          </cell>
          <cell r="J905">
            <v>0</v>
          </cell>
          <cell r="K905">
            <v>0</v>
          </cell>
          <cell r="L905">
            <v>0</v>
          </cell>
          <cell r="M905">
            <v>0</v>
          </cell>
          <cell r="N905">
            <v>0</v>
          </cell>
          <cell r="O905">
            <v>0</v>
          </cell>
          <cell r="P905">
            <v>0</v>
          </cell>
          <cell r="Q905">
            <v>0</v>
          </cell>
          <cell r="R905">
            <v>0</v>
          </cell>
          <cell r="S905">
            <v>0</v>
          </cell>
          <cell r="T905">
            <v>0</v>
          </cell>
        </row>
        <row r="906">
          <cell r="A906">
            <v>212050105</v>
          </cell>
          <cell r="B906" t="str">
            <v/>
          </cell>
          <cell r="C906" t="str">
            <v/>
          </cell>
          <cell r="D906" t="str">
            <v/>
          </cell>
          <cell r="E906" t="str">
            <v>2120501</v>
          </cell>
          <cell r="F906" t="str">
            <v/>
          </cell>
          <cell r="G906" t="str">
            <v>  乡镇</v>
          </cell>
          <cell r="H906">
            <v>0</v>
          </cell>
          <cell r="I906">
            <v>0</v>
          </cell>
          <cell r="J906">
            <v>0</v>
          </cell>
          <cell r="K906">
            <v>0</v>
          </cell>
          <cell r="L906">
            <v>0</v>
          </cell>
          <cell r="M906">
            <v>0</v>
          </cell>
          <cell r="N906">
            <v>0</v>
          </cell>
          <cell r="O906">
            <v>0</v>
          </cell>
          <cell r="P906">
            <v>0</v>
          </cell>
          <cell r="Q906">
            <v>0</v>
          </cell>
          <cell r="R906">
            <v>0</v>
          </cell>
          <cell r="S906">
            <v>0</v>
          </cell>
          <cell r="T906">
            <v>0</v>
          </cell>
        </row>
        <row r="907">
          <cell r="A907">
            <v>21206</v>
          </cell>
          <cell r="B907" t="str">
            <v/>
          </cell>
          <cell r="C907" t="str">
            <v>212</v>
          </cell>
          <cell r="D907" t="str">
            <v/>
          </cell>
          <cell r="E907" t="str">
            <v/>
          </cell>
          <cell r="F907" t="str">
            <v>21206</v>
          </cell>
          <cell r="G907" t="str">
            <v>建设市场管理与监督</v>
          </cell>
          <cell r="H907">
            <v>0</v>
          </cell>
          <cell r="I907">
            <v>0</v>
          </cell>
          <cell r="J907">
            <v>0</v>
          </cell>
          <cell r="K907">
            <v>0</v>
          </cell>
          <cell r="L907">
            <v>0</v>
          </cell>
          <cell r="M907">
            <v>0</v>
          </cell>
          <cell r="N907">
            <v>0</v>
          </cell>
          <cell r="O907">
            <v>0</v>
          </cell>
          <cell r="P907">
            <v>0</v>
          </cell>
          <cell r="Q907">
            <v>0</v>
          </cell>
          <cell r="R907">
            <v>0</v>
          </cell>
          <cell r="S907">
            <v>0</v>
          </cell>
          <cell r="T907">
            <v>0</v>
          </cell>
        </row>
        <row r="908">
          <cell r="A908">
            <v>2120601</v>
          </cell>
          <cell r="B908" t="str">
            <v/>
          </cell>
          <cell r="C908" t="str">
            <v/>
          </cell>
          <cell r="D908" t="str">
            <v>21206</v>
          </cell>
          <cell r="E908" t="str">
            <v/>
          </cell>
          <cell r="F908" t="str">
            <v/>
          </cell>
          <cell r="G908" t="str">
            <v>  建设市场管理与监督</v>
          </cell>
          <cell r="H908">
            <v>0</v>
          </cell>
          <cell r="I908">
            <v>0</v>
          </cell>
          <cell r="J908">
            <v>0</v>
          </cell>
          <cell r="K908">
            <v>0</v>
          </cell>
          <cell r="L908">
            <v>0</v>
          </cell>
          <cell r="M908">
            <v>0</v>
          </cell>
          <cell r="N908">
            <v>0</v>
          </cell>
          <cell r="O908">
            <v>0</v>
          </cell>
          <cell r="P908">
            <v>0</v>
          </cell>
          <cell r="Q908">
            <v>0</v>
          </cell>
          <cell r="R908">
            <v>0</v>
          </cell>
          <cell r="S908">
            <v>0</v>
          </cell>
          <cell r="T908">
            <v>0</v>
          </cell>
        </row>
        <row r="909">
          <cell r="A909">
            <v>21299</v>
          </cell>
          <cell r="B909" t="str">
            <v/>
          </cell>
          <cell r="C909" t="str">
            <v>212</v>
          </cell>
          <cell r="D909" t="str">
            <v/>
          </cell>
          <cell r="E909" t="str">
            <v/>
          </cell>
          <cell r="F909" t="str">
            <v>21299</v>
          </cell>
          <cell r="G909" t="str">
            <v>其他城乡社区支出</v>
          </cell>
          <cell r="H909">
            <v>5</v>
          </cell>
          <cell r="I909">
            <v>0</v>
          </cell>
          <cell r="J909">
            <v>0</v>
          </cell>
          <cell r="K909">
            <v>0</v>
          </cell>
          <cell r="L909">
            <v>0</v>
          </cell>
          <cell r="M909">
            <v>0</v>
          </cell>
          <cell r="N909">
            <v>0</v>
          </cell>
          <cell r="O909">
            <v>0</v>
          </cell>
          <cell r="P909">
            <v>0</v>
          </cell>
          <cell r="Q909">
            <v>0</v>
          </cell>
          <cell r="R909">
            <v>0</v>
          </cell>
          <cell r="S909">
            <v>0</v>
          </cell>
          <cell r="T909">
            <v>0</v>
          </cell>
        </row>
        <row r="910">
          <cell r="A910">
            <v>2129999</v>
          </cell>
          <cell r="B910" t="str">
            <v/>
          </cell>
          <cell r="C910" t="str">
            <v/>
          </cell>
          <cell r="D910" t="str">
            <v>21299</v>
          </cell>
          <cell r="E910" t="str">
            <v/>
          </cell>
          <cell r="F910" t="str">
            <v/>
          </cell>
          <cell r="G910" t="str">
            <v>  其他城乡社区支出</v>
          </cell>
          <cell r="H910">
            <v>5</v>
          </cell>
          <cell r="I910">
            <v>0</v>
          </cell>
          <cell r="J910">
            <v>0</v>
          </cell>
          <cell r="K910">
            <v>0</v>
          </cell>
          <cell r="L910">
            <v>0</v>
          </cell>
          <cell r="M910">
            <v>0</v>
          </cell>
          <cell r="N910">
            <v>0</v>
          </cell>
          <cell r="O910">
            <v>0</v>
          </cell>
          <cell r="P910">
            <v>0</v>
          </cell>
          <cell r="Q910">
            <v>0</v>
          </cell>
          <cell r="R910">
            <v>0</v>
          </cell>
          <cell r="S910">
            <v>0</v>
          </cell>
          <cell r="T910">
            <v>0</v>
          </cell>
        </row>
        <row r="911">
          <cell r="A911">
            <v>213</v>
          </cell>
          <cell r="B911" t="str">
            <v>类</v>
          </cell>
          <cell r="C911" t="str">
            <v/>
          </cell>
          <cell r="D911" t="str">
            <v/>
          </cell>
          <cell r="E911" t="str">
            <v/>
          </cell>
          <cell r="F911" t="str">
            <v/>
          </cell>
          <cell r="G911" t="str">
            <v>农林水支出</v>
          </cell>
          <cell r="H911">
            <v>47188.596479</v>
          </cell>
          <cell r="I911">
            <v>5523.9624</v>
          </cell>
          <cell r="J911">
            <v>484.331967</v>
          </cell>
          <cell r="K911">
            <v>234.339134</v>
          </cell>
          <cell r="L911">
            <v>0</v>
          </cell>
          <cell r="M911">
            <v>388.08</v>
          </cell>
          <cell r="N911">
            <v>31.2</v>
          </cell>
          <cell r="O911">
            <v>27589</v>
          </cell>
          <cell r="P911">
            <v>40458.76</v>
          </cell>
          <cell r="Q911">
            <v>37864.02284</v>
          </cell>
          <cell r="R911">
            <v>-24994.26284</v>
          </cell>
          <cell r="S911">
            <v>5489.970839</v>
          </cell>
          <cell r="T911">
            <v>23701.6992</v>
          </cell>
        </row>
        <row r="912">
          <cell r="A912">
            <v>21301</v>
          </cell>
          <cell r="B912" t="str">
            <v/>
          </cell>
          <cell r="C912" t="str">
            <v>213</v>
          </cell>
          <cell r="D912" t="str">
            <v/>
          </cell>
          <cell r="E912" t="str">
            <v/>
          </cell>
          <cell r="F912" t="str">
            <v>21301</v>
          </cell>
          <cell r="G912" t="str">
            <v>农业</v>
          </cell>
          <cell r="H912">
            <v>4255.02771</v>
          </cell>
          <cell r="I912">
            <v>2331.6408</v>
          </cell>
          <cell r="J912">
            <v>207.6935</v>
          </cell>
          <cell r="K912">
            <v>103.2208</v>
          </cell>
          <cell r="L912">
            <v>0</v>
          </cell>
          <cell r="M912">
            <v>162.12</v>
          </cell>
          <cell r="N912">
            <v>0</v>
          </cell>
          <cell r="O912">
            <v>0</v>
          </cell>
          <cell r="P912">
            <v>3316.5</v>
          </cell>
          <cell r="Q912">
            <v>5463.5</v>
          </cell>
          <cell r="R912">
            <v>-2147</v>
          </cell>
          <cell r="S912">
            <v>2218.171742</v>
          </cell>
          <cell r="T912">
            <v>706.17</v>
          </cell>
        </row>
        <row r="913">
          <cell r="A913">
            <v>2130100</v>
          </cell>
          <cell r="B913" t="str">
            <v/>
          </cell>
          <cell r="C913" t="str">
            <v/>
          </cell>
          <cell r="D913" t="str">
            <v>21301</v>
          </cell>
          <cell r="E913" t="str">
            <v/>
          </cell>
          <cell r="F913" t="str">
            <v/>
          </cell>
          <cell r="G913" t="str">
            <v>  农业</v>
          </cell>
          <cell r="H913">
            <v>0</v>
          </cell>
          <cell r="I913">
            <v>0</v>
          </cell>
          <cell r="J913">
            <v>0</v>
          </cell>
          <cell r="K913">
            <v>0</v>
          </cell>
          <cell r="L913">
            <v>0</v>
          </cell>
          <cell r="M913">
            <v>0</v>
          </cell>
          <cell r="N913">
            <v>0</v>
          </cell>
          <cell r="O913">
            <v>0</v>
          </cell>
          <cell r="P913">
            <v>0</v>
          </cell>
          <cell r="Q913">
            <v>0</v>
          </cell>
          <cell r="R913">
            <v>0</v>
          </cell>
          <cell r="S913">
            <v>0</v>
          </cell>
          <cell r="T913">
            <v>0</v>
          </cell>
        </row>
        <row r="914">
          <cell r="A914">
            <v>2130101</v>
          </cell>
          <cell r="B914" t="str">
            <v/>
          </cell>
          <cell r="C914" t="str">
            <v/>
          </cell>
          <cell r="D914" t="str">
            <v>21301</v>
          </cell>
          <cell r="E914" t="str">
            <v/>
          </cell>
          <cell r="F914" t="str">
            <v/>
          </cell>
          <cell r="G914" t="str">
            <v>  行政运行</v>
          </cell>
          <cell r="H914">
            <v>288.397796</v>
          </cell>
          <cell r="I914">
            <v>266.652</v>
          </cell>
          <cell r="J914">
            <v>0</v>
          </cell>
          <cell r="K914">
            <v>11.2211</v>
          </cell>
          <cell r="L914">
            <v>0</v>
          </cell>
          <cell r="M914">
            <v>0</v>
          </cell>
          <cell r="N914">
            <v>0</v>
          </cell>
          <cell r="O914">
            <v>0</v>
          </cell>
          <cell r="P914">
            <v>0</v>
          </cell>
          <cell r="Q914">
            <v>0</v>
          </cell>
          <cell r="R914">
            <v>0</v>
          </cell>
          <cell r="S914">
            <v>0</v>
          </cell>
          <cell r="T914">
            <v>0</v>
          </cell>
        </row>
        <row r="915">
          <cell r="A915">
            <v>2130102</v>
          </cell>
          <cell r="B915" t="str">
            <v/>
          </cell>
          <cell r="C915" t="str">
            <v/>
          </cell>
          <cell r="D915" t="str">
            <v>21301</v>
          </cell>
          <cell r="E915" t="str">
            <v/>
          </cell>
          <cell r="F915" t="str">
            <v/>
          </cell>
          <cell r="G915" t="str">
            <v>  一般行政管理事务</v>
          </cell>
          <cell r="H915">
            <v>0</v>
          </cell>
          <cell r="I915">
            <v>0</v>
          </cell>
          <cell r="J915">
            <v>0</v>
          </cell>
          <cell r="K915">
            <v>0</v>
          </cell>
          <cell r="L915">
            <v>0</v>
          </cell>
          <cell r="M915">
            <v>0</v>
          </cell>
          <cell r="N915">
            <v>0</v>
          </cell>
          <cell r="O915">
            <v>0</v>
          </cell>
          <cell r="P915">
            <v>0</v>
          </cell>
          <cell r="Q915">
            <v>0</v>
          </cell>
          <cell r="R915">
            <v>0</v>
          </cell>
          <cell r="S915">
            <v>0</v>
          </cell>
          <cell r="T915">
            <v>0</v>
          </cell>
        </row>
        <row r="916">
          <cell r="A916">
            <v>2130103</v>
          </cell>
          <cell r="B916" t="str">
            <v/>
          </cell>
          <cell r="C916" t="str">
            <v/>
          </cell>
          <cell r="D916" t="str">
            <v>21301</v>
          </cell>
          <cell r="E916" t="str">
            <v/>
          </cell>
          <cell r="F916" t="str">
            <v/>
          </cell>
          <cell r="G916" t="str">
            <v>  机关服务</v>
          </cell>
          <cell r="H916">
            <v>0</v>
          </cell>
          <cell r="I916">
            <v>0</v>
          </cell>
          <cell r="J916">
            <v>0</v>
          </cell>
          <cell r="K916">
            <v>0</v>
          </cell>
          <cell r="L916">
            <v>0</v>
          </cell>
          <cell r="M916">
            <v>0</v>
          </cell>
          <cell r="N916">
            <v>0</v>
          </cell>
          <cell r="O916">
            <v>0</v>
          </cell>
          <cell r="P916">
            <v>0</v>
          </cell>
          <cell r="Q916">
            <v>0</v>
          </cell>
          <cell r="R916">
            <v>0</v>
          </cell>
          <cell r="S916">
            <v>0</v>
          </cell>
          <cell r="T916">
            <v>0</v>
          </cell>
        </row>
        <row r="917">
          <cell r="A917">
            <v>2130104</v>
          </cell>
          <cell r="B917" t="str">
            <v/>
          </cell>
          <cell r="C917" t="str">
            <v/>
          </cell>
          <cell r="D917" t="str">
            <v>21301</v>
          </cell>
          <cell r="E917" t="str">
            <v/>
          </cell>
          <cell r="F917" t="str">
            <v/>
          </cell>
          <cell r="G917" t="str">
            <v>  事业运行</v>
          </cell>
          <cell r="H917">
            <v>2600.415652</v>
          </cell>
          <cell r="I917">
            <v>2064.9888</v>
          </cell>
          <cell r="J917">
            <v>207.6935</v>
          </cell>
          <cell r="K917">
            <v>91.9997</v>
          </cell>
          <cell r="L917">
            <v>0</v>
          </cell>
          <cell r="M917">
            <v>162.12</v>
          </cell>
          <cell r="N917">
            <v>0</v>
          </cell>
          <cell r="O917">
            <v>0</v>
          </cell>
          <cell r="P917">
            <v>0</v>
          </cell>
          <cell r="Q917">
            <v>0</v>
          </cell>
          <cell r="R917">
            <v>0</v>
          </cell>
          <cell r="S917">
            <v>0</v>
          </cell>
          <cell r="T917">
            <v>0</v>
          </cell>
        </row>
        <row r="918">
          <cell r="A918">
            <v>2130105</v>
          </cell>
          <cell r="B918" t="str">
            <v/>
          </cell>
          <cell r="C918" t="str">
            <v/>
          </cell>
          <cell r="D918" t="str">
            <v>21301</v>
          </cell>
          <cell r="E918" t="str">
            <v/>
          </cell>
          <cell r="F918" t="str">
            <v/>
          </cell>
          <cell r="G918" t="str">
            <v>  农垦运行</v>
          </cell>
          <cell r="H918">
            <v>0</v>
          </cell>
          <cell r="I918">
            <v>0</v>
          </cell>
          <cell r="J918">
            <v>0</v>
          </cell>
          <cell r="K918">
            <v>0</v>
          </cell>
          <cell r="L918">
            <v>0</v>
          </cell>
          <cell r="M918">
            <v>0</v>
          </cell>
          <cell r="N918">
            <v>0</v>
          </cell>
          <cell r="O918">
            <v>0</v>
          </cell>
          <cell r="P918">
            <v>0</v>
          </cell>
          <cell r="Q918">
            <v>0</v>
          </cell>
          <cell r="R918">
            <v>0</v>
          </cell>
          <cell r="S918">
            <v>0</v>
          </cell>
          <cell r="T918">
            <v>0</v>
          </cell>
        </row>
        <row r="919">
          <cell r="A919">
            <v>2130106</v>
          </cell>
          <cell r="B919" t="str">
            <v/>
          </cell>
          <cell r="C919" t="str">
            <v/>
          </cell>
          <cell r="D919" t="str">
            <v>21301</v>
          </cell>
          <cell r="E919" t="str">
            <v/>
          </cell>
          <cell r="F919" t="str">
            <v/>
          </cell>
          <cell r="G919" t="str">
            <v>  科技转化与推广服务</v>
          </cell>
          <cell r="H919">
            <v>80.1728</v>
          </cell>
          <cell r="I919">
            <v>0</v>
          </cell>
          <cell r="J919">
            <v>0</v>
          </cell>
          <cell r="K919">
            <v>0</v>
          </cell>
          <cell r="L919">
            <v>0</v>
          </cell>
          <cell r="M919">
            <v>0</v>
          </cell>
          <cell r="N919">
            <v>0</v>
          </cell>
          <cell r="O919">
            <v>0</v>
          </cell>
          <cell r="P919">
            <v>72</v>
          </cell>
          <cell r="Q919">
            <v>72</v>
          </cell>
          <cell r="R919">
            <v>0</v>
          </cell>
          <cell r="S919">
            <v>93.7798</v>
          </cell>
          <cell r="T919">
            <v>0</v>
          </cell>
        </row>
        <row r="920">
          <cell r="A920">
            <v>2130108</v>
          </cell>
          <cell r="B920" t="str">
            <v/>
          </cell>
          <cell r="C920" t="str">
            <v/>
          </cell>
          <cell r="D920" t="str">
            <v>21301</v>
          </cell>
          <cell r="E920" t="str">
            <v/>
          </cell>
          <cell r="F920" t="str">
            <v/>
          </cell>
          <cell r="G920" t="str">
            <v>  病虫害控制</v>
          </cell>
          <cell r="H920">
            <v>81.621</v>
          </cell>
          <cell r="I920">
            <v>0</v>
          </cell>
          <cell r="J920">
            <v>0</v>
          </cell>
          <cell r="K920">
            <v>0</v>
          </cell>
          <cell r="L920">
            <v>0</v>
          </cell>
          <cell r="M920">
            <v>0</v>
          </cell>
          <cell r="N920">
            <v>0</v>
          </cell>
          <cell r="O920">
            <v>0</v>
          </cell>
          <cell r="P920">
            <v>236.8</v>
          </cell>
          <cell r="Q920">
            <v>119.8</v>
          </cell>
          <cell r="R920">
            <v>117</v>
          </cell>
          <cell r="S920">
            <v>29.3812</v>
          </cell>
          <cell r="T920">
            <v>11</v>
          </cell>
        </row>
        <row r="921">
          <cell r="A921">
            <v>2130109</v>
          </cell>
          <cell r="B921" t="str">
            <v/>
          </cell>
          <cell r="C921" t="str">
            <v/>
          </cell>
          <cell r="D921" t="str">
            <v>21301</v>
          </cell>
          <cell r="E921" t="str">
            <v/>
          </cell>
          <cell r="F921" t="str">
            <v/>
          </cell>
          <cell r="G921" t="str">
            <v>  农产品质量安全</v>
          </cell>
          <cell r="H921">
            <v>24.087377</v>
          </cell>
          <cell r="I921">
            <v>0</v>
          </cell>
          <cell r="J921">
            <v>0</v>
          </cell>
          <cell r="K921">
            <v>0</v>
          </cell>
          <cell r="L921">
            <v>0</v>
          </cell>
          <cell r="M921">
            <v>0</v>
          </cell>
          <cell r="N921">
            <v>0</v>
          </cell>
          <cell r="O921">
            <v>0</v>
          </cell>
          <cell r="P921">
            <v>0</v>
          </cell>
          <cell r="Q921">
            <v>0</v>
          </cell>
          <cell r="R921">
            <v>0</v>
          </cell>
          <cell r="S921">
            <v>0</v>
          </cell>
          <cell r="T921">
            <v>0</v>
          </cell>
        </row>
        <row r="922">
          <cell r="A922">
            <v>2130110</v>
          </cell>
          <cell r="B922" t="str">
            <v/>
          </cell>
          <cell r="C922" t="str">
            <v/>
          </cell>
          <cell r="D922" t="str">
            <v>21301</v>
          </cell>
          <cell r="E922" t="str">
            <v/>
          </cell>
          <cell r="F922" t="str">
            <v/>
          </cell>
          <cell r="G922" t="str">
            <v>  执法监管</v>
          </cell>
          <cell r="H922">
            <v>0</v>
          </cell>
          <cell r="I922">
            <v>0</v>
          </cell>
          <cell r="J922">
            <v>0</v>
          </cell>
          <cell r="K922">
            <v>0</v>
          </cell>
          <cell r="L922">
            <v>0</v>
          </cell>
          <cell r="M922">
            <v>0</v>
          </cell>
          <cell r="N922">
            <v>0</v>
          </cell>
          <cell r="O922">
            <v>0</v>
          </cell>
          <cell r="P922">
            <v>0</v>
          </cell>
          <cell r="Q922">
            <v>0</v>
          </cell>
          <cell r="R922">
            <v>0</v>
          </cell>
          <cell r="S922">
            <v>0</v>
          </cell>
          <cell r="T922">
            <v>0</v>
          </cell>
        </row>
        <row r="923">
          <cell r="A923">
            <v>2130111</v>
          </cell>
          <cell r="B923" t="str">
            <v/>
          </cell>
          <cell r="C923" t="str">
            <v/>
          </cell>
          <cell r="D923" t="str">
            <v>21301</v>
          </cell>
          <cell r="E923" t="str">
            <v/>
          </cell>
          <cell r="F923" t="str">
            <v/>
          </cell>
          <cell r="G923" t="str">
            <v>  统计监测与信息服务</v>
          </cell>
          <cell r="H923">
            <v>0</v>
          </cell>
          <cell r="I923">
            <v>0</v>
          </cell>
          <cell r="J923">
            <v>0</v>
          </cell>
          <cell r="K923">
            <v>0</v>
          </cell>
          <cell r="L923">
            <v>0</v>
          </cell>
          <cell r="M923">
            <v>0</v>
          </cell>
          <cell r="N923">
            <v>0</v>
          </cell>
          <cell r="O923">
            <v>0</v>
          </cell>
          <cell r="P923">
            <v>0</v>
          </cell>
          <cell r="Q923">
            <v>0</v>
          </cell>
          <cell r="R923">
            <v>0</v>
          </cell>
          <cell r="S923">
            <v>0</v>
          </cell>
          <cell r="T923">
            <v>118.39</v>
          </cell>
        </row>
        <row r="924">
          <cell r="A924">
            <v>2130112</v>
          </cell>
          <cell r="B924" t="str">
            <v/>
          </cell>
          <cell r="C924" t="str">
            <v/>
          </cell>
          <cell r="D924" t="str">
            <v>21301</v>
          </cell>
          <cell r="E924" t="str">
            <v/>
          </cell>
          <cell r="F924" t="str">
            <v/>
          </cell>
          <cell r="G924" t="str">
            <v>  农业行业业务管理</v>
          </cell>
          <cell r="H924">
            <v>0</v>
          </cell>
          <cell r="I924">
            <v>0</v>
          </cell>
          <cell r="J924">
            <v>0</v>
          </cell>
          <cell r="K924">
            <v>0</v>
          </cell>
          <cell r="L924">
            <v>0</v>
          </cell>
          <cell r="M924">
            <v>0</v>
          </cell>
          <cell r="N924">
            <v>0</v>
          </cell>
          <cell r="O924">
            <v>0</v>
          </cell>
          <cell r="P924">
            <v>0</v>
          </cell>
          <cell r="Q924">
            <v>0</v>
          </cell>
          <cell r="R924">
            <v>0</v>
          </cell>
          <cell r="S924">
            <v>0</v>
          </cell>
          <cell r="T924">
            <v>0</v>
          </cell>
        </row>
        <row r="925">
          <cell r="A925">
            <v>2130114</v>
          </cell>
          <cell r="B925" t="str">
            <v/>
          </cell>
          <cell r="C925" t="str">
            <v/>
          </cell>
          <cell r="D925" t="str">
            <v>21301</v>
          </cell>
          <cell r="E925" t="str">
            <v/>
          </cell>
          <cell r="F925" t="str">
            <v/>
          </cell>
          <cell r="G925" t="str">
            <v>  对外交流与合作</v>
          </cell>
          <cell r="H925">
            <v>0</v>
          </cell>
          <cell r="I925">
            <v>0</v>
          </cell>
          <cell r="J925">
            <v>0</v>
          </cell>
          <cell r="K925">
            <v>0</v>
          </cell>
          <cell r="L925">
            <v>0</v>
          </cell>
          <cell r="M925">
            <v>0</v>
          </cell>
          <cell r="N925">
            <v>0</v>
          </cell>
          <cell r="O925">
            <v>0</v>
          </cell>
          <cell r="P925">
            <v>0</v>
          </cell>
          <cell r="Q925">
            <v>0</v>
          </cell>
          <cell r="R925">
            <v>0</v>
          </cell>
          <cell r="S925">
            <v>0</v>
          </cell>
          <cell r="T925">
            <v>0</v>
          </cell>
        </row>
        <row r="926">
          <cell r="A926">
            <v>2130119</v>
          </cell>
          <cell r="B926" t="str">
            <v/>
          </cell>
          <cell r="C926" t="str">
            <v/>
          </cell>
          <cell r="D926" t="str">
            <v>21301</v>
          </cell>
          <cell r="E926" t="str">
            <v/>
          </cell>
          <cell r="F926" t="str">
            <v/>
          </cell>
          <cell r="G926" t="str">
            <v>  防灾救灾</v>
          </cell>
          <cell r="H926">
            <v>0</v>
          </cell>
          <cell r="I926">
            <v>0</v>
          </cell>
          <cell r="J926">
            <v>0</v>
          </cell>
          <cell r="K926">
            <v>0</v>
          </cell>
          <cell r="L926">
            <v>0</v>
          </cell>
          <cell r="M926">
            <v>0</v>
          </cell>
          <cell r="N926">
            <v>0</v>
          </cell>
          <cell r="O926">
            <v>0</v>
          </cell>
          <cell r="P926">
            <v>0</v>
          </cell>
          <cell r="Q926">
            <v>0</v>
          </cell>
          <cell r="R926">
            <v>0</v>
          </cell>
          <cell r="S926">
            <v>0</v>
          </cell>
          <cell r="T926">
            <v>30</v>
          </cell>
        </row>
        <row r="927">
          <cell r="A927">
            <v>2130120</v>
          </cell>
          <cell r="B927" t="str">
            <v/>
          </cell>
          <cell r="C927" t="str">
            <v/>
          </cell>
          <cell r="D927" t="str">
            <v>21301</v>
          </cell>
          <cell r="E927" t="str">
            <v/>
          </cell>
          <cell r="F927" t="str">
            <v/>
          </cell>
          <cell r="G927" t="str">
            <v>  稳定农民收入补贴</v>
          </cell>
          <cell r="H927">
            <v>0</v>
          </cell>
          <cell r="I927">
            <v>0</v>
          </cell>
          <cell r="J927">
            <v>0</v>
          </cell>
          <cell r="K927">
            <v>0</v>
          </cell>
          <cell r="L927">
            <v>0</v>
          </cell>
          <cell r="M927">
            <v>0</v>
          </cell>
          <cell r="N927">
            <v>0</v>
          </cell>
          <cell r="O927">
            <v>0</v>
          </cell>
          <cell r="P927">
            <v>0</v>
          </cell>
          <cell r="Q927">
            <v>0</v>
          </cell>
          <cell r="R927">
            <v>0</v>
          </cell>
          <cell r="S927">
            <v>0</v>
          </cell>
          <cell r="T927">
            <v>0</v>
          </cell>
        </row>
        <row r="928">
          <cell r="A928">
            <v>2130121</v>
          </cell>
          <cell r="B928" t="str">
            <v/>
          </cell>
          <cell r="C928" t="str">
            <v/>
          </cell>
          <cell r="D928" t="str">
            <v>21301</v>
          </cell>
          <cell r="E928" t="str">
            <v/>
          </cell>
          <cell r="F928" t="str">
            <v/>
          </cell>
          <cell r="G928" t="str">
            <v>  农业结构调整补贴</v>
          </cell>
          <cell r="H928">
            <v>0</v>
          </cell>
          <cell r="I928">
            <v>0</v>
          </cell>
          <cell r="J928">
            <v>0</v>
          </cell>
          <cell r="K928">
            <v>0</v>
          </cell>
          <cell r="L928">
            <v>0</v>
          </cell>
          <cell r="M928">
            <v>0</v>
          </cell>
          <cell r="N928">
            <v>0</v>
          </cell>
          <cell r="O928">
            <v>0</v>
          </cell>
          <cell r="P928">
            <v>0</v>
          </cell>
          <cell r="Q928">
            <v>0</v>
          </cell>
          <cell r="R928">
            <v>0</v>
          </cell>
          <cell r="S928">
            <v>0</v>
          </cell>
          <cell r="T928">
            <v>0</v>
          </cell>
        </row>
        <row r="929">
          <cell r="A929">
            <v>2130122</v>
          </cell>
          <cell r="B929" t="str">
            <v/>
          </cell>
          <cell r="C929" t="str">
            <v/>
          </cell>
          <cell r="D929" t="str">
            <v>21301</v>
          </cell>
          <cell r="E929" t="str">
            <v/>
          </cell>
          <cell r="F929" t="str">
            <v/>
          </cell>
          <cell r="G929" t="str">
            <v>  农业生产资料与技术补贴</v>
          </cell>
          <cell r="H929">
            <v>223.50008</v>
          </cell>
          <cell r="I929">
            <v>0</v>
          </cell>
          <cell r="J929">
            <v>0</v>
          </cell>
          <cell r="K929">
            <v>0</v>
          </cell>
          <cell r="L929">
            <v>0</v>
          </cell>
          <cell r="M929">
            <v>0</v>
          </cell>
          <cell r="N929">
            <v>0</v>
          </cell>
          <cell r="O929">
            <v>0</v>
          </cell>
          <cell r="P929">
            <v>1586</v>
          </cell>
          <cell r="Q929">
            <v>1816</v>
          </cell>
          <cell r="R929">
            <v>-230</v>
          </cell>
          <cell r="S929">
            <v>29.381</v>
          </cell>
          <cell r="T929">
            <v>152.53</v>
          </cell>
        </row>
        <row r="930">
          <cell r="A930">
            <v>2130123</v>
          </cell>
          <cell r="B930" t="str">
            <v/>
          </cell>
          <cell r="C930" t="str">
            <v/>
          </cell>
          <cell r="D930" t="str">
            <v>21301</v>
          </cell>
          <cell r="E930" t="str">
            <v/>
          </cell>
          <cell r="F930" t="str">
            <v/>
          </cell>
          <cell r="G930" t="str">
            <v>  农业生产保险补贴</v>
          </cell>
          <cell r="H930">
            <v>0</v>
          </cell>
          <cell r="I930">
            <v>0</v>
          </cell>
          <cell r="J930">
            <v>0</v>
          </cell>
          <cell r="K930">
            <v>0</v>
          </cell>
          <cell r="L930">
            <v>0</v>
          </cell>
          <cell r="M930">
            <v>0</v>
          </cell>
          <cell r="N930">
            <v>0</v>
          </cell>
          <cell r="O930">
            <v>0</v>
          </cell>
          <cell r="P930">
            <v>0</v>
          </cell>
          <cell r="Q930">
            <v>0</v>
          </cell>
          <cell r="R930">
            <v>0</v>
          </cell>
          <cell r="S930">
            <v>0</v>
          </cell>
          <cell r="T930">
            <v>0</v>
          </cell>
        </row>
        <row r="931">
          <cell r="A931">
            <v>2130124</v>
          </cell>
          <cell r="B931" t="str">
            <v/>
          </cell>
          <cell r="C931" t="str">
            <v/>
          </cell>
          <cell r="D931" t="str">
            <v>21301</v>
          </cell>
          <cell r="E931" t="str">
            <v/>
          </cell>
          <cell r="F931" t="str">
            <v/>
          </cell>
          <cell r="G931" t="str">
            <v>  农业组织化与产业化经营</v>
          </cell>
          <cell r="H931">
            <v>2.594</v>
          </cell>
          <cell r="I931">
            <v>0</v>
          </cell>
          <cell r="J931">
            <v>0</v>
          </cell>
          <cell r="K931">
            <v>0</v>
          </cell>
          <cell r="L931">
            <v>0</v>
          </cell>
          <cell r="M931">
            <v>0</v>
          </cell>
          <cell r="N931">
            <v>0</v>
          </cell>
          <cell r="O931">
            <v>0</v>
          </cell>
          <cell r="P931">
            <v>0</v>
          </cell>
          <cell r="Q931">
            <v>0</v>
          </cell>
          <cell r="R931">
            <v>0</v>
          </cell>
          <cell r="S931">
            <v>26</v>
          </cell>
          <cell r="T931">
            <v>0</v>
          </cell>
        </row>
        <row r="932">
          <cell r="A932">
            <v>2130125</v>
          </cell>
          <cell r="B932" t="str">
            <v/>
          </cell>
          <cell r="C932" t="str">
            <v/>
          </cell>
          <cell r="D932" t="str">
            <v>21301</v>
          </cell>
          <cell r="E932" t="str">
            <v/>
          </cell>
          <cell r="F932" t="str">
            <v/>
          </cell>
          <cell r="G932" t="str">
            <v>  农产品加工与促销</v>
          </cell>
          <cell r="H932">
            <v>67.420912</v>
          </cell>
          <cell r="I932">
            <v>0</v>
          </cell>
          <cell r="J932">
            <v>0</v>
          </cell>
          <cell r="K932">
            <v>0</v>
          </cell>
          <cell r="L932">
            <v>0</v>
          </cell>
          <cell r="M932">
            <v>0</v>
          </cell>
          <cell r="N932">
            <v>0</v>
          </cell>
          <cell r="O932">
            <v>0</v>
          </cell>
          <cell r="P932">
            <v>0</v>
          </cell>
          <cell r="Q932">
            <v>0</v>
          </cell>
          <cell r="R932">
            <v>0</v>
          </cell>
          <cell r="S932">
            <v>0.676</v>
          </cell>
          <cell r="T932">
            <v>0</v>
          </cell>
        </row>
        <row r="933">
          <cell r="A933">
            <v>2130126</v>
          </cell>
          <cell r="B933" t="str">
            <v/>
          </cell>
          <cell r="C933" t="str">
            <v/>
          </cell>
          <cell r="D933" t="str">
            <v>21301</v>
          </cell>
          <cell r="E933" t="str">
            <v/>
          </cell>
          <cell r="F933" t="str">
            <v/>
          </cell>
          <cell r="G933" t="str">
            <v>  农村公益事业</v>
          </cell>
          <cell r="H933">
            <v>331.660227</v>
          </cell>
          <cell r="I933">
            <v>0</v>
          </cell>
          <cell r="J933">
            <v>0</v>
          </cell>
          <cell r="K933">
            <v>0</v>
          </cell>
          <cell r="L933">
            <v>0</v>
          </cell>
          <cell r="M933">
            <v>0</v>
          </cell>
          <cell r="N933">
            <v>0</v>
          </cell>
          <cell r="O933">
            <v>0</v>
          </cell>
          <cell r="P933">
            <v>1058</v>
          </cell>
          <cell r="Q933">
            <v>898</v>
          </cell>
          <cell r="R933">
            <v>160</v>
          </cell>
          <cell r="S933">
            <v>826.6</v>
          </cell>
          <cell r="T933">
            <v>364</v>
          </cell>
        </row>
        <row r="934">
          <cell r="A934">
            <v>2130129</v>
          </cell>
          <cell r="B934" t="str">
            <v/>
          </cell>
          <cell r="C934" t="str">
            <v/>
          </cell>
          <cell r="D934" t="str">
            <v>21301</v>
          </cell>
          <cell r="E934" t="str">
            <v/>
          </cell>
          <cell r="F934" t="str">
            <v/>
          </cell>
          <cell r="G934" t="str">
            <v>  综合财力补助</v>
          </cell>
          <cell r="H934">
            <v>0</v>
          </cell>
          <cell r="I934">
            <v>0</v>
          </cell>
          <cell r="J934">
            <v>0</v>
          </cell>
          <cell r="K934">
            <v>0</v>
          </cell>
          <cell r="L934">
            <v>0</v>
          </cell>
          <cell r="M934">
            <v>0</v>
          </cell>
          <cell r="N934">
            <v>0</v>
          </cell>
          <cell r="O934">
            <v>0</v>
          </cell>
          <cell r="P934">
            <v>0</v>
          </cell>
          <cell r="Q934">
            <v>0</v>
          </cell>
          <cell r="R934">
            <v>0</v>
          </cell>
          <cell r="S934">
            <v>0</v>
          </cell>
          <cell r="T934">
            <v>0</v>
          </cell>
        </row>
        <row r="935">
          <cell r="A935">
            <v>2130135</v>
          </cell>
          <cell r="B935" t="str">
            <v/>
          </cell>
          <cell r="C935" t="str">
            <v/>
          </cell>
          <cell r="D935" t="str">
            <v>21301</v>
          </cell>
          <cell r="E935" t="str">
            <v/>
          </cell>
          <cell r="F935" t="str">
            <v/>
          </cell>
          <cell r="G935" t="str">
            <v>  农业资源保护修复与利用</v>
          </cell>
          <cell r="H935">
            <v>190.492075</v>
          </cell>
          <cell r="I935">
            <v>0</v>
          </cell>
          <cell r="J935">
            <v>0</v>
          </cell>
          <cell r="K935">
            <v>0</v>
          </cell>
          <cell r="L935">
            <v>0</v>
          </cell>
          <cell r="M935">
            <v>0</v>
          </cell>
          <cell r="N935">
            <v>0</v>
          </cell>
          <cell r="O935">
            <v>0</v>
          </cell>
          <cell r="P935">
            <v>363.7</v>
          </cell>
          <cell r="Q935">
            <v>757.7</v>
          </cell>
          <cell r="R935">
            <v>-394</v>
          </cell>
          <cell r="S935">
            <v>730.271798</v>
          </cell>
          <cell r="T935">
            <v>0</v>
          </cell>
        </row>
        <row r="936">
          <cell r="A936">
            <v>2130142</v>
          </cell>
          <cell r="B936" t="str">
            <v/>
          </cell>
          <cell r="C936" t="str">
            <v/>
          </cell>
          <cell r="D936" t="str">
            <v>21301</v>
          </cell>
          <cell r="E936" t="str">
            <v/>
          </cell>
          <cell r="F936" t="str">
            <v/>
          </cell>
          <cell r="G936" t="str">
            <v>  农村道路建设</v>
          </cell>
          <cell r="H936">
            <v>0</v>
          </cell>
          <cell r="I936">
            <v>0</v>
          </cell>
          <cell r="J936">
            <v>0</v>
          </cell>
          <cell r="K936">
            <v>0</v>
          </cell>
          <cell r="L936">
            <v>0</v>
          </cell>
          <cell r="M936">
            <v>0</v>
          </cell>
          <cell r="N936">
            <v>0</v>
          </cell>
          <cell r="O936">
            <v>0</v>
          </cell>
          <cell r="P936">
            <v>0</v>
          </cell>
          <cell r="Q936">
            <v>0</v>
          </cell>
          <cell r="R936">
            <v>0</v>
          </cell>
          <cell r="S936">
            <v>0</v>
          </cell>
          <cell r="T936">
            <v>0</v>
          </cell>
        </row>
        <row r="937">
          <cell r="A937">
            <v>2130147</v>
          </cell>
          <cell r="B937" t="str">
            <v/>
          </cell>
          <cell r="C937" t="str">
            <v/>
          </cell>
          <cell r="D937" t="str">
            <v>21301</v>
          </cell>
          <cell r="E937" t="str">
            <v/>
          </cell>
          <cell r="F937" t="str">
            <v/>
          </cell>
          <cell r="G937" t="str">
            <v>  农资综合补贴</v>
          </cell>
          <cell r="H937">
            <v>0</v>
          </cell>
          <cell r="I937">
            <v>0</v>
          </cell>
          <cell r="J937">
            <v>0</v>
          </cell>
          <cell r="K937">
            <v>0</v>
          </cell>
          <cell r="L937">
            <v>0</v>
          </cell>
          <cell r="M937">
            <v>0</v>
          </cell>
          <cell r="N937">
            <v>0</v>
          </cell>
          <cell r="O937">
            <v>0</v>
          </cell>
          <cell r="P937">
            <v>0</v>
          </cell>
          <cell r="Q937">
            <v>0</v>
          </cell>
          <cell r="R937">
            <v>0</v>
          </cell>
          <cell r="S937">
            <v>0</v>
          </cell>
          <cell r="T937">
            <v>0</v>
          </cell>
        </row>
        <row r="938">
          <cell r="A938">
            <v>2130148</v>
          </cell>
          <cell r="B938" t="str">
            <v/>
          </cell>
          <cell r="C938" t="str">
            <v/>
          </cell>
          <cell r="D938" t="str">
            <v>21301</v>
          </cell>
          <cell r="E938" t="str">
            <v/>
          </cell>
          <cell r="F938" t="str">
            <v/>
          </cell>
          <cell r="G938" t="str">
            <v>  渔业发展</v>
          </cell>
          <cell r="H938">
            <v>0</v>
          </cell>
          <cell r="I938">
            <v>0</v>
          </cell>
          <cell r="J938">
            <v>0</v>
          </cell>
          <cell r="K938">
            <v>0</v>
          </cell>
          <cell r="L938">
            <v>0</v>
          </cell>
          <cell r="M938">
            <v>0</v>
          </cell>
          <cell r="N938">
            <v>0</v>
          </cell>
          <cell r="O938">
            <v>0</v>
          </cell>
          <cell r="P938">
            <v>0</v>
          </cell>
          <cell r="Q938">
            <v>0</v>
          </cell>
          <cell r="R938">
            <v>0</v>
          </cell>
          <cell r="S938">
            <v>2.1</v>
          </cell>
          <cell r="T938">
            <v>30</v>
          </cell>
        </row>
        <row r="939">
          <cell r="A939">
            <v>2130152</v>
          </cell>
          <cell r="B939" t="str">
            <v/>
          </cell>
          <cell r="C939" t="str">
            <v/>
          </cell>
          <cell r="D939" t="str">
            <v>21301</v>
          </cell>
          <cell r="E939" t="str">
            <v/>
          </cell>
          <cell r="F939" t="str">
            <v/>
          </cell>
          <cell r="G939" t="str">
            <v>  对高校毕业生到基层任职补助</v>
          </cell>
          <cell r="H939">
            <v>0</v>
          </cell>
          <cell r="I939">
            <v>0</v>
          </cell>
          <cell r="J939">
            <v>0</v>
          </cell>
          <cell r="K939">
            <v>0</v>
          </cell>
          <cell r="L939">
            <v>0</v>
          </cell>
          <cell r="M939">
            <v>0</v>
          </cell>
          <cell r="N939">
            <v>0</v>
          </cell>
          <cell r="O939">
            <v>0</v>
          </cell>
          <cell r="P939">
            <v>0</v>
          </cell>
          <cell r="Q939">
            <v>0</v>
          </cell>
          <cell r="R939">
            <v>0</v>
          </cell>
          <cell r="S939">
            <v>0</v>
          </cell>
          <cell r="T939">
            <v>0</v>
          </cell>
        </row>
        <row r="940">
          <cell r="A940">
            <v>2130153</v>
          </cell>
          <cell r="B940" t="str">
            <v/>
          </cell>
          <cell r="C940" t="str">
            <v/>
          </cell>
          <cell r="D940" t="str">
            <v>21301</v>
          </cell>
          <cell r="E940" t="str">
            <v/>
          </cell>
          <cell r="F940" t="str">
            <v/>
          </cell>
          <cell r="G940" t="str">
            <v>  草原植被恢复费安排的支出</v>
          </cell>
          <cell r="H940">
            <v>364.665791</v>
          </cell>
          <cell r="I940">
            <v>0</v>
          </cell>
          <cell r="J940">
            <v>0</v>
          </cell>
          <cell r="K940">
            <v>0</v>
          </cell>
          <cell r="L940">
            <v>0</v>
          </cell>
          <cell r="M940">
            <v>0</v>
          </cell>
          <cell r="N940">
            <v>0</v>
          </cell>
          <cell r="O940">
            <v>0</v>
          </cell>
          <cell r="P940">
            <v>0</v>
          </cell>
          <cell r="Q940">
            <v>1800</v>
          </cell>
          <cell r="R940">
            <v>-1800</v>
          </cell>
          <cell r="S940">
            <v>395.981944</v>
          </cell>
          <cell r="T940">
            <v>0.25</v>
          </cell>
        </row>
        <row r="941">
          <cell r="A941">
            <v>2130199</v>
          </cell>
          <cell r="B941" t="str">
            <v/>
          </cell>
          <cell r="C941" t="str">
            <v/>
          </cell>
          <cell r="D941" t="str">
            <v>21301</v>
          </cell>
          <cell r="E941" t="str">
            <v/>
          </cell>
          <cell r="F941" t="str">
            <v/>
          </cell>
          <cell r="G941" t="str">
            <v>  其他农业支出</v>
          </cell>
          <cell r="H941">
            <v>0</v>
          </cell>
          <cell r="I941">
            <v>0</v>
          </cell>
          <cell r="J941">
            <v>0</v>
          </cell>
          <cell r="K941">
            <v>0</v>
          </cell>
          <cell r="L941">
            <v>0</v>
          </cell>
          <cell r="M941">
            <v>0</v>
          </cell>
          <cell r="N941">
            <v>0</v>
          </cell>
          <cell r="O941">
            <v>0</v>
          </cell>
          <cell r="P941">
            <v>0</v>
          </cell>
          <cell r="Q941">
            <v>0</v>
          </cell>
          <cell r="R941">
            <v>0</v>
          </cell>
          <cell r="S941">
            <v>84</v>
          </cell>
          <cell r="T941">
            <v>0</v>
          </cell>
        </row>
        <row r="942">
          <cell r="A942">
            <v>21302</v>
          </cell>
          <cell r="B942" t="str">
            <v/>
          </cell>
          <cell r="C942" t="str">
            <v>213</v>
          </cell>
          <cell r="D942" t="str">
            <v/>
          </cell>
          <cell r="E942" t="str">
            <v/>
          </cell>
          <cell r="F942" t="str">
            <v>21302</v>
          </cell>
          <cell r="G942" t="str">
            <v>林业</v>
          </cell>
          <cell r="H942">
            <v>2808.038602</v>
          </cell>
          <cell r="I942">
            <v>1521.9252</v>
          </cell>
          <cell r="J942">
            <v>138.744</v>
          </cell>
          <cell r="K942">
            <v>62.5852</v>
          </cell>
          <cell r="L942">
            <v>0</v>
          </cell>
          <cell r="M942">
            <v>113.4</v>
          </cell>
          <cell r="N942">
            <v>31.2</v>
          </cell>
          <cell r="O942">
            <v>0</v>
          </cell>
          <cell r="P942">
            <v>4001.03</v>
          </cell>
          <cell r="Q942">
            <v>1588.54</v>
          </cell>
          <cell r="R942">
            <v>2412.49</v>
          </cell>
          <cell r="S942">
            <v>786.753829</v>
          </cell>
          <cell r="T942">
            <v>723.5392</v>
          </cell>
        </row>
        <row r="943">
          <cell r="A943">
            <v>2130200</v>
          </cell>
          <cell r="B943" t="str">
            <v/>
          </cell>
          <cell r="C943" t="str">
            <v/>
          </cell>
          <cell r="D943" t="str">
            <v>21302</v>
          </cell>
          <cell r="E943" t="str">
            <v/>
          </cell>
          <cell r="F943" t="str">
            <v/>
          </cell>
          <cell r="G943" t="str">
            <v>  林业</v>
          </cell>
          <cell r="H943">
            <v>0</v>
          </cell>
          <cell r="I943">
            <v>0</v>
          </cell>
          <cell r="J943">
            <v>0</v>
          </cell>
          <cell r="K943">
            <v>0</v>
          </cell>
          <cell r="L943">
            <v>0</v>
          </cell>
          <cell r="M943">
            <v>0</v>
          </cell>
          <cell r="N943">
            <v>0</v>
          </cell>
          <cell r="O943">
            <v>0</v>
          </cell>
          <cell r="P943">
            <v>0</v>
          </cell>
          <cell r="Q943">
            <v>0</v>
          </cell>
          <cell r="R943">
            <v>0</v>
          </cell>
          <cell r="S943">
            <v>0</v>
          </cell>
          <cell r="T943">
            <v>0</v>
          </cell>
        </row>
        <row r="944">
          <cell r="A944">
            <v>2130201</v>
          </cell>
          <cell r="B944" t="str">
            <v/>
          </cell>
          <cell r="C944" t="str">
            <v/>
          </cell>
          <cell r="D944" t="str">
            <v>21302</v>
          </cell>
          <cell r="E944" t="str">
            <v/>
          </cell>
          <cell r="F944" t="str">
            <v/>
          </cell>
          <cell r="G944" t="str">
            <v>  行政运行</v>
          </cell>
          <cell r="H944">
            <v>231.4695</v>
          </cell>
          <cell r="I944">
            <v>213.4428</v>
          </cell>
          <cell r="J944">
            <v>0</v>
          </cell>
          <cell r="K944">
            <v>6.2508</v>
          </cell>
          <cell r="L944">
            <v>0</v>
          </cell>
          <cell r="M944">
            <v>0</v>
          </cell>
          <cell r="N944">
            <v>0</v>
          </cell>
          <cell r="O944">
            <v>0</v>
          </cell>
          <cell r="P944">
            <v>0</v>
          </cell>
          <cell r="Q944">
            <v>0</v>
          </cell>
          <cell r="R944">
            <v>0</v>
          </cell>
          <cell r="S944">
            <v>0</v>
          </cell>
          <cell r="T944">
            <v>0</v>
          </cell>
        </row>
        <row r="945">
          <cell r="A945">
            <v>213020101</v>
          </cell>
          <cell r="B945" t="str">
            <v/>
          </cell>
          <cell r="C945" t="str">
            <v/>
          </cell>
          <cell r="D945" t="str">
            <v/>
          </cell>
          <cell r="E945" t="str">
            <v>2130201</v>
          </cell>
          <cell r="F945" t="str">
            <v/>
          </cell>
          <cell r="G945" t="str">
            <v>    其中：林业局</v>
          </cell>
          <cell r="H945">
            <v>231.4695</v>
          </cell>
          <cell r="I945">
            <v>213.4428</v>
          </cell>
          <cell r="J945">
            <v>0</v>
          </cell>
          <cell r="K945">
            <v>6.2508</v>
          </cell>
          <cell r="L945">
            <v>0</v>
          </cell>
          <cell r="M945">
            <v>0</v>
          </cell>
          <cell r="N945">
            <v>0</v>
          </cell>
          <cell r="O945">
            <v>0</v>
          </cell>
          <cell r="P945">
            <v>0</v>
          </cell>
          <cell r="Q945">
            <v>0</v>
          </cell>
          <cell r="R945">
            <v>0</v>
          </cell>
          <cell r="S945">
            <v>0</v>
          </cell>
          <cell r="T945">
            <v>0</v>
          </cell>
        </row>
        <row r="946">
          <cell r="A946">
            <v>213020102</v>
          </cell>
          <cell r="B946" t="str">
            <v/>
          </cell>
          <cell r="C946" t="str">
            <v/>
          </cell>
          <cell r="D946" t="str">
            <v/>
          </cell>
          <cell r="E946" t="str">
            <v>2130201</v>
          </cell>
          <cell r="F946" t="str">
            <v/>
          </cell>
          <cell r="G946" t="str">
            <v>          森林警察大队</v>
          </cell>
          <cell r="H946">
            <v>0</v>
          </cell>
          <cell r="I946">
            <v>0</v>
          </cell>
          <cell r="J946">
            <v>0</v>
          </cell>
          <cell r="K946">
            <v>0</v>
          </cell>
          <cell r="L946">
            <v>0</v>
          </cell>
          <cell r="M946">
            <v>0</v>
          </cell>
          <cell r="N946">
            <v>0</v>
          </cell>
          <cell r="O946">
            <v>0</v>
          </cell>
          <cell r="P946">
            <v>0</v>
          </cell>
          <cell r="Q946">
            <v>0</v>
          </cell>
          <cell r="R946">
            <v>0</v>
          </cell>
          <cell r="S946">
            <v>0</v>
          </cell>
          <cell r="T946">
            <v>0</v>
          </cell>
        </row>
        <row r="947">
          <cell r="A947">
            <v>2130202</v>
          </cell>
          <cell r="B947" t="str">
            <v/>
          </cell>
          <cell r="C947" t="str">
            <v/>
          </cell>
          <cell r="D947" t="str">
            <v>21302</v>
          </cell>
          <cell r="E947" t="str">
            <v/>
          </cell>
          <cell r="F947" t="str">
            <v/>
          </cell>
          <cell r="G947" t="str">
            <v>  一般行政管理事务</v>
          </cell>
          <cell r="H947">
            <v>0</v>
          </cell>
          <cell r="I947">
            <v>0</v>
          </cell>
          <cell r="J947">
            <v>0</v>
          </cell>
          <cell r="K947">
            <v>0</v>
          </cell>
          <cell r="L947">
            <v>0</v>
          </cell>
          <cell r="M947">
            <v>0</v>
          </cell>
          <cell r="N947">
            <v>0</v>
          </cell>
          <cell r="O947">
            <v>0</v>
          </cell>
          <cell r="P947">
            <v>0</v>
          </cell>
          <cell r="Q947">
            <v>0</v>
          </cell>
          <cell r="R947">
            <v>0</v>
          </cell>
          <cell r="S947">
            <v>0</v>
          </cell>
          <cell r="T947">
            <v>0</v>
          </cell>
        </row>
        <row r="948">
          <cell r="A948">
            <v>2130203</v>
          </cell>
          <cell r="B948" t="str">
            <v/>
          </cell>
          <cell r="C948" t="str">
            <v/>
          </cell>
          <cell r="D948" t="str">
            <v>21302</v>
          </cell>
          <cell r="E948" t="str">
            <v/>
          </cell>
          <cell r="F948" t="str">
            <v/>
          </cell>
          <cell r="G948" t="str">
            <v>  机关服务</v>
          </cell>
          <cell r="H948">
            <v>0</v>
          </cell>
          <cell r="I948">
            <v>0</v>
          </cell>
          <cell r="J948">
            <v>0</v>
          </cell>
          <cell r="K948">
            <v>0</v>
          </cell>
          <cell r="L948">
            <v>0</v>
          </cell>
          <cell r="M948">
            <v>0</v>
          </cell>
          <cell r="N948">
            <v>0</v>
          </cell>
          <cell r="O948">
            <v>0</v>
          </cell>
          <cell r="P948">
            <v>0</v>
          </cell>
          <cell r="Q948">
            <v>0</v>
          </cell>
          <cell r="R948">
            <v>0</v>
          </cell>
          <cell r="S948">
            <v>0</v>
          </cell>
          <cell r="T948">
            <v>0</v>
          </cell>
        </row>
        <row r="949">
          <cell r="A949">
            <v>2130204</v>
          </cell>
          <cell r="B949" t="str">
            <v/>
          </cell>
          <cell r="C949" t="str">
            <v/>
          </cell>
          <cell r="D949" t="str">
            <v>21302</v>
          </cell>
          <cell r="E949" t="str">
            <v/>
          </cell>
          <cell r="F949" t="str">
            <v/>
          </cell>
          <cell r="G949" t="str">
            <v>  林业事业机构</v>
          </cell>
          <cell r="H949">
            <v>1721.49686</v>
          </cell>
          <cell r="I949">
            <v>1308.4824</v>
          </cell>
          <cell r="J949">
            <v>138.744</v>
          </cell>
          <cell r="K949">
            <v>56.3344</v>
          </cell>
          <cell r="L949">
            <v>0</v>
          </cell>
          <cell r="M949">
            <v>113.4</v>
          </cell>
          <cell r="N949">
            <v>31.2</v>
          </cell>
          <cell r="O949">
            <v>0</v>
          </cell>
          <cell r="P949">
            <v>0</v>
          </cell>
          <cell r="Q949">
            <v>0</v>
          </cell>
          <cell r="R949">
            <v>0</v>
          </cell>
          <cell r="S949">
            <v>0</v>
          </cell>
          <cell r="T949">
            <v>0</v>
          </cell>
        </row>
        <row r="950">
          <cell r="A950">
            <v>2130205</v>
          </cell>
          <cell r="B950" t="str">
            <v/>
          </cell>
          <cell r="C950" t="str">
            <v/>
          </cell>
          <cell r="D950" t="str">
            <v>21302</v>
          </cell>
          <cell r="E950" t="str">
            <v/>
          </cell>
          <cell r="F950" t="str">
            <v/>
          </cell>
          <cell r="G950" t="str">
            <v>  森林培育</v>
          </cell>
          <cell r="H950">
            <v>425.634365</v>
          </cell>
          <cell r="I950">
            <v>0</v>
          </cell>
          <cell r="J950">
            <v>0</v>
          </cell>
          <cell r="K950">
            <v>0</v>
          </cell>
          <cell r="L950">
            <v>0</v>
          </cell>
          <cell r="M950">
            <v>0</v>
          </cell>
          <cell r="N950">
            <v>0</v>
          </cell>
          <cell r="O950">
            <v>0</v>
          </cell>
          <cell r="P950">
            <v>128</v>
          </cell>
          <cell r="Q950">
            <v>0</v>
          </cell>
          <cell r="R950">
            <v>128</v>
          </cell>
          <cell r="S950">
            <v>194.115693</v>
          </cell>
          <cell r="T950">
            <v>183</v>
          </cell>
        </row>
        <row r="951">
          <cell r="A951">
            <v>2130206</v>
          </cell>
          <cell r="B951" t="str">
            <v/>
          </cell>
          <cell r="C951" t="str">
            <v/>
          </cell>
          <cell r="D951" t="str">
            <v>21302</v>
          </cell>
          <cell r="E951" t="str">
            <v/>
          </cell>
          <cell r="F951" t="str">
            <v/>
          </cell>
          <cell r="G951" t="str">
            <v>  林业技术推广</v>
          </cell>
          <cell r="H951">
            <v>10.6636</v>
          </cell>
          <cell r="I951">
            <v>0</v>
          </cell>
          <cell r="J951">
            <v>0</v>
          </cell>
          <cell r="K951">
            <v>0</v>
          </cell>
          <cell r="L951">
            <v>0</v>
          </cell>
          <cell r="M951">
            <v>0</v>
          </cell>
          <cell r="N951">
            <v>0</v>
          </cell>
          <cell r="O951">
            <v>0</v>
          </cell>
          <cell r="P951">
            <v>0</v>
          </cell>
          <cell r="Q951">
            <v>0</v>
          </cell>
          <cell r="R951">
            <v>0</v>
          </cell>
          <cell r="S951">
            <v>74.88</v>
          </cell>
          <cell r="T951">
            <v>0</v>
          </cell>
        </row>
        <row r="952">
          <cell r="A952">
            <v>2130207</v>
          </cell>
          <cell r="B952" t="str">
            <v/>
          </cell>
          <cell r="C952" t="str">
            <v/>
          </cell>
          <cell r="D952" t="str">
            <v>21302</v>
          </cell>
          <cell r="E952" t="str">
            <v/>
          </cell>
          <cell r="F952" t="str">
            <v/>
          </cell>
          <cell r="G952" t="str">
            <v>  森林资源管理</v>
          </cell>
          <cell r="H952">
            <v>0</v>
          </cell>
          <cell r="I952">
            <v>0</v>
          </cell>
          <cell r="J952">
            <v>0</v>
          </cell>
          <cell r="K952">
            <v>0</v>
          </cell>
          <cell r="L952">
            <v>0</v>
          </cell>
          <cell r="M952">
            <v>0</v>
          </cell>
          <cell r="N952">
            <v>0</v>
          </cell>
          <cell r="O952">
            <v>0</v>
          </cell>
          <cell r="P952">
            <v>0</v>
          </cell>
          <cell r="Q952">
            <v>0</v>
          </cell>
          <cell r="R952">
            <v>0</v>
          </cell>
          <cell r="S952">
            <v>180.734688</v>
          </cell>
          <cell r="T952">
            <v>0</v>
          </cell>
        </row>
        <row r="953">
          <cell r="A953">
            <v>2130208</v>
          </cell>
          <cell r="B953" t="str">
            <v/>
          </cell>
          <cell r="C953" t="str">
            <v/>
          </cell>
          <cell r="D953" t="str">
            <v>21302</v>
          </cell>
          <cell r="E953" t="str">
            <v/>
          </cell>
          <cell r="F953" t="str">
            <v/>
          </cell>
          <cell r="G953" t="str">
            <v>  森林资源监测</v>
          </cell>
          <cell r="H953">
            <v>0</v>
          </cell>
          <cell r="I953">
            <v>0</v>
          </cell>
          <cell r="J953">
            <v>0</v>
          </cell>
          <cell r="K953">
            <v>0</v>
          </cell>
          <cell r="L953">
            <v>0</v>
          </cell>
          <cell r="M953">
            <v>0</v>
          </cell>
          <cell r="N953">
            <v>0</v>
          </cell>
          <cell r="O953">
            <v>0</v>
          </cell>
          <cell r="P953">
            <v>0</v>
          </cell>
          <cell r="Q953">
            <v>0</v>
          </cell>
          <cell r="R953">
            <v>0</v>
          </cell>
          <cell r="S953">
            <v>0</v>
          </cell>
          <cell r="T953">
            <v>0</v>
          </cell>
        </row>
        <row r="954">
          <cell r="A954">
            <v>2130209</v>
          </cell>
          <cell r="B954" t="str">
            <v/>
          </cell>
          <cell r="C954" t="str">
            <v/>
          </cell>
          <cell r="D954" t="str">
            <v>21302</v>
          </cell>
          <cell r="E954" t="str">
            <v/>
          </cell>
          <cell r="F954" t="str">
            <v/>
          </cell>
          <cell r="G954" t="str">
            <v>  森林生态效益补偿</v>
          </cell>
          <cell r="H954">
            <v>197.972707</v>
          </cell>
          <cell r="I954">
            <v>0</v>
          </cell>
          <cell r="J954">
            <v>0</v>
          </cell>
          <cell r="K954">
            <v>0</v>
          </cell>
          <cell r="L954">
            <v>0</v>
          </cell>
          <cell r="M954">
            <v>0</v>
          </cell>
          <cell r="N954">
            <v>0</v>
          </cell>
          <cell r="O954">
            <v>0</v>
          </cell>
          <cell r="P954">
            <v>782.03</v>
          </cell>
          <cell r="Q954">
            <v>1588.54</v>
          </cell>
          <cell r="R954">
            <v>-806.51</v>
          </cell>
          <cell r="S954">
            <v>281.039708</v>
          </cell>
          <cell r="T954">
            <v>0</v>
          </cell>
        </row>
        <row r="955">
          <cell r="A955">
            <v>2130210</v>
          </cell>
          <cell r="B955" t="str">
            <v/>
          </cell>
          <cell r="C955" t="str">
            <v/>
          </cell>
          <cell r="D955" t="str">
            <v>21302</v>
          </cell>
          <cell r="E955" t="str">
            <v/>
          </cell>
          <cell r="F955" t="str">
            <v/>
          </cell>
          <cell r="G955" t="str">
            <v>  林业自然保护区</v>
          </cell>
          <cell r="H955">
            <v>0</v>
          </cell>
          <cell r="I955">
            <v>0</v>
          </cell>
          <cell r="J955">
            <v>0</v>
          </cell>
          <cell r="K955">
            <v>0</v>
          </cell>
          <cell r="L955">
            <v>0</v>
          </cell>
          <cell r="M955">
            <v>0</v>
          </cell>
          <cell r="N955">
            <v>0</v>
          </cell>
          <cell r="O955">
            <v>0</v>
          </cell>
          <cell r="P955">
            <v>0</v>
          </cell>
          <cell r="Q955">
            <v>0</v>
          </cell>
          <cell r="R955">
            <v>0</v>
          </cell>
          <cell r="S955">
            <v>0</v>
          </cell>
          <cell r="T955">
            <v>0</v>
          </cell>
        </row>
        <row r="956">
          <cell r="A956">
            <v>2130211</v>
          </cell>
          <cell r="B956" t="str">
            <v/>
          </cell>
          <cell r="C956" t="str">
            <v/>
          </cell>
          <cell r="D956" t="str">
            <v>21302</v>
          </cell>
          <cell r="E956" t="str">
            <v/>
          </cell>
          <cell r="F956" t="str">
            <v/>
          </cell>
          <cell r="G956" t="str">
            <v>  动植物保护</v>
          </cell>
          <cell r="H956">
            <v>0.46</v>
          </cell>
          <cell r="I956">
            <v>0</v>
          </cell>
          <cell r="J956">
            <v>0</v>
          </cell>
          <cell r="K956">
            <v>0</v>
          </cell>
          <cell r="L956">
            <v>0</v>
          </cell>
          <cell r="M956">
            <v>0</v>
          </cell>
          <cell r="N956">
            <v>0</v>
          </cell>
          <cell r="O956">
            <v>0</v>
          </cell>
          <cell r="P956">
            <v>0</v>
          </cell>
          <cell r="Q956">
            <v>0</v>
          </cell>
          <cell r="R956">
            <v>0</v>
          </cell>
          <cell r="S956">
            <v>1.84</v>
          </cell>
          <cell r="T956">
            <v>0</v>
          </cell>
        </row>
        <row r="957">
          <cell r="A957">
            <v>2130212</v>
          </cell>
          <cell r="B957" t="str">
            <v/>
          </cell>
          <cell r="C957" t="str">
            <v/>
          </cell>
          <cell r="D957" t="str">
            <v>21302</v>
          </cell>
          <cell r="E957" t="str">
            <v/>
          </cell>
          <cell r="F957" t="str">
            <v/>
          </cell>
          <cell r="G957" t="str">
            <v>  湿地保护</v>
          </cell>
          <cell r="H957">
            <v>0</v>
          </cell>
          <cell r="I957">
            <v>0</v>
          </cell>
          <cell r="J957">
            <v>0</v>
          </cell>
          <cell r="K957">
            <v>0</v>
          </cell>
          <cell r="L957">
            <v>0</v>
          </cell>
          <cell r="M957">
            <v>0</v>
          </cell>
          <cell r="N957">
            <v>0</v>
          </cell>
          <cell r="O957">
            <v>0</v>
          </cell>
          <cell r="P957">
            <v>0</v>
          </cell>
          <cell r="Q957">
            <v>0</v>
          </cell>
          <cell r="R957">
            <v>0</v>
          </cell>
          <cell r="S957">
            <v>0</v>
          </cell>
          <cell r="T957">
            <v>0</v>
          </cell>
        </row>
        <row r="958">
          <cell r="A958">
            <v>2130213</v>
          </cell>
          <cell r="B958" t="str">
            <v/>
          </cell>
          <cell r="C958" t="str">
            <v/>
          </cell>
          <cell r="D958" t="str">
            <v>21302</v>
          </cell>
          <cell r="E958" t="str">
            <v/>
          </cell>
          <cell r="F958" t="str">
            <v/>
          </cell>
          <cell r="G958" t="str">
            <v>  林业执法与监督</v>
          </cell>
          <cell r="H958">
            <v>20</v>
          </cell>
          <cell r="I958">
            <v>0</v>
          </cell>
          <cell r="J958">
            <v>0</v>
          </cell>
          <cell r="K958">
            <v>0</v>
          </cell>
          <cell r="L958">
            <v>0</v>
          </cell>
          <cell r="M958">
            <v>0</v>
          </cell>
          <cell r="N958">
            <v>0</v>
          </cell>
          <cell r="O958">
            <v>0</v>
          </cell>
          <cell r="P958">
            <v>0</v>
          </cell>
          <cell r="Q958">
            <v>0</v>
          </cell>
          <cell r="R958">
            <v>0</v>
          </cell>
          <cell r="S958">
            <v>0</v>
          </cell>
          <cell r="T958">
            <v>0</v>
          </cell>
        </row>
        <row r="959">
          <cell r="A959">
            <v>2130216</v>
          </cell>
          <cell r="B959" t="str">
            <v/>
          </cell>
          <cell r="C959" t="str">
            <v/>
          </cell>
          <cell r="D959" t="str">
            <v>21302</v>
          </cell>
          <cell r="E959" t="str">
            <v/>
          </cell>
          <cell r="F959" t="str">
            <v/>
          </cell>
          <cell r="G959" t="str">
            <v>  林业检疫检测</v>
          </cell>
          <cell r="H959">
            <v>0</v>
          </cell>
          <cell r="I959">
            <v>0</v>
          </cell>
          <cell r="J959">
            <v>0</v>
          </cell>
          <cell r="K959">
            <v>0</v>
          </cell>
          <cell r="L959">
            <v>0</v>
          </cell>
          <cell r="M959">
            <v>0</v>
          </cell>
          <cell r="N959">
            <v>0</v>
          </cell>
          <cell r="O959">
            <v>0</v>
          </cell>
          <cell r="P959">
            <v>0</v>
          </cell>
          <cell r="Q959">
            <v>0</v>
          </cell>
          <cell r="R959">
            <v>0</v>
          </cell>
          <cell r="S959">
            <v>0</v>
          </cell>
          <cell r="T959">
            <v>0</v>
          </cell>
        </row>
        <row r="960">
          <cell r="A960">
            <v>2130217</v>
          </cell>
          <cell r="B960" t="str">
            <v/>
          </cell>
          <cell r="C960" t="str">
            <v/>
          </cell>
          <cell r="D960" t="str">
            <v>21302</v>
          </cell>
          <cell r="E960" t="str">
            <v/>
          </cell>
          <cell r="F960" t="str">
            <v/>
          </cell>
          <cell r="G960" t="str">
            <v>  防沙治沙</v>
          </cell>
          <cell r="H960">
            <v>0</v>
          </cell>
          <cell r="I960">
            <v>0</v>
          </cell>
          <cell r="J960">
            <v>0</v>
          </cell>
          <cell r="K960">
            <v>0</v>
          </cell>
          <cell r="L960">
            <v>0</v>
          </cell>
          <cell r="M960">
            <v>0</v>
          </cell>
          <cell r="N960">
            <v>0</v>
          </cell>
          <cell r="O960">
            <v>0</v>
          </cell>
          <cell r="P960">
            <v>0</v>
          </cell>
          <cell r="Q960">
            <v>0</v>
          </cell>
          <cell r="R960">
            <v>0</v>
          </cell>
          <cell r="S960">
            <v>0</v>
          </cell>
          <cell r="T960">
            <v>0</v>
          </cell>
        </row>
        <row r="961">
          <cell r="A961">
            <v>2130218</v>
          </cell>
          <cell r="B961" t="str">
            <v/>
          </cell>
          <cell r="C961" t="str">
            <v/>
          </cell>
          <cell r="D961" t="str">
            <v>21302</v>
          </cell>
          <cell r="E961" t="str">
            <v/>
          </cell>
          <cell r="F961" t="str">
            <v/>
          </cell>
          <cell r="G961" t="str">
            <v>  林业质量安全</v>
          </cell>
          <cell r="H961">
            <v>0</v>
          </cell>
          <cell r="I961">
            <v>0</v>
          </cell>
          <cell r="J961">
            <v>0</v>
          </cell>
          <cell r="K961">
            <v>0</v>
          </cell>
          <cell r="L961">
            <v>0</v>
          </cell>
          <cell r="M961">
            <v>0</v>
          </cell>
          <cell r="N961">
            <v>0</v>
          </cell>
          <cell r="O961">
            <v>0</v>
          </cell>
          <cell r="P961">
            <v>0</v>
          </cell>
          <cell r="Q961">
            <v>0</v>
          </cell>
          <cell r="R961">
            <v>0</v>
          </cell>
          <cell r="S961">
            <v>0</v>
          </cell>
          <cell r="T961">
            <v>0</v>
          </cell>
        </row>
        <row r="962">
          <cell r="A962">
            <v>2130219</v>
          </cell>
          <cell r="B962" t="str">
            <v/>
          </cell>
          <cell r="C962" t="str">
            <v/>
          </cell>
          <cell r="D962" t="str">
            <v>21302</v>
          </cell>
          <cell r="E962" t="str">
            <v/>
          </cell>
          <cell r="F962" t="str">
            <v/>
          </cell>
          <cell r="G962" t="str">
            <v>  林业工程与项目管理</v>
          </cell>
          <cell r="H962">
            <v>0</v>
          </cell>
          <cell r="I962">
            <v>0</v>
          </cell>
          <cell r="J962">
            <v>0</v>
          </cell>
          <cell r="K962">
            <v>0</v>
          </cell>
          <cell r="L962">
            <v>0</v>
          </cell>
          <cell r="M962">
            <v>0</v>
          </cell>
          <cell r="N962">
            <v>0</v>
          </cell>
          <cell r="O962">
            <v>0</v>
          </cell>
          <cell r="P962">
            <v>0</v>
          </cell>
          <cell r="Q962">
            <v>0</v>
          </cell>
          <cell r="R962">
            <v>0</v>
          </cell>
          <cell r="S962">
            <v>0</v>
          </cell>
          <cell r="T962">
            <v>0</v>
          </cell>
        </row>
        <row r="963">
          <cell r="A963">
            <v>2130220</v>
          </cell>
          <cell r="B963" t="str">
            <v/>
          </cell>
          <cell r="C963" t="str">
            <v/>
          </cell>
          <cell r="D963" t="str">
            <v>21302</v>
          </cell>
          <cell r="E963" t="str">
            <v/>
          </cell>
          <cell r="F963" t="str">
            <v/>
          </cell>
          <cell r="G963" t="str">
            <v>  林业对外合作与交流</v>
          </cell>
          <cell r="H963">
            <v>0</v>
          </cell>
          <cell r="I963">
            <v>0</v>
          </cell>
          <cell r="J963">
            <v>0</v>
          </cell>
          <cell r="K963">
            <v>0</v>
          </cell>
          <cell r="L963">
            <v>0</v>
          </cell>
          <cell r="M963">
            <v>0</v>
          </cell>
          <cell r="N963">
            <v>0</v>
          </cell>
          <cell r="O963">
            <v>0</v>
          </cell>
          <cell r="P963">
            <v>0</v>
          </cell>
          <cell r="Q963">
            <v>0</v>
          </cell>
          <cell r="R963">
            <v>0</v>
          </cell>
          <cell r="S963">
            <v>0</v>
          </cell>
          <cell r="T963">
            <v>0</v>
          </cell>
        </row>
        <row r="964">
          <cell r="A964">
            <v>2130221</v>
          </cell>
          <cell r="B964" t="str">
            <v/>
          </cell>
          <cell r="C964" t="str">
            <v/>
          </cell>
          <cell r="D964" t="str">
            <v>21302</v>
          </cell>
          <cell r="E964" t="str">
            <v/>
          </cell>
          <cell r="F964" t="str">
            <v/>
          </cell>
          <cell r="G964" t="str">
            <v>  林业产业化</v>
          </cell>
          <cell r="H964">
            <v>120</v>
          </cell>
          <cell r="I964">
            <v>0</v>
          </cell>
          <cell r="J964">
            <v>0</v>
          </cell>
          <cell r="K964">
            <v>0</v>
          </cell>
          <cell r="L964">
            <v>0</v>
          </cell>
          <cell r="M964">
            <v>0</v>
          </cell>
          <cell r="N964">
            <v>0</v>
          </cell>
          <cell r="O964">
            <v>0</v>
          </cell>
          <cell r="P964">
            <v>0</v>
          </cell>
          <cell r="Q964">
            <v>0</v>
          </cell>
          <cell r="R964">
            <v>0</v>
          </cell>
          <cell r="S964">
            <v>0</v>
          </cell>
          <cell r="T964">
            <v>6</v>
          </cell>
        </row>
        <row r="965">
          <cell r="A965">
            <v>2130223</v>
          </cell>
          <cell r="B965" t="str">
            <v/>
          </cell>
          <cell r="C965" t="str">
            <v/>
          </cell>
          <cell r="D965" t="str">
            <v>21302</v>
          </cell>
          <cell r="E965" t="str">
            <v/>
          </cell>
          <cell r="F965" t="str">
            <v/>
          </cell>
          <cell r="G965" t="str">
            <v>  信息管理</v>
          </cell>
          <cell r="H965">
            <v>0</v>
          </cell>
          <cell r="I965">
            <v>0</v>
          </cell>
          <cell r="J965">
            <v>0</v>
          </cell>
          <cell r="K965">
            <v>0</v>
          </cell>
          <cell r="L965">
            <v>0</v>
          </cell>
          <cell r="M965">
            <v>0</v>
          </cell>
          <cell r="N965">
            <v>0</v>
          </cell>
          <cell r="O965">
            <v>0</v>
          </cell>
          <cell r="P965">
            <v>0</v>
          </cell>
          <cell r="Q965">
            <v>0</v>
          </cell>
          <cell r="R965">
            <v>0</v>
          </cell>
          <cell r="S965">
            <v>0</v>
          </cell>
          <cell r="T965">
            <v>0</v>
          </cell>
        </row>
        <row r="966">
          <cell r="A966">
            <v>2130224</v>
          </cell>
          <cell r="B966" t="str">
            <v/>
          </cell>
          <cell r="C966" t="str">
            <v/>
          </cell>
          <cell r="D966" t="str">
            <v>21302</v>
          </cell>
          <cell r="E966" t="str">
            <v/>
          </cell>
          <cell r="F966" t="str">
            <v/>
          </cell>
          <cell r="G966" t="str">
            <v>  林业政策制定与宣传</v>
          </cell>
          <cell r="H966">
            <v>0</v>
          </cell>
          <cell r="I966">
            <v>0</v>
          </cell>
          <cell r="J966">
            <v>0</v>
          </cell>
          <cell r="K966">
            <v>0</v>
          </cell>
          <cell r="L966">
            <v>0</v>
          </cell>
          <cell r="M966">
            <v>0</v>
          </cell>
          <cell r="N966">
            <v>0</v>
          </cell>
          <cell r="O966">
            <v>0</v>
          </cell>
          <cell r="P966">
            <v>0</v>
          </cell>
          <cell r="Q966">
            <v>0</v>
          </cell>
          <cell r="R966">
            <v>0</v>
          </cell>
          <cell r="S966">
            <v>0</v>
          </cell>
          <cell r="T966">
            <v>0</v>
          </cell>
        </row>
        <row r="967">
          <cell r="A967">
            <v>2130225</v>
          </cell>
          <cell r="B967" t="str">
            <v/>
          </cell>
          <cell r="C967" t="str">
            <v/>
          </cell>
          <cell r="D967" t="str">
            <v>21302</v>
          </cell>
          <cell r="E967" t="str">
            <v/>
          </cell>
          <cell r="F967" t="str">
            <v/>
          </cell>
          <cell r="G967" t="str">
            <v>  林业资金审计稽查</v>
          </cell>
          <cell r="H967">
            <v>0</v>
          </cell>
          <cell r="I967">
            <v>0</v>
          </cell>
          <cell r="J967">
            <v>0</v>
          </cell>
          <cell r="K967">
            <v>0</v>
          </cell>
          <cell r="L967">
            <v>0</v>
          </cell>
          <cell r="M967">
            <v>0</v>
          </cell>
          <cell r="N967">
            <v>0</v>
          </cell>
          <cell r="O967">
            <v>0</v>
          </cell>
          <cell r="P967">
            <v>0</v>
          </cell>
          <cell r="Q967">
            <v>0</v>
          </cell>
          <cell r="R967">
            <v>0</v>
          </cell>
          <cell r="S967">
            <v>0</v>
          </cell>
          <cell r="T967">
            <v>0</v>
          </cell>
        </row>
        <row r="968">
          <cell r="A968">
            <v>2130226</v>
          </cell>
          <cell r="B968" t="str">
            <v/>
          </cell>
          <cell r="C968" t="str">
            <v/>
          </cell>
          <cell r="D968" t="str">
            <v>21302</v>
          </cell>
          <cell r="E968" t="str">
            <v/>
          </cell>
          <cell r="F968" t="str">
            <v/>
          </cell>
          <cell r="G968" t="str">
            <v>  林区公共支出</v>
          </cell>
          <cell r="H968">
            <v>0</v>
          </cell>
          <cell r="I968">
            <v>0</v>
          </cell>
          <cell r="J968">
            <v>0</v>
          </cell>
          <cell r="K968">
            <v>0</v>
          </cell>
          <cell r="L968">
            <v>0</v>
          </cell>
          <cell r="M968">
            <v>0</v>
          </cell>
          <cell r="N968">
            <v>0</v>
          </cell>
          <cell r="O968">
            <v>0</v>
          </cell>
          <cell r="P968">
            <v>0</v>
          </cell>
          <cell r="Q968">
            <v>0</v>
          </cell>
          <cell r="R968">
            <v>0</v>
          </cell>
          <cell r="S968">
            <v>0</v>
          </cell>
          <cell r="T968">
            <v>0</v>
          </cell>
        </row>
        <row r="969">
          <cell r="A969">
            <v>2130227</v>
          </cell>
          <cell r="B969" t="str">
            <v/>
          </cell>
          <cell r="C969" t="str">
            <v/>
          </cell>
          <cell r="D969" t="str">
            <v>21302</v>
          </cell>
          <cell r="E969" t="str">
            <v/>
          </cell>
          <cell r="F969" t="str">
            <v/>
          </cell>
          <cell r="G969" t="str">
            <v>  林业贷款贴息</v>
          </cell>
          <cell r="H969">
            <v>0</v>
          </cell>
          <cell r="I969">
            <v>0</v>
          </cell>
          <cell r="J969">
            <v>0</v>
          </cell>
          <cell r="K969">
            <v>0</v>
          </cell>
          <cell r="L969">
            <v>0</v>
          </cell>
          <cell r="M969">
            <v>0</v>
          </cell>
          <cell r="N969">
            <v>0</v>
          </cell>
          <cell r="O969">
            <v>0</v>
          </cell>
          <cell r="P969">
            <v>0</v>
          </cell>
          <cell r="Q969">
            <v>0</v>
          </cell>
          <cell r="R969">
            <v>0</v>
          </cell>
          <cell r="S969">
            <v>0</v>
          </cell>
          <cell r="T969">
            <v>0</v>
          </cell>
        </row>
        <row r="970">
          <cell r="A970">
            <v>2130232</v>
          </cell>
          <cell r="B970" t="str">
            <v/>
          </cell>
          <cell r="C970" t="str">
            <v/>
          </cell>
          <cell r="D970" t="str">
            <v>21302</v>
          </cell>
          <cell r="E970" t="str">
            <v/>
          </cell>
          <cell r="F970" t="str">
            <v/>
          </cell>
          <cell r="G970" t="str">
            <v>  石油价格改革对林业的补贴</v>
          </cell>
          <cell r="H970">
            <v>0</v>
          </cell>
          <cell r="I970">
            <v>0</v>
          </cell>
          <cell r="J970">
            <v>0</v>
          </cell>
          <cell r="K970">
            <v>0</v>
          </cell>
          <cell r="L970">
            <v>0</v>
          </cell>
          <cell r="M970">
            <v>0</v>
          </cell>
          <cell r="N970">
            <v>0</v>
          </cell>
          <cell r="O970">
            <v>0</v>
          </cell>
          <cell r="P970">
            <v>0</v>
          </cell>
          <cell r="Q970">
            <v>0</v>
          </cell>
          <cell r="R970">
            <v>0</v>
          </cell>
          <cell r="S970">
            <v>0</v>
          </cell>
          <cell r="T970">
            <v>0</v>
          </cell>
        </row>
        <row r="971">
          <cell r="A971">
            <v>2130233</v>
          </cell>
          <cell r="B971" t="str">
            <v/>
          </cell>
          <cell r="C971" t="str">
            <v/>
          </cell>
          <cell r="D971" t="str">
            <v>21302</v>
          </cell>
          <cell r="E971" t="str">
            <v/>
          </cell>
          <cell r="F971" t="str">
            <v/>
          </cell>
          <cell r="G971" t="str">
            <v>  森林保险保费补贴</v>
          </cell>
          <cell r="H971">
            <v>0</v>
          </cell>
          <cell r="I971">
            <v>0</v>
          </cell>
          <cell r="J971">
            <v>0</v>
          </cell>
          <cell r="K971">
            <v>0</v>
          </cell>
          <cell r="L971">
            <v>0</v>
          </cell>
          <cell r="M971">
            <v>0</v>
          </cell>
          <cell r="N971">
            <v>0</v>
          </cell>
          <cell r="O971">
            <v>0</v>
          </cell>
          <cell r="P971">
            <v>0</v>
          </cell>
          <cell r="Q971">
            <v>0</v>
          </cell>
          <cell r="R971">
            <v>0</v>
          </cell>
          <cell r="S971">
            <v>0</v>
          </cell>
          <cell r="T971">
            <v>0</v>
          </cell>
        </row>
        <row r="972">
          <cell r="A972">
            <v>2130234</v>
          </cell>
          <cell r="B972" t="str">
            <v/>
          </cell>
          <cell r="C972" t="str">
            <v/>
          </cell>
          <cell r="D972" t="str">
            <v>21302</v>
          </cell>
          <cell r="E972" t="str">
            <v/>
          </cell>
          <cell r="F972" t="str">
            <v/>
          </cell>
          <cell r="G972" t="str">
            <v>  林业防灾减灾</v>
          </cell>
          <cell r="H972">
            <v>12.436279</v>
          </cell>
          <cell r="I972">
            <v>0</v>
          </cell>
          <cell r="J972">
            <v>0</v>
          </cell>
          <cell r="K972">
            <v>0</v>
          </cell>
          <cell r="L972">
            <v>0</v>
          </cell>
          <cell r="M972">
            <v>0</v>
          </cell>
          <cell r="N972">
            <v>0</v>
          </cell>
          <cell r="O972">
            <v>0</v>
          </cell>
          <cell r="P972">
            <v>0</v>
          </cell>
          <cell r="Q972">
            <v>0</v>
          </cell>
          <cell r="R972">
            <v>0</v>
          </cell>
          <cell r="S972">
            <v>54.14374</v>
          </cell>
          <cell r="T972">
            <v>55</v>
          </cell>
        </row>
        <row r="973">
          <cell r="A973">
            <v>2130299</v>
          </cell>
          <cell r="B973" t="str">
            <v/>
          </cell>
          <cell r="C973" t="str">
            <v/>
          </cell>
          <cell r="D973" t="str">
            <v>21302</v>
          </cell>
          <cell r="E973" t="str">
            <v/>
          </cell>
          <cell r="F973" t="str">
            <v/>
          </cell>
          <cell r="G973" t="str">
            <v>  其他林业支出</v>
          </cell>
          <cell r="H973">
            <v>67.905291</v>
          </cell>
          <cell r="I973">
            <v>0</v>
          </cell>
          <cell r="J973">
            <v>0</v>
          </cell>
          <cell r="K973">
            <v>0</v>
          </cell>
          <cell r="L973">
            <v>0</v>
          </cell>
          <cell r="M973">
            <v>0</v>
          </cell>
          <cell r="N973">
            <v>0</v>
          </cell>
          <cell r="O973">
            <v>0</v>
          </cell>
          <cell r="P973">
            <v>3091</v>
          </cell>
          <cell r="Q973">
            <v>0</v>
          </cell>
          <cell r="R973">
            <v>3091</v>
          </cell>
          <cell r="S973">
            <v>0</v>
          </cell>
          <cell r="T973">
            <v>479.5392</v>
          </cell>
        </row>
        <row r="974">
          <cell r="A974">
            <v>21303</v>
          </cell>
          <cell r="B974" t="str">
            <v/>
          </cell>
          <cell r="C974" t="str">
            <v>213</v>
          </cell>
          <cell r="D974" t="str">
            <v/>
          </cell>
          <cell r="E974" t="str">
            <v/>
          </cell>
          <cell r="F974" t="str">
            <v>21303</v>
          </cell>
          <cell r="G974" t="str">
            <v>水利</v>
          </cell>
          <cell r="H974">
            <v>7799.426209</v>
          </cell>
          <cell r="I974">
            <v>1297.7724</v>
          </cell>
          <cell r="J974">
            <v>119.481667</v>
          </cell>
          <cell r="K974">
            <v>55.368934</v>
          </cell>
          <cell r="L974">
            <v>0</v>
          </cell>
          <cell r="M974">
            <v>96.6</v>
          </cell>
          <cell r="N974">
            <v>0</v>
          </cell>
          <cell r="O974">
            <v>2745</v>
          </cell>
          <cell r="P974">
            <v>2745</v>
          </cell>
          <cell r="Q974">
            <v>10203</v>
          </cell>
          <cell r="R974">
            <v>-10203</v>
          </cell>
          <cell r="S974">
            <v>191.202662</v>
          </cell>
          <cell r="T974">
            <v>5303.39</v>
          </cell>
        </row>
        <row r="975">
          <cell r="A975">
            <v>2130301</v>
          </cell>
          <cell r="B975" t="str">
            <v/>
          </cell>
          <cell r="C975" t="str">
            <v/>
          </cell>
          <cell r="D975" t="str">
            <v>21303</v>
          </cell>
          <cell r="E975" t="str">
            <v/>
          </cell>
          <cell r="F975" t="str">
            <v/>
          </cell>
          <cell r="G975" t="str">
            <v>  行政运行</v>
          </cell>
          <cell r="H975">
            <v>255.2502</v>
          </cell>
          <cell r="I975">
            <v>234.9072</v>
          </cell>
          <cell r="J975">
            <v>0</v>
          </cell>
          <cell r="K975">
            <v>7.351884</v>
          </cell>
          <cell r="L975">
            <v>0</v>
          </cell>
          <cell r="M975">
            <v>0</v>
          </cell>
          <cell r="N975">
            <v>0</v>
          </cell>
          <cell r="O975">
            <v>0</v>
          </cell>
          <cell r="P975">
            <v>0</v>
          </cell>
          <cell r="Q975">
            <v>0</v>
          </cell>
          <cell r="R975">
            <v>0</v>
          </cell>
          <cell r="S975">
            <v>0</v>
          </cell>
          <cell r="T975">
            <v>0</v>
          </cell>
        </row>
        <row r="976">
          <cell r="A976">
            <v>2130302</v>
          </cell>
          <cell r="B976" t="str">
            <v/>
          </cell>
          <cell r="C976" t="str">
            <v/>
          </cell>
          <cell r="D976" t="str">
            <v>21303</v>
          </cell>
          <cell r="E976" t="str">
            <v/>
          </cell>
          <cell r="F976" t="str">
            <v/>
          </cell>
          <cell r="G976" t="str">
            <v>  一般行政管理事务</v>
          </cell>
          <cell r="H976">
            <v>0</v>
          </cell>
          <cell r="I976">
            <v>0</v>
          </cell>
          <cell r="J976">
            <v>0</v>
          </cell>
          <cell r="K976">
            <v>0</v>
          </cell>
          <cell r="L976">
            <v>0</v>
          </cell>
          <cell r="M976">
            <v>0</v>
          </cell>
          <cell r="N976">
            <v>0</v>
          </cell>
          <cell r="O976">
            <v>0</v>
          </cell>
          <cell r="P976">
            <v>0</v>
          </cell>
          <cell r="Q976">
            <v>0</v>
          </cell>
          <cell r="R976">
            <v>0</v>
          </cell>
          <cell r="S976">
            <v>0</v>
          </cell>
          <cell r="T976">
            <v>0</v>
          </cell>
        </row>
        <row r="977">
          <cell r="A977">
            <v>2130303</v>
          </cell>
          <cell r="B977" t="str">
            <v/>
          </cell>
          <cell r="C977" t="str">
            <v/>
          </cell>
          <cell r="D977" t="str">
            <v>21303</v>
          </cell>
          <cell r="E977" t="str">
            <v/>
          </cell>
          <cell r="F977" t="str">
            <v/>
          </cell>
          <cell r="G977" t="str">
            <v>  机关服务</v>
          </cell>
          <cell r="H977">
            <v>0</v>
          </cell>
          <cell r="I977">
            <v>0</v>
          </cell>
          <cell r="J977">
            <v>0</v>
          </cell>
          <cell r="K977">
            <v>0</v>
          </cell>
          <cell r="L977">
            <v>0</v>
          </cell>
          <cell r="M977">
            <v>0</v>
          </cell>
          <cell r="N977">
            <v>0</v>
          </cell>
          <cell r="O977">
            <v>0</v>
          </cell>
          <cell r="P977">
            <v>0</v>
          </cell>
          <cell r="Q977">
            <v>0</v>
          </cell>
          <cell r="R977">
            <v>0</v>
          </cell>
          <cell r="S977">
            <v>0</v>
          </cell>
          <cell r="T977">
            <v>0</v>
          </cell>
        </row>
        <row r="978">
          <cell r="A978">
            <v>2130304</v>
          </cell>
          <cell r="B978" t="str">
            <v/>
          </cell>
          <cell r="C978" t="str">
            <v/>
          </cell>
          <cell r="D978" t="str">
            <v>21303</v>
          </cell>
          <cell r="E978" t="str">
            <v/>
          </cell>
          <cell r="F978" t="str">
            <v/>
          </cell>
          <cell r="G978" t="str">
            <v>  水利行业业务管理</v>
          </cell>
          <cell r="H978">
            <v>1380.646133</v>
          </cell>
          <cell r="I978">
            <v>1012.3272</v>
          </cell>
          <cell r="J978">
            <v>119.481667</v>
          </cell>
          <cell r="K978">
            <v>46.53635</v>
          </cell>
          <cell r="L978">
            <v>0</v>
          </cell>
          <cell r="M978">
            <v>96.6</v>
          </cell>
          <cell r="N978">
            <v>0</v>
          </cell>
          <cell r="O978">
            <v>0</v>
          </cell>
          <cell r="P978">
            <v>0</v>
          </cell>
          <cell r="Q978">
            <v>0</v>
          </cell>
          <cell r="R978">
            <v>0</v>
          </cell>
          <cell r="S978">
            <v>0</v>
          </cell>
          <cell r="T978">
            <v>0</v>
          </cell>
        </row>
        <row r="979">
          <cell r="A979">
            <v>2130305</v>
          </cell>
          <cell r="B979" t="str">
            <v/>
          </cell>
          <cell r="C979" t="str">
            <v/>
          </cell>
          <cell r="D979" t="str">
            <v>21303</v>
          </cell>
          <cell r="E979" t="str">
            <v/>
          </cell>
          <cell r="F979" t="str">
            <v/>
          </cell>
          <cell r="G979" t="str">
            <v>  水利工程建设</v>
          </cell>
          <cell r="H979">
            <v>5685.799487</v>
          </cell>
          <cell r="I979">
            <v>0</v>
          </cell>
          <cell r="J979">
            <v>0</v>
          </cell>
          <cell r="K979">
            <v>0</v>
          </cell>
          <cell r="L979">
            <v>0</v>
          </cell>
          <cell r="M979">
            <v>0</v>
          </cell>
          <cell r="N979">
            <v>0</v>
          </cell>
          <cell r="O979">
            <v>2710</v>
          </cell>
          <cell r="P979">
            <v>0</v>
          </cell>
          <cell r="Q979">
            <v>1000</v>
          </cell>
          <cell r="R979">
            <v>-3710</v>
          </cell>
          <cell r="S979">
            <v>0</v>
          </cell>
          <cell r="T979">
            <v>4897</v>
          </cell>
        </row>
        <row r="980">
          <cell r="A980">
            <v>2130306</v>
          </cell>
          <cell r="B980" t="str">
            <v/>
          </cell>
          <cell r="C980" t="str">
            <v/>
          </cell>
          <cell r="D980" t="str">
            <v>21303</v>
          </cell>
          <cell r="E980" t="str">
            <v/>
          </cell>
          <cell r="F980" t="str">
            <v/>
          </cell>
          <cell r="G980" t="str">
            <v>  水利工程运行与维护</v>
          </cell>
          <cell r="H980">
            <v>0</v>
          </cell>
          <cell r="I980">
            <v>0</v>
          </cell>
          <cell r="J980">
            <v>0</v>
          </cell>
          <cell r="K980">
            <v>0</v>
          </cell>
          <cell r="L980">
            <v>0</v>
          </cell>
          <cell r="M980">
            <v>0</v>
          </cell>
          <cell r="N980">
            <v>0</v>
          </cell>
          <cell r="O980">
            <v>0</v>
          </cell>
          <cell r="P980">
            <v>38</v>
          </cell>
          <cell r="Q980">
            <v>0</v>
          </cell>
          <cell r="R980">
            <v>38</v>
          </cell>
          <cell r="S980">
            <v>1.844149</v>
          </cell>
          <cell r="T980">
            <v>0</v>
          </cell>
        </row>
        <row r="981">
          <cell r="A981">
            <v>2130307</v>
          </cell>
          <cell r="B981" t="str">
            <v/>
          </cell>
          <cell r="C981" t="str">
            <v/>
          </cell>
          <cell r="D981" t="str">
            <v>21303</v>
          </cell>
          <cell r="E981" t="str">
            <v/>
          </cell>
          <cell r="F981" t="str">
            <v/>
          </cell>
          <cell r="G981" t="str">
            <v>  长江黄河等流域管理</v>
          </cell>
          <cell r="H981">
            <v>0</v>
          </cell>
          <cell r="I981">
            <v>0</v>
          </cell>
          <cell r="J981">
            <v>0</v>
          </cell>
          <cell r="K981">
            <v>0</v>
          </cell>
          <cell r="L981">
            <v>0</v>
          </cell>
          <cell r="M981">
            <v>0</v>
          </cell>
          <cell r="N981">
            <v>0</v>
          </cell>
          <cell r="O981">
            <v>0</v>
          </cell>
          <cell r="P981">
            <v>0</v>
          </cell>
          <cell r="Q981">
            <v>8603</v>
          </cell>
          <cell r="R981">
            <v>-8603</v>
          </cell>
          <cell r="S981">
            <v>0</v>
          </cell>
          <cell r="T981">
            <v>266.99</v>
          </cell>
        </row>
        <row r="982">
          <cell r="A982">
            <v>2130308</v>
          </cell>
          <cell r="B982" t="str">
            <v/>
          </cell>
          <cell r="C982" t="str">
            <v/>
          </cell>
          <cell r="D982" t="str">
            <v>21303</v>
          </cell>
          <cell r="E982" t="str">
            <v/>
          </cell>
          <cell r="F982" t="str">
            <v/>
          </cell>
          <cell r="G982" t="str">
            <v>  水利前期工作</v>
          </cell>
          <cell r="H982">
            <v>0</v>
          </cell>
          <cell r="I982">
            <v>0</v>
          </cell>
          <cell r="J982">
            <v>0</v>
          </cell>
          <cell r="K982">
            <v>0</v>
          </cell>
          <cell r="L982">
            <v>0</v>
          </cell>
          <cell r="M982">
            <v>0</v>
          </cell>
          <cell r="N982">
            <v>0</v>
          </cell>
          <cell r="O982">
            <v>0</v>
          </cell>
          <cell r="P982">
            <v>0</v>
          </cell>
          <cell r="Q982">
            <v>0</v>
          </cell>
          <cell r="R982">
            <v>0</v>
          </cell>
          <cell r="S982">
            <v>0</v>
          </cell>
          <cell r="T982">
            <v>0</v>
          </cell>
        </row>
        <row r="983">
          <cell r="A983">
            <v>2130309</v>
          </cell>
          <cell r="B983" t="str">
            <v/>
          </cell>
          <cell r="C983" t="str">
            <v/>
          </cell>
          <cell r="D983" t="str">
            <v>21303</v>
          </cell>
          <cell r="E983" t="str">
            <v/>
          </cell>
          <cell r="F983" t="str">
            <v/>
          </cell>
          <cell r="G983" t="str">
            <v>  水利执法监督</v>
          </cell>
          <cell r="H983">
            <v>59.8956</v>
          </cell>
          <cell r="I983">
            <v>50.538</v>
          </cell>
          <cell r="J983">
            <v>0</v>
          </cell>
          <cell r="K983">
            <v>1.4807</v>
          </cell>
          <cell r="L983">
            <v>0</v>
          </cell>
          <cell r="M983">
            <v>0</v>
          </cell>
          <cell r="N983">
            <v>0</v>
          </cell>
          <cell r="O983">
            <v>0</v>
          </cell>
          <cell r="P983">
            <v>0</v>
          </cell>
          <cell r="Q983">
            <v>0</v>
          </cell>
          <cell r="R983">
            <v>0</v>
          </cell>
          <cell r="S983">
            <v>0</v>
          </cell>
          <cell r="T983">
            <v>0</v>
          </cell>
        </row>
        <row r="984">
          <cell r="A984">
            <v>2130310</v>
          </cell>
          <cell r="B984" t="str">
            <v/>
          </cell>
          <cell r="C984" t="str">
            <v/>
          </cell>
          <cell r="D984" t="str">
            <v>21303</v>
          </cell>
          <cell r="E984" t="str">
            <v/>
          </cell>
          <cell r="F984" t="str">
            <v/>
          </cell>
          <cell r="G984" t="str">
            <v>  水土保持</v>
          </cell>
          <cell r="H984">
            <v>113.98541</v>
          </cell>
          <cell r="I984">
            <v>0</v>
          </cell>
          <cell r="J984">
            <v>0</v>
          </cell>
          <cell r="K984">
            <v>0</v>
          </cell>
          <cell r="L984">
            <v>0</v>
          </cell>
          <cell r="M984">
            <v>0</v>
          </cell>
          <cell r="N984">
            <v>0</v>
          </cell>
          <cell r="O984">
            <v>0</v>
          </cell>
          <cell r="P984">
            <v>2417</v>
          </cell>
          <cell r="Q984">
            <v>0</v>
          </cell>
          <cell r="R984">
            <v>2417</v>
          </cell>
          <cell r="S984">
            <v>0</v>
          </cell>
          <cell r="T984">
            <v>0</v>
          </cell>
        </row>
        <row r="985">
          <cell r="A985">
            <v>2130311</v>
          </cell>
          <cell r="B985" t="str">
            <v/>
          </cell>
          <cell r="C985" t="str">
            <v/>
          </cell>
          <cell r="D985" t="str">
            <v>21303</v>
          </cell>
          <cell r="E985" t="str">
            <v/>
          </cell>
          <cell r="F985" t="str">
            <v/>
          </cell>
          <cell r="G985" t="str">
            <v>  水资源节约管理与保护</v>
          </cell>
          <cell r="H985">
            <v>0</v>
          </cell>
          <cell r="I985">
            <v>0</v>
          </cell>
          <cell r="J985">
            <v>0</v>
          </cell>
          <cell r="K985">
            <v>0</v>
          </cell>
          <cell r="L985">
            <v>0</v>
          </cell>
          <cell r="M985">
            <v>0</v>
          </cell>
          <cell r="N985">
            <v>0</v>
          </cell>
          <cell r="O985">
            <v>0</v>
          </cell>
          <cell r="P985">
            <v>44</v>
          </cell>
          <cell r="Q985">
            <v>0</v>
          </cell>
          <cell r="R985">
            <v>44</v>
          </cell>
          <cell r="S985">
            <v>62</v>
          </cell>
          <cell r="T985">
            <v>0</v>
          </cell>
        </row>
        <row r="986">
          <cell r="A986">
            <v>2130312</v>
          </cell>
          <cell r="B986" t="str">
            <v/>
          </cell>
          <cell r="C986" t="str">
            <v/>
          </cell>
          <cell r="D986" t="str">
            <v>21303</v>
          </cell>
          <cell r="E986" t="str">
            <v/>
          </cell>
          <cell r="F986" t="str">
            <v/>
          </cell>
          <cell r="G986" t="str">
            <v>  水质监测</v>
          </cell>
          <cell r="H986">
            <v>0</v>
          </cell>
          <cell r="I986">
            <v>0</v>
          </cell>
          <cell r="J986">
            <v>0</v>
          </cell>
          <cell r="K986">
            <v>0</v>
          </cell>
          <cell r="L986">
            <v>0</v>
          </cell>
          <cell r="M986">
            <v>0</v>
          </cell>
          <cell r="N986">
            <v>0</v>
          </cell>
          <cell r="O986">
            <v>0</v>
          </cell>
          <cell r="P986">
            <v>0</v>
          </cell>
          <cell r="Q986">
            <v>0</v>
          </cell>
          <cell r="R986">
            <v>0</v>
          </cell>
          <cell r="S986">
            <v>0</v>
          </cell>
          <cell r="T986">
            <v>0</v>
          </cell>
        </row>
        <row r="987">
          <cell r="A987">
            <v>2130313</v>
          </cell>
          <cell r="B987" t="str">
            <v/>
          </cell>
          <cell r="C987" t="str">
            <v/>
          </cell>
          <cell r="D987" t="str">
            <v>21303</v>
          </cell>
          <cell r="E987" t="str">
            <v/>
          </cell>
          <cell r="F987" t="str">
            <v/>
          </cell>
          <cell r="G987" t="str">
            <v>  水文测报</v>
          </cell>
          <cell r="H987">
            <v>0</v>
          </cell>
          <cell r="I987">
            <v>0</v>
          </cell>
          <cell r="J987">
            <v>0</v>
          </cell>
          <cell r="K987">
            <v>0</v>
          </cell>
          <cell r="L987">
            <v>0</v>
          </cell>
          <cell r="M987">
            <v>0</v>
          </cell>
          <cell r="N987">
            <v>0</v>
          </cell>
          <cell r="O987">
            <v>0</v>
          </cell>
          <cell r="P987">
            <v>0</v>
          </cell>
          <cell r="Q987">
            <v>0</v>
          </cell>
          <cell r="R987">
            <v>0</v>
          </cell>
          <cell r="S987">
            <v>0</v>
          </cell>
          <cell r="T987">
            <v>0</v>
          </cell>
        </row>
        <row r="988">
          <cell r="A988">
            <v>2130314</v>
          </cell>
          <cell r="B988" t="str">
            <v/>
          </cell>
          <cell r="C988" t="str">
            <v/>
          </cell>
          <cell r="D988" t="str">
            <v>21303</v>
          </cell>
          <cell r="E988" t="str">
            <v/>
          </cell>
          <cell r="F988" t="str">
            <v/>
          </cell>
          <cell r="G988" t="str">
            <v>  防汛</v>
          </cell>
          <cell r="H988">
            <v>0</v>
          </cell>
          <cell r="I988">
            <v>0</v>
          </cell>
          <cell r="J988">
            <v>0</v>
          </cell>
          <cell r="K988">
            <v>0</v>
          </cell>
          <cell r="L988">
            <v>0</v>
          </cell>
          <cell r="M988">
            <v>0</v>
          </cell>
          <cell r="N988">
            <v>0</v>
          </cell>
          <cell r="O988">
            <v>0</v>
          </cell>
          <cell r="P988">
            <v>66</v>
          </cell>
          <cell r="Q988">
            <v>0</v>
          </cell>
          <cell r="R988">
            <v>66</v>
          </cell>
          <cell r="S988">
            <v>7.514775</v>
          </cell>
          <cell r="T988">
            <v>0</v>
          </cell>
        </row>
        <row r="989">
          <cell r="A989">
            <v>2130315</v>
          </cell>
          <cell r="B989" t="str">
            <v/>
          </cell>
          <cell r="C989" t="str">
            <v/>
          </cell>
          <cell r="D989" t="str">
            <v>21303</v>
          </cell>
          <cell r="E989" t="str">
            <v/>
          </cell>
          <cell r="F989" t="str">
            <v/>
          </cell>
          <cell r="G989" t="str">
            <v>  抗旱</v>
          </cell>
          <cell r="H989">
            <v>0</v>
          </cell>
          <cell r="I989">
            <v>0</v>
          </cell>
          <cell r="J989">
            <v>0</v>
          </cell>
          <cell r="K989">
            <v>0</v>
          </cell>
          <cell r="L989">
            <v>0</v>
          </cell>
          <cell r="M989">
            <v>0</v>
          </cell>
          <cell r="N989">
            <v>0</v>
          </cell>
          <cell r="O989">
            <v>0</v>
          </cell>
          <cell r="P989">
            <v>0</v>
          </cell>
          <cell r="Q989">
            <v>0</v>
          </cell>
          <cell r="R989">
            <v>0</v>
          </cell>
          <cell r="S989">
            <v>60</v>
          </cell>
          <cell r="T989">
            <v>128.4</v>
          </cell>
        </row>
        <row r="990">
          <cell r="A990">
            <v>2130316</v>
          </cell>
          <cell r="B990" t="str">
            <v/>
          </cell>
          <cell r="C990" t="str">
            <v/>
          </cell>
          <cell r="D990" t="str">
            <v>21303</v>
          </cell>
          <cell r="E990" t="str">
            <v/>
          </cell>
          <cell r="F990" t="str">
            <v/>
          </cell>
          <cell r="G990" t="str">
            <v>  农田水利</v>
          </cell>
          <cell r="H990">
            <v>35</v>
          </cell>
          <cell r="I990">
            <v>0</v>
          </cell>
          <cell r="J990">
            <v>0</v>
          </cell>
          <cell r="K990">
            <v>0</v>
          </cell>
          <cell r="L990">
            <v>0</v>
          </cell>
          <cell r="M990">
            <v>0</v>
          </cell>
          <cell r="N990">
            <v>0</v>
          </cell>
          <cell r="O990">
            <v>35</v>
          </cell>
          <cell r="P990">
            <v>35</v>
          </cell>
          <cell r="Q990">
            <v>0</v>
          </cell>
          <cell r="R990">
            <v>0</v>
          </cell>
          <cell r="S990">
            <v>0</v>
          </cell>
          <cell r="T990">
            <v>11</v>
          </cell>
        </row>
        <row r="991">
          <cell r="A991">
            <v>2130319</v>
          </cell>
          <cell r="B991" t="str">
            <v/>
          </cell>
          <cell r="C991" t="str">
            <v/>
          </cell>
          <cell r="D991" t="str">
            <v>21303</v>
          </cell>
          <cell r="E991" t="str">
            <v/>
          </cell>
          <cell r="F991" t="str">
            <v/>
          </cell>
          <cell r="G991" t="str">
            <v>  江河湖库水系综合整治</v>
          </cell>
          <cell r="H991">
            <v>0</v>
          </cell>
          <cell r="I991">
            <v>0</v>
          </cell>
          <cell r="J991">
            <v>0</v>
          </cell>
          <cell r="K991">
            <v>0</v>
          </cell>
          <cell r="L991">
            <v>0</v>
          </cell>
          <cell r="M991">
            <v>0</v>
          </cell>
          <cell r="N991">
            <v>0</v>
          </cell>
          <cell r="O991">
            <v>0</v>
          </cell>
          <cell r="P991">
            <v>0</v>
          </cell>
          <cell r="Q991">
            <v>0</v>
          </cell>
          <cell r="R991">
            <v>0</v>
          </cell>
          <cell r="S991">
            <v>0</v>
          </cell>
          <cell r="T991">
            <v>0</v>
          </cell>
        </row>
        <row r="992">
          <cell r="A992">
            <v>2130321</v>
          </cell>
          <cell r="B992" t="str">
            <v/>
          </cell>
          <cell r="C992" t="str">
            <v/>
          </cell>
          <cell r="D992" t="str">
            <v>21303</v>
          </cell>
          <cell r="E992" t="str">
            <v/>
          </cell>
          <cell r="F992" t="str">
            <v/>
          </cell>
          <cell r="G992" t="str">
            <v>  大中型水库移民后期扶持专项支出</v>
          </cell>
          <cell r="H992">
            <v>1.14</v>
          </cell>
          <cell r="I992">
            <v>0</v>
          </cell>
          <cell r="J992">
            <v>0</v>
          </cell>
          <cell r="K992">
            <v>0</v>
          </cell>
          <cell r="L992">
            <v>0</v>
          </cell>
          <cell r="M992">
            <v>0</v>
          </cell>
          <cell r="N992">
            <v>0</v>
          </cell>
          <cell r="O992">
            <v>0</v>
          </cell>
          <cell r="P992">
            <v>0</v>
          </cell>
          <cell r="Q992">
            <v>0</v>
          </cell>
          <cell r="R992">
            <v>0</v>
          </cell>
          <cell r="S992">
            <v>0</v>
          </cell>
          <cell r="T992">
            <v>0</v>
          </cell>
        </row>
        <row r="993">
          <cell r="A993">
            <v>2130331</v>
          </cell>
          <cell r="B993" t="str">
            <v/>
          </cell>
          <cell r="C993" t="str">
            <v/>
          </cell>
          <cell r="D993" t="str">
            <v>21303</v>
          </cell>
          <cell r="E993" t="str">
            <v/>
          </cell>
          <cell r="F993" t="str">
            <v/>
          </cell>
          <cell r="G993" t="str">
            <v>  水资源费安排的支出</v>
          </cell>
          <cell r="H993">
            <v>0</v>
          </cell>
          <cell r="I993">
            <v>0</v>
          </cell>
          <cell r="J993">
            <v>0</v>
          </cell>
          <cell r="K993">
            <v>0</v>
          </cell>
          <cell r="L993">
            <v>0</v>
          </cell>
          <cell r="M993">
            <v>0</v>
          </cell>
          <cell r="N993">
            <v>0</v>
          </cell>
          <cell r="O993">
            <v>0</v>
          </cell>
          <cell r="P993">
            <v>0</v>
          </cell>
          <cell r="Q993">
            <v>0</v>
          </cell>
          <cell r="R993">
            <v>0</v>
          </cell>
          <cell r="S993">
            <v>0</v>
          </cell>
          <cell r="T993">
            <v>0</v>
          </cell>
        </row>
        <row r="994">
          <cell r="A994">
            <v>2130332</v>
          </cell>
          <cell r="B994" t="str">
            <v/>
          </cell>
          <cell r="C994" t="str">
            <v/>
          </cell>
          <cell r="D994" t="str">
            <v>21303</v>
          </cell>
          <cell r="E994" t="str">
            <v/>
          </cell>
          <cell r="F994" t="str">
            <v/>
          </cell>
          <cell r="G994" t="str">
            <v>  砂石资源费支出</v>
          </cell>
          <cell r="H994">
            <v>0</v>
          </cell>
          <cell r="I994">
            <v>0</v>
          </cell>
          <cell r="J994">
            <v>0</v>
          </cell>
          <cell r="K994">
            <v>0</v>
          </cell>
          <cell r="L994">
            <v>0</v>
          </cell>
          <cell r="M994">
            <v>0</v>
          </cell>
          <cell r="N994">
            <v>0</v>
          </cell>
          <cell r="O994">
            <v>0</v>
          </cell>
          <cell r="P994">
            <v>0</v>
          </cell>
          <cell r="Q994">
            <v>0</v>
          </cell>
          <cell r="R994">
            <v>0</v>
          </cell>
          <cell r="S994">
            <v>0</v>
          </cell>
          <cell r="T994">
            <v>0</v>
          </cell>
        </row>
        <row r="995">
          <cell r="A995">
            <v>2130333</v>
          </cell>
          <cell r="B995" t="str">
            <v/>
          </cell>
          <cell r="C995" t="str">
            <v/>
          </cell>
          <cell r="D995" t="str">
            <v>21303</v>
          </cell>
          <cell r="E995" t="str">
            <v/>
          </cell>
          <cell r="F995" t="str">
            <v/>
          </cell>
          <cell r="G995" t="str">
            <v>  信息管理</v>
          </cell>
          <cell r="H995">
            <v>0</v>
          </cell>
          <cell r="I995">
            <v>0</v>
          </cell>
          <cell r="J995">
            <v>0</v>
          </cell>
          <cell r="K995">
            <v>0</v>
          </cell>
          <cell r="L995">
            <v>0</v>
          </cell>
          <cell r="M995">
            <v>0</v>
          </cell>
          <cell r="N995">
            <v>0</v>
          </cell>
          <cell r="O995">
            <v>0</v>
          </cell>
          <cell r="P995">
            <v>0</v>
          </cell>
          <cell r="Q995">
            <v>0</v>
          </cell>
          <cell r="R995">
            <v>0</v>
          </cell>
          <cell r="S995">
            <v>0</v>
          </cell>
          <cell r="T995">
            <v>0</v>
          </cell>
        </row>
        <row r="996">
          <cell r="A996">
            <v>2130334</v>
          </cell>
          <cell r="B996" t="str">
            <v/>
          </cell>
          <cell r="C996" t="str">
            <v/>
          </cell>
          <cell r="D996" t="str">
            <v>21303</v>
          </cell>
          <cell r="E996" t="str">
            <v/>
          </cell>
          <cell r="F996" t="str">
            <v/>
          </cell>
          <cell r="G996" t="str">
            <v>  水利建设移民支出</v>
          </cell>
          <cell r="H996">
            <v>0</v>
          </cell>
          <cell r="I996">
            <v>0</v>
          </cell>
          <cell r="J996">
            <v>0</v>
          </cell>
          <cell r="K996">
            <v>0</v>
          </cell>
          <cell r="L996">
            <v>0</v>
          </cell>
          <cell r="M996">
            <v>0</v>
          </cell>
          <cell r="N996">
            <v>0</v>
          </cell>
          <cell r="O996">
            <v>0</v>
          </cell>
          <cell r="P996">
            <v>0</v>
          </cell>
          <cell r="Q996">
            <v>0</v>
          </cell>
          <cell r="R996">
            <v>0</v>
          </cell>
          <cell r="S996">
            <v>0</v>
          </cell>
          <cell r="T996">
            <v>0</v>
          </cell>
        </row>
        <row r="997">
          <cell r="A997">
            <v>2130335</v>
          </cell>
          <cell r="B997" t="str">
            <v/>
          </cell>
          <cell r="C997" t="str">
            <v/>
          </cell>
          <cell r="D997" t="str">
            <v>21303</v>
          </cell>
          <cell r="E997" t="str">
            <v/>
          </cell>
          <cell r="F997" t="str">
            <v/>
          </cell>
          <cell r="G997" t="str">
            <v>  农村人畜饮水</v>
          </cell>
          <cell r="H997">
            <v>267.709379</v>
          </cell>
          <cell r="I997">
            <v>0</v>
          </cell>
          <cell r="J997">
            <v>0</v>
          </cell>
          <cell r="K997">
            <v>0</v>
          </cell>
          <cell r="L997">
            <v>0</v>
          </cell>
          <cell r="M997">
            <v>0</v>
          </cell>
          <cell r="N997">
            <v>0</v>
          </cell>
          <cell r="O997">
            <v>0</v>
          </cell>
          <cell r="P997">
            <v>145</v>
          </cell>
          <cell r="Q997">
            <v>600</v>
          </cell>
          <cell r="R997">
            <v>-455</v>
          </cell>
          <cell r="S997">
            <v>59.843738</v>
          </cell>
          <cell r="T997">
            <v>0</v>
          </cell>
        </row>
        <row r="998">
          <cell r="A998">
            <v>2130399</v>
          </cell>
          <cell r="B998" t="str">
            <v/>
          </cell>
          <cell r="C998" t="str">
            <v/>
          </cell>
          <cell r="D998" t="str">
            <v>21303</v>
          </cell>
          <cell r="E998" t="str">
            <v/>
          </cell>
          <cell r="F998" t="str">
            <v/>
          </cell>
          <cell r="G998" t="str">
            <v>  其他水利支出</v>
          </cell>
          <cell r="H998">
            <v>0</v>
          </cell>
          <cell r="I998">
            <v>0</v>
          </cell>
          <cell r="J998">
            <v>0</v>
          </cell>
          <cell r="K998">
            <v>0</v>
          </cell>
          <cell r="L998">
            <v>0</v>
          </cell>
          <cell r="M998">
            <v>0</v>
          </cell>
          <cell r="N998">
            <v>0</v>
          </cell>
          <cell r="O998">
            <v>0</v>
          </cell>
          <cell r="P998">
            <v>0</v>
          </cell>
          <cell r="Q998">
            <v>0</v>
          </cell>
          <cell r="R998">
            <v>0</v>
          </cell>
          <cell r="S998">
            <v>0</v>
          </cell>
          <cell r="T998">
            <v>0</v>
          </cell>
        </row>
        <row r="999">
          <cell r="A999">
            <v>21305</v>
          </cell>
          <cell r="B999" t="str">
            <v/>
          </cell>
          <cell r="C999" t="str">
            <v>213</v>
          </cell>
          <cell r="D999" t="str">
            <v/>
          </cell>
          <cell r="E999" t="str">
            <v/>
          </cell>
          <cell r="F999" t="str">
            <v>21305</v>
          </cell>
          <cell r="G999" t="str">
            <v>扶贫</v>
          </cell>
          <cell r="H999">
            <v>28274.774111</v>
          </cell>
          <cell r="I999">
            <v>372.624</v>
          </cell>
          <cell r="J999">
            <v>18.4128</v>
          </cell>
          <cell r="K999">
            <v>13.1642</v>
          </cell>
          <cell r="L999">
            <v>0</v>
          </cell>
          <cell r="M999">
            <v>15.96</v>
          </cell>
          <cell r="N999">
            <v>0</v>
          </cell>
          <cell r="O999">
            <v>24844</v>
          </cell>
          <cell r="P999">
            <v>29694</v>
          </cell>
          <cell r="Q999">
            <v>18397.0107</v>
          </cell>
          <cell r="R999">
            <v>-13547.0107</v>
          </cell>
          <cell r="S999">
            <v>1524.063712</v>
          </cell>
          <cell r="T999">
            <v>16181.41</v>
          </cell>
        </row>
        <row r="1000">
          <cell r="A1000">
            <v>2130500</v>
          </cell>
          <cell r="B1000" t="str">
            <v/>
          </cell>
          <cell r="C1000" t="str">
            <v/>
          </cell>
          <cell r="D1000" t="str">
            <v>21305</v>
          </cell>
          <cell r="E1000" t="str">
            <v/>
          </cell>
          <cell r="F1000" t="str">
            <v/>
          </cell>
          <cell r="G1000" t="str">
            <v>  扶贫</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row>
        <row r="1001">
          <cell r="A1001">
            <v>2130501</v>
          </cell>
          <cell r="B1001" t="str">
            <v/>
          </cell>
          <cell r="C1001" t="str">
            <v/>
          </cell>
          <cell r="D1001" t="str">
            <v>21305</v>
          </cell>
          <cell r="E1001" t="str">
            <v/>
          </cell>
          <cell r="F1001" t="str">
            <v/>
          </cell>
          <cell r="G1001" t="str">
            <v>  行政运行</v>
          </cell>
          <cell r="H1001">
            <v>239.671068</v>
          </cell>
          <cell r="I1001">
            <v>223.2912</v>
          </cell>
          <cell r="J1001">
            <v>0</v>
          </cell>
          <cell r="K1001">
            <v>6.9389</v>
          </cell>
          <cell r="L1001">
            <v>0</v>
          </cell>
          <cell r="M1001">
            <v>0</v>
          </cell>
          <cell r="N1001">
            <v>0</v>
          </cell>
          <cell r="O1001">
            <v>0</v>
          </cell>
          <cell r="P1001">
            <v>0</v>
          </cell>
          <cell r="Q1001">
            <v>0</v>
          </cell>
          <cell r="R1001">
            <v>0</v>
          </cell>
          <cell r="S1001">
            <v>0</v>
          </cell>
          <cell r="T1001">
            <v>0</v>
          </cell>
        </row>
        <row r="1002">
          <cell r="A1002">
            <v>2130502</v>
          </cell>
          <cell r="B1002" t="str">
            <v/>
          </cell>
          <cell r="C1002" t="str">
            <v/>
          </cell>
          <cell r="D1002" t="str">
            <v>21305</v>
          </cell>
          <cell r="E1002" t="str">
            <v/>
          </cell>
          <cell r="F1002" t="str">
            <v/>
          </cell>
          <cell r="G1002" t="str">
            <v>  一般行政管理事务</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row>
        <row r="1003">
          <cell r="A1003">
            <v>2130503</v>
          </cell>
          <cell r="B1003" t="str">
            <v/>
          </cell>
          <cell r="C1003" t="str">
            <v/>
          </cell>
          <cell r="D1003" t="str">
            <v>21305</v>
          </cell>
          <cell r="E1003" t="str">
            <v/>
          </cell>
          <cell r="F1003" t="str">
            <v/>
          </cell>
          <cell r="G1003" t="str">
            <v>  机关服务</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row>
        <row r="1004">
          <cell r="A1004">
            <v>2130504</v>
          </cell>
          <cell r="B1004" t="str">
            <v/>
          </cell>
          <cell r="C1004" t="str">
            <v/>
          </cell>
          <cell r="D1004" t="str">
            <v>21305</v>
          </cell>
          <cell r="E1004" t="str">
            <v/>
          </cell>
          <cell r="F1004" t="str">
            <v/>
          </cell>
          <cell r="G1004" t="str">
            <v>  农村基础设施建设</v>
          </cell>
          <cell r="H1004">
            <v>924.871968</v>
          </cell>
          <cell r="I1004">
            <v>0</v>
          </cell>
          <cell r="J1004">
            <v>0</v>
          </cell>
          <cell r="K1004">
            <v>0</v>
          </cell>
          <cell r="L1004">
            <v>0</v>
          </cell>
          <cell r="M1004">
            <v>0</v>
          </cell>
          <cell r="N1004">
            <v>0</v>
          </cell>
          <cell r="O1004">
            <v>0</v>
          </cell>
          <cell r="P1004">
            <v>13865.68</v>
          </cell>
          <cell r="Q1004">
            <v>2041.0107</v>
          </cell>
          <cell r="R1004">
            <v>11824.6693</v>
          </cell>
          <cell r="S1004">
            <v>762.577361</v>
          </cell>
          <cell r="T1004">
            <v>2725.49</v>
          </cell>
        </row>
        <row r="1005">
          <cell r="A1005">
            <v>2130505</v>
          </cell>
          <cell r="B1005" t="str">
            <v/>
          </cell>
          <cell r="C1005" t="str">
            <v/>
          </cell>
          <cell r="D1005" t="str">
            <v>21305</v>
          </cell>
          <cell r="E1005" t="str">
            <v/>
          </cell>
          <cell r="F1005" t="str">
            <v/>
          </cell>
          <cell r="G1005" t="str">
            <v>  生产发展</v>
          </cell>
          <cell r="H1005">
            <v>823.342285</v>
          </cell>
          <cell r="I1005">
            <v>0</v>
          </cell>
          <cell r="J1005">
            <v>0</v>
          </cell>
          <cell r="K1005">
            <v>0</v>
          </cell>
          <cell r="L1005">
            <v>0</v>
          </cell>
          <cell r="M1005">
            <v>0</v>
          </cell>
          <cell r="N1005">
            <v>0</v>
          </cell>
          <cell r="O1005">
            <v>0</v>
          </cell>
          <cell r="P1005">
            <v>12779.64</v>
          </cell>
          <cell r="Q1005">
            <v>6223</v>
          </cell>
          <cell r="R1005">
            <v>6556.64</v>
          </cell>
          <cell r="S1005">
            <v>94.099109</v>
          </cell>
          <cell r="T1005">
            <v>7570.51</v>
          </cell>
        </row>
        <row r="1006">
          <cell r="A1006">
            <v>2130506</v>
          </cell>
          <cell r="B1006" t="str">
            <v/>
          </cell>
          <cell r="C1006" t="str">
            <v/>
          </cell>
          <cell r="D1006" t="str">
            <v>21305</v>
          </cell>
          <cell r="E1006" t="str">
            <v/>
          </cell>
          <cell r="F1006" t="str">
            <v/>
          </cell>
          <cell r="G1006" t="str">
            <v>  社会发展</v>
          </cell>
          <cell r="H1006">
            <v>310.125866</v>
          </cell>
          <cell r="I1006">
            <v>0</v>
          </cell>
          <cell r="J1006">
            <v>0</v>
          </cell>
          <cell r="K1006">
            <v>0</v>
          </cell>
          <cell r="L1006">
            <v>0</v>
          </cell>
          <cell r="M1006">
            <v>0</v>
          </cell>
          <cell r="N1006">
            <v>0</v>
          </cell>
          <cell r="O1006">
            <v>0</v>
          </cell>
          <cell r="P1006">
            <v>0</v>
          </cell>
          <cell r="Q1006">
            <v>0</v>
          </cell>
          <cell r="R1006">
            <v>0</v>
          </cell>
          <cell r="S1006">
            <v>13.7751</v>
          </cell>
          <cell r="T1006">
            <v>0</v>
          </cell>
        </row>
        <row r="1007">
          <cell r="A1007">
            <v>2130507</v>
          </cell>
          <cell r="B1007" t="str">
            <v/>
          </cell>
          <cell r="C1007" t="str">
            <v/>
          </cell>
          <cell r="D1007" t="str">
            <v>21305</v>
          </cell>
          <cell r="E1007" t="str">
            <v/>
          </cell>
          <cell r="F1007" t="str">
            <v/>
          </cell>
          <cell r="G1007" t="str">
            <v>  扶贫贷款奖补和贴息</v>
          </cell>
          <cell r="H1007">
            <v>75.069246</v>
          </cell>
          <cell r="I1007">
            <v>0</v>
          </cell>
          <cell r="J1007">
            <v>0</v>
          </cell>
          <cell r="K1007">
            <v>0</v>
          </cell>
          <cell r="L1007">
            <v>0</v>
          </cell>
          <cell r="M1007">
            <v>0</v>
          </cell>
          <cell r="N1007">
            <v>0</v>
          </cell>
          <cell r="O1007">
            <v>0</v>
          </cell>
          <cell r="P1007">
            <v>2128.68</v>
          </cell>
          <cell r="Q1007">
            <v>0</v>
          </cell>
          <cell r="R1007">
            <v>2128.68</v>
          </cell>
          <cell r="S1007">
            <v>0.174168</v>
          </cell>
          <cell r="T1007">
            <v>0</v>
          </cell>
        </row>
        <row r="1008">
          <cell r="A1008">
            <v>2130550</v>
          </cell>
          <cell r="B1008" t="str">
            <v/>
          </cell>
          <cell r="C1008" t="str">
            <v/>
          </cell>
          <cell r="D1008" t="str">
            <v>21305</v>
          </cell>
          <cell r="E1008" t="str">
            <v/>
          </cell>
          <cell r="F1008" t="str">
            <v/>
          </cell>
          <cell r="G1008" t="str">
            <v>  扶贫事业机构</v>
          </cell>
          <cell r="H1008">
            <v>196.026514</v>
          </cell>
          <cell r="I1008">
            <v>149.3328</v>
          </cell>
          <cell r="J1008">
            <v>18.4128</v>
          </cell>
          <cell r="K1008">
            <v>6.2253</v>
          </cell>
          <cell r="L1008">
            <v>0</v>
          </cell>
          <cell r="M1008">
            <v>15.96</v>
          </cell>
          <cell r="N1008">
            <v>0</v>
          </cell>
          <cell r="O1008">
            <v>0</v>
          </cell>
          <cell r="P1008">
            <v>0</v>
          </cell>
          <cell r="Q1008">
            <v>0</v>
          </cell>
          <cell r="R1008">
            <v>0</v>
          </cell>
          <cell r="S1008">
            <v>0</v>
          </cell>
          <cell r="T1008">
            <v>0</v>
          </cell>
        </row>
        <row r="1009">
          <cell r="A1009">
            <v>2130599</v>
          </cell>
          <cell r="B1009" t="str">
            <v/>
          </cell>
          <cell r="C1009" t="str">
            <v/>
          </cell>
          <cell r="D1009" t="str">
            <v>21305</v>
          </cell>
          <cell r="E1009" t="str">
            <v/>
          </cell>
          <cell r="F1009" t="str">
            <v/>
          </cell>
          <cell r="G1009" t="str">
            <v>  其他扶贫支出</v>
          </cell>
          <cell r="H1009">
            <v>25705.667164</v>
          </cell>
          <cell r="I1009">
            <v>0</v>
          </cell>
          <cell r="J1009">
            <v>0</v>
          </cell>
          <cell r="K1009">
            <v>0</v>
          </cell>
          <cell r="L1009">
            <v>0</v>
          </cell>
          <cell r="M1009">
            <v>0</v>
          </cell>
          <cell r="N1009">
            <v>0</v>
          </cell>
          <cell r="O1009">
            <v>24844</v>
          </cell>
          <cell r="P1009">
            <v>920</v>
          </cell>
          <cell r="Q1009">
            <v>10133</v>
          </cell>
          <cell r="R1009">
            <v>-34057</v>
          </cell>
          <cell r="S1009">
            <v>653.437974</v>
          </cell>
          <cell r="T1009">
            <v>5885.41</v>
          </cell>
        </row>
        <row r="1010">
          <cell r="A1010">
            <v>21306</v>
          </cell>
          <cell r="B1010" t="str">
            <v/>
          </cell>
          <cell r="C1010" t="str">
            <v>213</v>
          </cell>
          <cell r="D1010" t="str">
            <v/>
          </cell>
          <cell r="E1010" t="str">
            <v/>
          </cell>
          <cell r="F1010" t="str">
            <v>21306</v>
          </cell>
          <cell r="G1010" t="str">
            <v>农业综合开发</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row>
        <row r="1011">
          <cell r="A1011">
            <v>2130601</v>
          </cell>
          <cell r="B1011" t="str">
            <v/>
          </cell>
          <cell r="C1011" t="str">
            <v/>
          </cell>
          <cell r="D1011" t="str">
            <v>21306</v>
          </cell>
          <cell r="E1011" t="str">
            <v/>
          </cell>
          <cell r="F1011" t="str">
            <v/>
          </cell>
          <cell r="G1011" t="str">
            <v>  机构运行</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row>
        <row r="1012">
          <cell r="A1012">
            <v>2130602</v>
          </cell>
          <cell r="B1012" t="str">
            <v/>
          </cell>
          <cell r="C1012" t="str">
            <v/>
          </cell>
          <cell r="D1012" t="str">
            <v>21306</v>
          </cell>
          <cell r="E1012" t="str">
            <v/>
          </cell>
          <cell r="F1012" t="str">
            <v/>
          </cell>
          <cell r="G1012" t="str">
            <v>  土地治理</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row>
        <row r="1013">
          <cell r="A1013">
            <v>2130603</v>
          </cell>
          <cell r="B1013" t="str">
            <v/>
          </cell>
          <cell r="C1013" t="str">
            <v/>
          </cell>
          <cell r="D1013" t="str">
            <v>21306</v>
          </cell>
          <cell r="E1013" t="str">
            <v/>
          </cell>
          <cell r="F1013" t="str">
            <v/>
          </cell>
          <cell r="G1013" t="str">
            <v>  产业化经营</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row>
        <row r="1014">
          <cell r="A1014">
            <v>2130604</v>
          </cell>
          <cell r="B1014" t="str">
            <v/>
          </cell>
          <cell r="C1014" t="str">
            <v/>
          </cell>
          <cell r="D1014" t="str">
            <v>21306</v>
          </cell>
          <cell r="E1014" t="str">
            <v/>
          </cell>
          <cell r="F1014" t="str">
            <v/>
          </cell>
          <cell r="G1014" t="str">
            <v>  科技示范</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row>
        <row r="1015">
          <cell r="A1015">
            <v>2130699</v>
          </cell>
          <cell r="B1015" t="str">
            <v/>
          </cell>
          <cell r="C1015" t="str">
            <v/>
          </cell>
          <cell r="D1015" t="str">
            <v>21306</v>
          </cell>
          <cell r="E1015" t="str">
            <v/>
          </cell>
          <cell r="F1015" t="str">
            <v/>
          </cell>
          <cell r="G1015" t="str">
            <v>  其他农业综合开发支出</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row>
        <row r="1016">
          <cell r="A1016">
            <v>21307</v>
          </cell>
          <cell r="B1016" t="str">
            <v/>
          </cell>
          <cell r="C1016" t="str">
            <v>213</v>
          </cell>
          <cell r="D1016" t="str">
            <v/>
          </cell>
          <cell r="E1016" t="str">
            <v/>
          </cell>
          <cell r="F1016" t="str">
            <v>21307</v>
          </cell>
          <cell r="G1016" t="str">
            <v>农村综合改革</v>
          </cell>
          <cell r="H1016">
            <v>3871.85178</v>
          </cell>
          <cell r="I1016">
            <v>0</v>
          </cell>
          <cell r="J1016">
            <v>0</v>
          </cell>
          <cell r="K1016">
            <v>0</v>
          </cell>
          <cell r="L1016">
            <v>0</v>
          </cell>
          <cell r="M1016">
            <v>0</v>
          </cell>
          <cell r="N1016">
            <v>0</v>
          </cell>
          <cell r="O1016">
            <v>0</v>
          </cell>
          <cell r="P1016">
            <v>0</v>
          </cell>
          <cell r="Q1016">
            <v>1470.6917</v>
          </cell>
          <cell r="R1016">
            <v>-1470.6917</v>
          </cell>
          <cell r="S1016">
            <v>0</v>
          </cell>
          <cell r="T1016">
            <v>309</v>
          </cell>
        </row>
        <row r="1017">
          <cell r="A1017">
            <v>2130701</v>
          </cell>
          <cell r="B1017" t="str">
            <v/>
          </cell>
          <cell r="C1017" t="str">
            <v/>
          </cell>
          <cell r="D1017" t="str">
            <v>21307</v>
          </cell>
          <cell r="E1017" t="str">
            <v/>
          </cell>
          <cell r="F1017" t="str">
            <v/>
          </cell>
          <cell r="G1017" t="str">
            <v>  对村级一事一议的补助</v>
          </cell>
          <cell r="H1017">
            <v>0</v>
          </cell>
          <cell r="I1017">
            <v>0</v>
          </cell>
          <cell r="J1017">
            <v>0</v>
          </cell>
          <cell r="K1017">
            <v>0</v>
          </cell>
          <cell r="L1017">
            <v>0</v>
          </cell>
          <cell r="M1017">
            <v>0</v>
          </cell>
          <cell r="N1017">
            <v>0</v>
          </cell>
          <cell r="O1017">
            <v>0</v>
          </cell>
          <cell r="P1017">
            <v>0</v>
          </cell>
          <cell r="Q1017">
            <v>0</v>
          </cell>
          <cell r="R1017">
            <v>0</v>
          </cell>
          <cell r="S1017">
            <v>0</v>
          </cell>
          <cell r="T1017">
            <v>309</v>
          </cell>
        </row>
        <row r="1018">
          <cell r="A1018">
            <v>2130704</v>
          </cell>
          <cell r="B1018" t="str">
            <v/>
          </cell>
          <cell r="C1018" t="str">
            <v/>
          </cell>
          <cell r="D1018" t="str">
            <v>21307</v>
          </cell>
          <cell r="E1018" t="str">
            <v/>
          </cell>
          <cell r="F1018" t="str">
            <v/>
          </cell>
          <cell r="G1018" t="str">
            <v>  国有农场办社会职能改革补助</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row>
        <row r="1019">
          <cell r="A1019">
            <v>2130705</v>
          </cell>
          <cell r="B1019" t="str">
            <v/>
          </cell>
          <cell r="C1019" t="str">
            <v/>
          </cell>
          <cell r="D1019" t="str">
            <v>21307</v>
          </cell>
          <cell r="E1019" t="str">
            <v/>
          </cell>
          <cell r="F1019" t="str">
            <v/>
          </cell>
          <cell r="G1019" t="str">
            <v>  对村民委员会和村党支部的补助</v>
          </cell>
          <cell r="H1019">
            <v>2795.77558</v>
          </cell>
          <cell r="I1019">
            <v>0</v>
          </cell>
          <cell r="J1019">
            <v>0</v>
          </cell>
          <cell r="K1019">
            <v>0</v>
          </cell>
          <cell r="L1019">
            <v>0</v>
          </cell>
          <cell r="M1019">
            <v>0</v>
          </cell>
          <cell r="N1019">
            <v>0</v>
          </cell>
          <cell r="O1019">
            <v>0</v>
          </cell>
          <cell r="P1019">
            <v>0</v>
          </cell>
          <cell r="Q1019">
            <v>1005.4277</v>
          </cell>
          <cell r="R1019">
            <v>-1005.4277</v>
          </cell>
          <cell r="S1019">
            <v>0</v>
          </cell>
          <cell r="T1019">
            <v>0</v>
          </cell>
        </row>
        <row r="1020">
          <cell r="A1020">
            <v>2130706</v>
          </cell>
          <cell r="B1020" t="str">
            <v/>
          </cell>
          <cell r="C1020" t="str">
            <v/>
          </cell>
          <cell r="D1020" t="str">
            <v>21307</v>
          </cell>
          <cell r="E1020" t="str">
            <v/>
          </cell>
          <cell r="F1020" t="str">
            <v/>
          </cell>
          <cell r="G1020" t="str">
            <v>  对村集体经济组织的补助</v>
          </cell>
          <cell r="H1020">
            <v>911.236</v>
          </cell>
          <cell r="I1020">
            <v>0</v>
          </cell>
          <cell r="J1020">
            <v>0</v>
          </cell>
          <cell r="K1020">
            <v>0</v>
          </cell>
          <cell r="L1020">
            <v>0</v>
          </cell>
          <cell r="M1020">
            <v>0</v>
          </cell>
          <cell r="N1020">
            <v>0</v>
          </cell>
          <cell r="O1020">
            <v>0</v>
          </cell>
          <cell r="P1020">
            <v>0</v>
          </cell>
          <cell r="Q1020">
            <v>465.264</v>
          </cell>
          <cell r="R1020">
            <v>-465.264</v>
          </cell>
          <cell r="S1020">
            <v>0</v>
          </cell>
          <cell r="T1020">
            <v>0</v>
          </cell>
        </row>
        <row r="1021">
          <cell r="A1021">
            <v>2130707</v>
          </cell>
          <cell r="B1021" t="str">
            <v/>
          </cell>
          <cell r="C1021" t="str">
            <v/>
          </cell>
          <cell r="D1021" t="str">
            <v>21307</v>
          </cell>
          <cell r="E1021" t="str">
            <v/>
          </cell>
          <cell r="F1021" t="str">
            <v/>
          </cell>
          <cell r="G1021" t="str">
            <v>  农村综合改革示范试点补助</v>
          </cell>
          <cell r="H1021">
            <v>164.8402</v>
          </cell>
          <cell r="I1021">
            <v>0</v>
          </cell>
          <cell r="J1021">
            <v>0</v>
          </cell>
          <cell r="K1021">
            <v>0</v>
          </cell>
          <cell r="L1021">
            <v>0</v>
          </cell>
          <cell r="M1021">
            <v>0</v>
          </cell>
          <cell r="N1021">
            <v>0</v>
          </cell>
          <cell r="O1021">
            <v>0</v>
          </cell>
          <cell r="P1021">
            <v>0</v>
          </cell>
          <cell r="Q1021">
            <v>0</v>
          </cell>
          <cell r="R1021">
            <v>0</v>
          </cell>
          <cell r="S1021">
            <v>0</v>
          </cell>
          <cell r="T1021">
            <v>0</v>
          </cell>
        </row>
        <row r="1022">
          <cell r="A1022">
            <v>2130799</v>
          </cell>
          <cell r="B1022" t="str">
            <v/>
          </cell>
          <cell r="C1022" t="str">
            <v/>
          </cell>
          <cell r="D1022" t="str">
            <v>21307</v>
          </cell>
          <cell r="E1022" t="str">
            <v/>
          </cell>
          <cell r="F1022" t="str">
            <v/>
          </cell>
          <cell r="G1022" t="str">
            <v>  其他农村综合改革支出</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row>
        <row r="1023">
          <cell r="A1023">
            <v>21308</v>
          </cell>
          <cell r="B1023" t="str">
            <v/>
          </cell>
          <cell r="C1023" t="str">
            <v>213</v>
          </cell>
          <cell r="D1023" t="str">
            <v/>
          </cell>
          <cell r="E1023" t="str">
            <v/>
          </cell>
          <cell r="F1023" t="str">
            <v>21308</v>
          </cell>
          <cell r="G1023" t="str">
            <v>普惠金融发展支出</v>
          </cell>
          <cell r="H1023">
            <v>156.478067</v>
          </cell>
          <cell r="I1023">
            <v>0</v>
          </cell>
          <cell r="J1023">
            <v>0</v>
          </cell>
          <cell r="K1023">
            <v>0</v>
          </cell>
          <cell r="L1023">
            <v>0</v>
          </cell>
          <cell r="M1023">
            <v>0</v>
          </cell>
          <cell r="N1023">
            <v>0</v>
          </cell>
          <cell r="O1023">
            <v>0</v>
          </cell>
          <cell r="P1023">
            <v>702.23</v>
          </cell>
          <cell r="Q1023">
            <v>741.28044</v>
          </cell>
          <cell r="R1023">
            <v>-39.05044</v>
          </cell>
          <cell r="S1023">
            <v>769.778894</v>
          </cell>
          <cell r="T1023">
            <v>476.19</v>
          </cell>
        </row>
        <row r="1024">
          <cell r="A1024">
            <v>2130801</v>
          </cell>
          <cell r="B1024" t="str">
            <v/>
          </cell>
          <cell r="C1024" t="str">
            <v/>
          </cell>
          <cell r="D1024" t="str">
            <v>21308</v>
          </cell>
          <cell r="E1024" t="str">
            <v/>
          </cell>
          <cell r="F1024" t="str">
            <v/>
          </cell>
          <cell r="G1024" t="str">
            <v>　支持农村金融机构</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row>
        <row r="1025">
          <cell r="A1025">
            <v>2130802</v>
          </cell>
          <cell r="B1025" t="str">
            <v/>
          </cell>
          <cell r="C1025" t="str">
            <v/>
          </cell>
          <cell r="D1025" t="str">
            <v>21308</v>
          </cell>
          <cell r="E1025" t="str">
            <v/>
          </cell>
          <cell r="F1025" t="str">
            <v/>
          </cell>
          <cell r="G1025" t="str">
            <v>  涉农贷款增量奖励</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row>
        <row r="1026">
          <cell r="A1026">
            <v>2130803</v>
          </cell>
          <cell r="B1026" t="str">
            <v/>
          </cell>
          <cell r="C1026" t="str">
            <v/>
          </cell>
          <cell r="D1026" t="str">
            <v>21308</v>
          </cell>
          <cell r="E1026" t="str">
            <v/>
          </cell>
          <cell r="F1026" t="str">
            <v/>
          </cell>
          <cell r="G1026" t="str">
            <v>　农业保险保费补贴</v>
          </cell>
          <cell r="H1026">
            <v>156.478067</v>
          </cell>
          <cell r="I1026">
            <v>0</v>
          </cell>
          <cell r="J1026">
            <v>0</v>
          </cell>
          <cell r="K1026">
            <v>0</v>
          </cell>
          <cell r="L1026">
            <v>0</v>
          </cell>
          <cell r="M1026">
            <v>0</v>
          </cell>
          <cell r="N1026">
            <v>0</v>
          </cell>
          <cell r="O1026">
            <v>0</v>
          </cell>
          <cell r="P1026">
            <v>702.23</v>
          </cell>
          <cell r="Q1026">
            <v>741.28044</v>
          </cell>
          <cell r="R1026">
            <v>-39.05044</v>
          </cell>
          <cell r="S1026">
            <v>0</v>
          </cell>
          <cell r="T1026">
            <v>0</v>
          </cell>
        </row>
        <row r="1027">
          <cell r="A1027">
            <v>2130804</v>
          </cell>
          <cell r="B1027" t="str">
            <v/>
          </cell>
          <cell r="C1027" t="str">
            <v/>
          </cell>
          <cell r="D1027" t="str">
            <v>21308</v>
          </cell>
          <cell r="E1027" t="str">
            <v/>
          </cell>
          <cell r="F1027" t="str">
            <v/>
          </cell>
          <cell r="G1027" t="str">
            <v>　创业担保贷款贴息及奖补</v>
          </cell>
          <cell r="H1027">
            <v>0</v>
          </cell>
          <cell r="I1027">
            <v>0</v>
          </cell>
          <cell r="J1027">
            <v>0</v>
          </cell>
          <cell r="K1027">
            <v>0</v>
          </cell>
          <cell r="L1027">
            <v>0</v>
          </cell>
          <cell r="M1027">
            <v>0</v>
          </cell>
          <cell r="N1027">
            <v>0</v>
          </cell>
          <cell r="O1027">
            <v>0</v>
          </cell>
          <cell r="P1027">
            <v>0</v>
          </cell>
          <cell r="Q1027">
            <v>0</v>
          </cell>
          <cell r="R1027">
            <v>0</v>
          </cell>
          <cell r="S1027">
            <v>642.823494</v>
          </cell>
          <cell r="T1027">
            <v>461.16</v>
          </cell>
        </row>
        <row r="1028">
          <cell r="A1028">
            <v>2130899</v>
          </cell>
          <cell r="B1028" t="str">
            <v/>
          </cell>
          <cell r="C1028" t="str">
            <v/>
          </cell>
          <cell r="D1028" t="str">
            <v>21308</v>
          </cell>
          <cell r="E1028" t="str">
            <v/>
          </cell>
          <cell r="F1028" t="str">
            <v/>
          </cell>
          <cell r="G1028" t="str">
            <v>　其他金融支农支出</v>
          </cell>
          <cell r="H1028">
            <v>0</v>
          </cell>
          <cell r="I1028">
            <v>0</v>
          </cell>
          <cell r="J1028">
            <v>0</v>
          </cell>
          <cell r="K1028">
            <v>0</v>
          </cell>
          <cell r="L1028">
            <v>0</v>
          </cell>
          <cell r="M1028">
            <v>0</v>
          </cell>
          <cell r="N1028">
            <v>0</v>
          </cell>
          <cell r="O1028">
            <v>0</v>
          </cell>
          <cell r="P1028">
            <v>0</v>
          </cell>
          <cell r="Q1028">
            <v>0</v>
          </cell>
          <cell r="R1028">
            <v>0</v>
          </cell>
          <cell r="S1028">
            <v>126.9554</v>
          </cell>
          <cell r="T1028">
            <v>15.03</v>
          </cell>
        </row>
        <row r="1029">
          <cell r="A1029">
            <v>21399</v>
          </cell>
          <cell r="B1029" t="str">
            <v/>
          </cell>
          <cell r="C1029" t="str">
            <v>213</v>
          </cell>
          <cell r="D1029" t="str">
            <v/>
          </cell>
          <cell r="E1029" t="str">
            <v/>
          </cell>
          <cell r="F1029" t="str">
            <v>21399</v>
          </cell>
          <cell r="G1029" t="str">
            <v>其他农林水支出</v>
          </cell>
          <cell r="H1029">
            <v>23</v>
          </cell>
          <cell r="I1029">
            <v>0</v>
          </cell>
          <cell r="J1029">
            <v>0</v>
          </cell>
          <cell r="K1029">
            <v>0</v>
          </cell>
          <cell r="L1029">
            <v>0</v>
          </cell>
          <cell r="M1029">
            <v>0</v>
          </cell>
          <cell r="N1029">
            <v>0</v>
          </cell>
          <cell r="O1029">
            <v>0</v>
          </cell>
          <cell r="P1029">
            <v>0</v>
          </cell>
          <cell r="Q1029">
            <v>0</v>
          </cell>
          <cell r="R1029">
            <v>0</v>
          </cell>
          <cell r="S1029">
            <v>0</v>
          </cell>
          <cell r="T1029">
            <v>2</v>
          </cell>
        </row>
        <row r="1030">
          <cell r="A1030">
            <v>2139901</v>
          </cell>
          <cell r="B1030" t="str">
            <v/>
          </cell>
          <cell r="C1030" t="str">
            <v/>
          </cell>
          <cell r="D1030" t="str">
            <v>21399</v>
          </cell>
          <cell r="E1030" t="str">
            <v/>
          </cell>
          <cell r="F1030" t="str">
            <v/>
          </cell>
          <cell r="G1030" t="str">
            <v>  化解乡镇其他公益性乡村债务支出</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row>
        <row r="1031">
          <cell r="A1031">
            <v>2139999</v>
          </cell>
          <cell r="B1031" t="str">
            <v/>
          </cell>
          <cell r="C1031" t="str">
            <v/>
          </cell>
          <cell r="D1031" t="str">
            <v>21399</v>
          </cell>
          <cell r="E1031" t="str">
            <v/>
          </cell>
          <cell r="F1031" t="str">
            <v/>
          </cell>
          <cell r="G1031" t="str">
            <v>  其他农林水事务支出</v>
          </cell>
          <cell r="H1031">
            <v>23</v>
          </cell>
          <cell r="I1031">
            <v>0</v>
          </cell>
          <cell r="J1031">
            <v>0</v>
          </cell>
          <cell r="K1031">
            <v>0</v>
          </cell>
          <cell r="L1031">
            <v>0</v>
          </cell>
          <cell r="M1031">
            <v>0</v>
          </cell>
          <cell r="N1031">
            <v>0</v>
          </cell>
          <cell r="O1031">
            <v>0</v>
          </cell>
          <cell r="P1031">
            <v>0</v>
          </cell>
          <cell r="Q1031">
            <v>0</v>
          </cell>
          <cell r="R1031">
            <v>0</v>
          </cell>
          <cell r="S1031">
            <v>0</v>
          </cell>
          <cell r="T1031">
            <v>2</v>
          </cell>
        </row>
        <row r="1032">
          <cell r="A1032">
            <v>214</v>
          </cell>
          <cell r="B1032" t="str">
            <v>类</v>
          </cell>
          <cell r="C1032" t="str">
            <v/>
          </cell>
          <cell r="D1032" t="str">
            <v/>
          </cell>
          <cell r="E1032" t="str">
            <v/>
          </cell>
          <cell r="F1032" t="str">
            <v/>
          </cell>
          <cell r="G1032" t="str">
            <v>交通运输支出</v>
          </cell>
          <cell r="H1032">
            <v>9541.243108</v>
          </cell>
          <cell r="I1032">
            <v>586.2912</v>
          </cell>
          <cell r="J1032">
            <v>33.3596</v>
          </cell>
          <cell r="K1032">
            <v>21.044217</v>
          </cell>
          <cell r="L1032">
            <v>0</v>
          </cell>
          <cell r="M1032">
            <v>27.72</v>
          </cell>
          <cell r="N1032">
            <v>0</v>
          </cell>
          <cell r="O1032">
            <v>3702</v>
          </cell>
          <cell r="P1032">
            <v>4945</v>
          </cell>
          <cell r="Q1032">
            <v>2091</v>
          </cell>
          <cell r="R1032">
            <v>-848</v>
          </cell>
          <cell r="S1032">
            <v>1770.907013</v>
          </cell>
          <cell r="T1032">
            <v>635.22</v>
          </cell>
        </row>
        <row r="1033">
          <cell r="A1033">
            <v>21401</v>
          </cell>
          <cell r="B1033" t="str">
            <v/>
          </cell>
          <cell r="C1033" t="str">
            <v>214</v>
          </cell>
          <cell r="D1033" t="str">
            <v/>
          </cell>
          <cell r="E1033" t="str">
            <v/>
          </cell>
          <cell r="F1033" t="str">
            <v>21401</v>
          </cell>
          <cell r="G1033" t="str">
            <v>公路水路运输</v>
          </cell>
          <cell r="H1033">
            <v>1830.243108</v>
          </cell>
          <cell r="I1033">
            <v>586.2912</v>
          </cell>
          <cell r="J1033">
            <v>33.3596</v>
          </cell>
          <cell r="K1033">
            <v>21.044217</v>
          </cell>
          <cell r="L1033">
            <v>0</v>
          </cell>
          <cell r="M1033">
            <v>27.72</v>
          </cell>
          <cell r="N1033">
            <v>0</v>
          </cell>
          <cell r="O1033">
            <v>185</v>
          </cell>
          <cell r="P1033">
            <v>1428</v>
          </cell>
          <cell r="Q1033">
            <v>2091</v>
          </cell>
          <cell r="R1033">
            <v>-848</v>
          </cell>
          <cell r="S1033">
            <v>1770.907013</v>
          </cell>
          <cell r="T1033">
            <v>635.22</v>
          </cell>
        </row>
        <row r="1034">
          <cell r="A1034">
            <v>2140101</v>
          </cell>
          <cell r="B1034" t="str">
            <v/>
          </cell>
          <cell r="C1034" t="str">
            <v/>
          </cell>
          <cell r="D1034" t="str">
            <v>21401</v>
          </cell>
          <cell r="E1034" t="str">
            <v/>
          </cell>
          <cell r="F1034" t="str">
            <v/>
          </cell>
          <cell r="G1034" t="str">
            <v>  行政运行</v>
          </cell>
          <cell r="H1034">
            <v>330.050324</v>
          </cell>
          <cell r="I1034">
            <v>300.1836</v>
          </cell>
          <cell r="J1034">
            <v>0</v>
          </cell>
          <cell r="K1034">
            <v>8.5931</v>
          </cell>
          <cell r="L1034">
            <v>0</v>
          </cell>
          <cell r="M1034">
            <v>0</v>
          </cell>
          <cell r="N1034">
            <v>0</v>
          </cell>
          <cell r="O1034">
            <v>0</v>
          </cell>
          <cell r="P1034">
            <v>0</v>
          </cell>
          <cell r="Q1034">
            <v>0</v>
          </cell>
          <cell r="R1034">
            <v>0</v>
          </cell>
          <cell r="S1034">
            <v>0</v>
          </cell>
          <cell r="T1034">
            <v>0</v>
          </cell>
        </row>
        <row r="1035">
          <cell r="A1035">
            <v>2140102</v>
          </cell>
          <cell r="B1035" t="str">
            <v/>
          </cell>
          <cell r="C1035" t="str">
            <v/>
          </cell>
          <cell r="D1035" t="str">
            <v>21401</v>
          </cell>
          <cell r="E1035" t="str">
            <v/>
          </cell>
          <cell r="F1035" t="str">
            <v/>
          </cell>
          <cell r="G1035" t="str">
            <v>  一般行政管理事务</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row>
        <row r="1036">
          <cell r="A1036">
            <v>2140103</v>
          </cell>
          <cell r="B1036" t="str">
            <v/>
          </cell>
          <cell r="C1036" t="str">
            <v/>
          </cell>
          <cell r="D1036" t="str">
            <v>21401</v>
          </cell>
          <cell r="E1036" t="str">
            <v/>
          </cell>
          <cell r="F1036" t="str">
            <v/>
          </cell>
          <cell r="G1036" t="str">
            <v>  机关服务</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row>
        <row r="1037">
          <cell r="A1037">
            <v>2140104</v>
          </cell>
          <cell r="B1037" t="str">
            <v/>
          </cell>
          <cell r="C1037" t="str">
            <v/>
          </cell>
          <cell r="D1037" t="str">
            <v>21401</v>
          </cell>
          <cell r="E1037" t="str">
            <v/>
          </cell>
          <cell r="F1037" t="str">
            <v/>
          </cell>
          <cell r="G1037" t="str">
            <v>  公路新建</v>
          </cell>
          <cell r="H1037">
            <v>0.5</v>
          </cell>
          <cell r="I1037">
            <v>0</v>
          </cell>
          <cell r="J1037">
            <v>0</v>
          </cell>
          <cell r="K1037">
            <v>0</v>
          </cell>
          <cell r="L1037">
            <v>0</v>
          </cell>
          <cell r="M1037">
            <v>0</v>
          </cell>
          <cell r="N1037">
            <v>0</v>
          </cell>
          <cell r="O1037">
            <v>0</v>
          </cell>
          <cell r="P1037">
            <v>0</v>
          </cell>
          <cell r="Q1037">
            <v>0</v>
          </cell>
          <cell r="R1037">
            <v>0</v>
          </cell>
          <cell r="S1037">
            <v>0</v>
          </cell>
          <cell r="T1037">
            <v>635.22</v>
          </cell>
        </row>
        <row r="1038">
          <cell r="A1038">
            <v>2140105</v>
          </cell>
          <cell r="B1038" t="str">
            <v/>
          </cell>
          <cell r="C1038" t="str">
            <v/>
          </cell>
          <cell r="D1038" t="str">
            <v>21401</v>
          </cell>
          <cell r="E1038" t="str">
            <v/>
          </cell>
          <cell r="F1038" t="str">
            <v/>
          </cell>
          <cell r="G1038" t="str">
            <v>  公路改建</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row>
        <row r="1039">
          <cell r="A1039">
            <v>2140106</v>
          </cell>
          <cell r="B1039" t="str">
            <v/>
          </cell>
          <cell r="C1039" t="str">
            <v/>
          </cell>
          <cell r="D1039" t="str">
            <v>21401</v>
          </cell>
          <cell r="E1039" t="str">
            <v/>
          </cell>
          <cell r="F1039" t="str">
            <v/>
          </cell>
          <cell r="G1039" t="str">
            <v>  公路养护</v>
          </cell>
          <cell r="H1039">
            <v>919.2368</v>
          </cell>
          <cell r="I1039">
            <v>169.56</v>
          </cell>
          <cell r="J1039">
            <v>20.203</v>
          </cell>
          <cell r="K1039">
            <v>7.4458</v>
          </cell>
          <cell r="L1039">
            <v>0</v>
          </cell>
          <cell r="M1039">
            <v>16.8</v>
          </cell>
          <cell r="N1039">
            <v>0</v>
          </cell>
          <cell r="O1039">
            <v>185</v>
          </cell>
          <cell r="P1039">
            <v>1428</v>
          </cell>
          <cell r="Q1039">
            <v>2091</v>
          </cell>
          <cell r="R1039">
            <v>-848</v>
          </cell>
          <cell r="S1039">
            <v>1704.497013</v>
          </cell>
          <cell r="T1039">
            <v>0</v>
          </cell>
        </row>
        <row r="1040">
          <cell r="A1040">
            <v>2140107</v>
          </cell>
          <cell r="B1040" t="str">
            <v/>
          </cell>
          <cell r="C1040" t="str">
            <v/>
          </cell>
          <cell r="D1040" t="str">
            <v>21401</v>
          </cell>
          <cell r="E1040" t="str">
            <v/>
          </cell>
          <cell r="F1040" t="str">
            <v/>
          </cell>
          <cell r="G1040" t="str">
            <v>  特大型桥梁建设</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row>
        <row r="1041">
          <cell r="A1041">
            <v>2140108</v>
          </cell>
          <cell r="B1041" t="str">
            <v/>
          </cell>
          <cell r="C1041" t="str">
            <v/>
          </cell>
          <cell r="D1041" t="str">
            <v>21401</v>
          </cell>
          <cell r="E1041" t="str">
            <v/>
          </cell>
          <cell r="F1041" t="str">
            <v/>
          </cell>
          <cell r="G1041" t="str">
            <v>  公路路政管理</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row>
        <row r="1042">
          <cell r="A1042">
            <v>2140109</v>
          </cell>
          <cell r="B1042" t="str">
            <v/>
          </cell>
          <cell r="C1042" t="str">
            <v/>
          </cell>
          <cell r="D1042" t="str">
            <v>21401</v>
          </cell>
          <cell r="E1042" t="str">
            <v/>
          </cell>
          <cell r="F1042" t="str">
            <v/>
          </cell>
          <cell r="G1042" t="str">
            <v>  公路和运输信息化建设</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row>
        <row r="1043">
          <cell r="A1043">
            <v>2140110</v>
          </cell>
          <cell r="B1043" t="str">
            <v/>
          </cell>
          <cell r="C1043" t="str">
            <v/>
          </cell>
          <cell r="D1043" t="str">
            <v>21401</v>
          </cell>
          <cell r="E1043" t="str">
            <v/>
          </cell>
          <cell r="F1043" t="str">
            <v/>
          </cell>
          <cell r="G1043" t="str">
            <v>  公路和运输安全</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row>
        <row r="1044">
          <cell r="A1044">
            <v>2140111</v>
          </cell>
          <cell r="B1044" t="str">
            <v/>
          </cell>
          <cell r="C1044" t="str">
            <v/>
          </cell>
          <cell r="D1044" t="str">
            <v>21401</v>
          </cell>
          <cell r="E1044" t="str">
            <v/>
          </cell>
          <cell r="F1044" t="str">
            <v/>
          </cell>
          <cell r="G1044" t="str">
            <v>  公路还贷专项</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row>
        <row r="1045">
          <cell r="A1045">
            <v>2140112</v>
          </cell>
          <cell r="B1045" t="str">
            <v/>
          </cell>
          <cell r="C1045" t="str">
            <v/>
          </cell>
          <cell r="D1045" t="str">
            <v>21401</v>
          </cell>
          <cell r="E1045" t="str">
            <v/>
          </cell>
          <cell r="F1045" t="str">
            <v/>
          </cell>
          <cell r="G1045" t="str">
            <v>  公路运输管理</v>
          </cell>
          <cell r="H1045">
            <v>290.984284</v>
          </cell>
          <cell r="I1045">
            <v>79.5804</v>
          </cell>
          <cell r="J1045">
            <v>8.2894</v>
          </cell>
          <cell r="K1045">
            <v>3.527917</v>
          </cell>
          <cell r="L1045">
            <v>0</v>
          </cell>
          <cell r="M1045">
            <v>6.72</v>
          </cell>
          <cell r="N1045">
            <v>0</v>
          </cell>
          <cell r="O1045">
            <v>0</v>
          </cell>
          <cell r="P1045">
            <v>0</v>
          </cell>
          <cell r="Q1045">
            <v>0</v>
          </cell>
          <cell r="R1045">
            <v>0</v>
          </cell>
          <cell r="S1045">
            <v>0</v>
          </cell>
          <cell r="T1045">
            <v>0</v>
          </cell>
        </row>
        <row r="1046">
          <cell r="A1046">
            <v>2140113</v>
          </cell>
          <cell r="B1046" t="str">
            <v/>
          </cell>
          <cell r="C1046" t="str">
            <v/>
          </cell>
          <cell r="D1046" t="str">
            <v>21401</v>
          </cell>
          <cell r="E1046" t="str">
            <v/>
          </cell>
          <cell r="F1046" t="str">
            <v/>
          </cell>
          <cell r="G1046" t="str">
            <v>  公路客货运站（场）建设</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row>
        <row r="1047">
          <cell r="A1047">
            <v>2140114</v>
          </cell>
          <cell r="B1047" t="str">
            <v/>
          </cell>
          <cell r="C1047" t="str">
            <v/>
          </cell>
          <cell r="D1047" t="str">
            <v>21401</v>
          </cell>
          <cell r="E1047" t="str">
            <v/>
          </cell>
          <cell r="F1047" t="str">
            <v/>
          </cell>
          <cell r="G1047" t="str">
            <v>  公路和运输技术标准化建设</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row>
        <row r="1048">
          <cell r="A1048">
            <v>2140123</v>
          </cell>
          <cell r="B1048" t="str">
            <v/>
          </cell>
          <cell r="C1048" t="str">
            <v/>
          </cell>
          <cell r="D1048" t="str">
            <v>21401</v>
          </cell>
          <cell r="E1048" t="str">
            <v/>
          </cell>
          <cell r="F1048" t="str">
            <v/>
          </cell>
          <cell r="G1048" t="str">
            <v>  航道维护</v>
          </cell>
          <cell r="H1048">
            <v>2.0202</v>
          </cell>
          <cell r="I1048">
            <v>0</v>
          </cell>
          <cell r="J1048">
            <v>0</v>
          </cell>
          <cell r="K1048">
            <v>0</v>
          </cell>
          <cell r="L1048">
            <v>0</v>
          </cell>
          <cell r="M1048">
            <v>0</v>
          </cell>
          <cell r="N1048">
            <v>0</v>
          </cell>
          <cell r="O1048">
            <v>0</v>
          </cell>
          <cell r="P1048">
            <v>0</v>
          </cell>
          <cell r="Q1048">
            <v>0</v>
          </cell>
          <cell r="R1048">
            <v>0</v>
          </cell>
          <cell r="S1048">
            <v>0</v>
          </cell>
          <cell r="T1048">
            <v>0</v>
          </cell>
        </row>
        <row r="1049">
          <cell r="A1049">
            <v>2140131</v>
          </cell>
          <cell r="B1049" t="str">
            <v/>
          </cell>
          <cell r="C1049" t="str">
            <v/>
          </cell>
          <cell r="D1049" t="str">
            <v>21401</v>
          </cell>
          <cell r="E1049" t="str">
            <v/>
          </cell>
          <cell r="F1049" t="str">
            <v/>
          </cell>
          <cell r="G1049" t="str">
            <v>  海事管理</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row>
        <row r="1050">
          <cell r="A1050">
            <v>2140136</v>
          </cell>
          <cell r="B1050" t="str">
            <v/>
          </cell>
          <cell r="C1050" t="str">
            <v/>
          </cell>
          <cell r="D1050" t="str">
            <v>21401</v>
          </cell>
          <cell r="E1050" t="str">
            <v/>
          </cell>
          <cell r="F1050" t="str">
            <v/>
          </cell>
          <cell r="G1050" t="str">
            <v>  水路运输管理费支出</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row>
        <row r="1051">
          <cell r="A1051">
            <v>2140139</v>
          </cell>
          <cell r="B1051" t="str">
            <v/>
          </cell>
          <cell r="C1051" t="str">
            <v/>
          </cell>
          <cell r="D1051" t="str">
            <v>21401</v>
          </cell>
          <cell r="E1051" t="str">
            <v/>
          </cell>
          <cell r="F1051" t="str">
            <v/>
          </cell>
          <cell r="G1051" t="str">
            <v>  取消政府还贷二级公路收费专项支出</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row>
        <row r="1052">
          <cell r="A1052">
            <v>2140199</v>
          </cell>
          <cell r="B1052" t="str">
            <v/>
          </cell>
          <cell r="C1052" t="str">
            <v/>
          </cell>
          <cell r="D1052" t="str">
            <v>21401</v>
          </cell>
          <cell r="E1052" t="str">
            <v/>
          </cell>
          <cell r="F1052" t="str">
            <v/>
          </cell>
          <cell r="G1052" t="str">
            <v>  其他公路水路运输支出</v>
          </cell>
          <cell r="H1052">
            <v>287.4515</v>
          </cell>
          <cell r="I1052">
            <v>36.9672</v>
          </cell>
          <cell r="J1052">
            <v>4.8672</v>
          </cell>
          <cell r="K1052">
            <v>1.4774</v>
          </cell>
          <cell r="L1052">
            <v>0</v>
          </cell>
          <cell r="M1052">
            <v>4.2</v>
          </cell>
          <cell r="N1052">
            <v>0</v>
          </cell>
          <cell r="O1052">
            <v>0</v>
          </cell>
          <cell r="P1052">
            <v>0</v>
          </cell>
          <cell r="Q1052">
            <v>0</v>
          </cell>
          <cell r="R1052">
            <v>0</v>
          </cell>
          <cell r="S1052">
            <v>66.41</v>
          </cell>
          <cell r="T1052">
            <v>0</v>
          </cell>
        </row>
        <row r="1053">
          <cell r="A1053">
            <v>21402</v>
          </cell>
          <cell r="B1053" t="str">
            <v/>
          </cell>
          <cell r="C1053" t="str">
            <v>214</v>
          </cell>
          <cell r="D1053" t="str">
            <v/>
          </cell>
          <cell r="E1053" t="str">
            <v/>
          </cell>
          <cell r="F1053" t="str">
            <v>21402</v>
          </cell>
          <cell r="G1053" t="str">
            <v>铁路运输</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row>
        <row r="1054">
          <cell r="A1054">
            <v>2140201</v>
          </cell>
          <cell r="B1054" t="str">
            <v/>
          </cell>
          <cell r="C1054" t="str">
            <v/>
          </cell>
          <cell r="D1054" t="str">
            <v>21402</v>
          </cell>
          <cell r="E1054" t="str">
            <v/>
          </cell>
          <cell r="F1054" t="str">
            <v/>
          </cell>
          <cell r="G1054" t="str">
            <v>  行政运行</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row>
        <row r="1055">
          <cell r="A1055">
            <v>2140202</v>
          </cell>
          <cell r="B1055" t="str">
            <v/>
          </cell>
          <cell r="C1055" t="str">
            <v/>
          </cell>
          <cell r="D1055" t="str">
            <v>21402</v>
          </cell>
          <cell r="E1055" t="str">
            <v/>
          </cell>
          <cell r="F1055" t="str">
            <v/>
          </cell>
          <cell r="G1055" t="str">
            <v>  一般行政管理事务</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row>
        <row r="1056">
          <cell r="A1056">
            <v>2140203</v>
          </cell>
          <cell r="B1056" t="str">
            <v/>
          </cell>
          <cell r="C1056" t="str">
            <v/>
          </cell>
          <cell r="D1056" t="str">
            <v>21402</v>
          </cell>
          <cell r="E1056" t="str">
            <v/>
          </cell>
          <cell r="F1056" t="str">
            <v/>
          </cell>
          <cell r="G1056" t="str">
            <v>  机关服务</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row>
        <row r="1057">
          <cell r="A1057">
            <v>2140204</v>
          </cell>
          <cell r="B1057" t="str">
            <v/>
          </cell>
          <cell r="C1057" t="str">
            <v/>
          </cell>
          <cell r="D1057" t="str">
            <v>21402</v>
          </cell>
          <cell r="E1057" t="str">
            <v/>
          </cell>
          <cell r="F1057" t="str">
            <v/>
          </cell>
          <cell r="G1057" t="str">
            <v>  铁路路网建设</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row>
        <row r="1058">
          <cell r="A1058">
            <v>2140205</v>
          </cell>
          <cell r="B1058" t="str">
            <v/>
          </cell>
          <cell r="C1058" t="str">
            <v/>
          </cell>
          <cell r="D1058" t="str">
            <v>21402</v>
          </cell>
          <cell r="E1058" t="str">
            <v/>
          </cell>
          <cell r="F1058" t="str">
            <v/>
          </cell>
          <cell r="G1058" t="str">
            <v>  铁路还贷专项</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row>
        <row r="1059">
          <cell r="A1059">
            <v>2140206</v>
          </cell>
          <cell r="B1059" t="str">
            <v/>
          </cell>
          <cell r="C1059" t="str">
            <v/>
          </cell>
          <cell r="D1059" t="str">
            <v>21402</v>
          </cell>
          <cell r="E1059" t="str">
            <v/>
          </cell>
          <cell r="F1059" t="str">
            <v/>
          </cell>
          <cell r="G1059" t="str">
            <v>  铁路安全</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row>
        <row r="1060">
          <cell r="A1060">
            <v>2140207</v>
          </cell>
          <cell r="B1060" t="str">
            <v/>
          </cell>
          <cell r="C1060" t="str">
            <v/>
          </cell>
          <cell r="D1060" t="str">
            <v>21402</v>
          </cell>
          <cell r="E1060" t="str">
            <v/>
          </cell>
          <cell r="F1060" t="str">
            <v/>
          </cell>
          <cell r="G1060" t="str">
            <v>  铁路专项运输</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row>
        <row r="1061">
          <cell r="A1061">
            <v>2140299</v>
          </cell>
          <cell r="B1061" t="str">
            <v/>
          </cell>
          <cell r="C1061" t="str">
            <v/>
          </cell>
          <cell r="D1061" t="str">
            <v>21402</v>
          </cell>
          <cell r="E1061" t="str">
            <v/>
          </cell>
          <cell r="F1061" t="str">
            <v/>
          </cell>
          <cell r="G1061" t="str">
            <v>  其他铁路运输支出</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row>
        <row r="1062">
          <cell r="A1062">
            <v>21403</v>
          </cell>
          <cell r="B1062" t="str">
            <v/>
          </cell>
          <cell r="C1062" t="str">
            <v>214</v>
          </cell>
          <cell r="D1062" t="str">
            <v/>
          </cell>
          <cell r="E1062" t="str">
            <v/>
          </cell>
          <cell r="F1062" t="str">
            <v>21403</v>
          </cell>
          <cell r="G1062" t="str">
            <v>民用航空</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row>
        <row r="1063">
          <cell r="A1063">
            <v>2140301</v>
          </cell>
          <cell r="B1063" t="str">
            <v/>
          </cell>
          <cell r="C1063" t="str">
            <v/>
          </cell>
          <cell r="D1063" t="str">
            <v>21403</v>
          </cell>
          <cell r="E1063" t="str">
            <v/>
          </cell>
          <cell r="F1063" t="str">
            <v/>
          </cell>
          <cell r="G1063" t="str">
            <v>  行政运行</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row>
        <row r="1064">
          <cell r="A1064">
            <v>2140304</v>
          </cell>
          <cell r="B1064" t="str">
            <v/>
          </cell>
          <cell r="C1064" t="str">
            <v/>
          </cell>
          <cell r="D1064" t="str">
            <v>21403</v>
          </cell>
          <cell r="E1064" t="str">
            <v/>
          </cell>
          <cell r="F1064" t="str">
            <v/>
          </cell>
          <cell r="G1064" t="str">
            <v>  机场建设</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row>
        <row r="1065">
          <cell r="A1065">
            <v>2140399</v>
          </cell>
          <cell r="B1065" t="str">
            <v/>
          </cell>
          <cell r="C1065" t="str">
            <v/>
          </cell>
          <cell r="D1065" t="str">
            <v>21403</v>
          </cell>
          <cell r="E1065" t="str">
            <v/>
          </cell>
          <cell r="F1065" t="str">
            <v/>
          </cell>
          <cell r="G1065" t="str">
            <v>  其他民用航空运输支出</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row>
        <row r="1066">
          <cell r="A1066">
            <v>21404</v>
          </cell>
          <cell r="B1066" t="str">
            <v/>
          </cell>
          <cell r="C1066" t="str">
            <v>214</v>
          </cell>
          <cell r="D1066" t="str">
            <v/>
          </cell>
          <cell r="E1066" t="str">
            <v/>
          </cell>
          <cell r="F1066" t="str">
            <v>21404</v>
          </cell>
          <cell r="G1066" t="str">
            <v>石油价格改革对交通运输的补贴</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row>
        <row r="1067">
          <cell r="A1067">
            <v>2140401</v>
          </cell>
          <cell r="B1067" t="str">
            <v/>
          </cell>
          <cell r="C1067" t="str">
            <v/>
          </cell>
          <cell r="D1067" t="str">
            <v>21404</v>
          </cell>
          <cell r="E1067" t="str">
            <v/>
          </cell>
          <cell r="F1067" t="str">
            <v/>
          </cell>
          <cell r="G1067" t="str">
            <v>  对城市公交的补贴</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row>
        <row r="1068">
          <cell r="A1068">
            <v>2140402</v>
          </cell>
          <cell r="B1068" t="str">
            <v/>
          </cell>
          <cell r="C1068" t="str">
            <v/>
          </cell>
          <cell r="D1068" t="str">
            <v>21404</v>
          </cell>
          <cell r="E1068" t="str">
            <v/>
          </cell>
          <cell r="F1068" t="str">
            <v/>
          </cell>
          <cell r="G1068" t="str">
            <v>  对农村道路客运的补贴</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row>
        <row r="1069">
          <cell r="A1069">
            <v>2140403</v>
          </cell>
          <cell r="B1069" t="str">
            <v/>
          </cell>
          <cell r="C1069" t="str">
            <v/>
          </cell>
          <cell r="D1069" t="str">
            <v>21404</v>
          </cell>
          <cell r="E1069" t="str">
            <v/>
          </cell>
          <cell r="F1069" t="str">
            <v/>
          </cell>
          <cell r="G1069" t="str">
            <v>  对出租车的补贴</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row>
        <row r="1070">
          <cell r="A1070">
            <v>2140499</v>
          </cell>
          <cell r="B1070" t="str">
            <v/>
          </cell>
          <cell r="C1070" t="str">
            <v/>
          </cell>
          <cell r="D1070" t="str">
            <v>21404</v>
          </cell>
          <cell r="E1070" t="str">
            <v/>
          </cell>
          <cell r="F1070" t="str">
            <v/>
          </cell>
          <cell r="G1070" t="str">
            <v>  石油价格改革补贴其他支出</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row>
        <row r="1071">
          <cell r="A1071">
            <v>21405</v>
          </cell>
          <cell r="B1071" t="str">
            <v/>
          </cell>
          <cell r="C1071" t="str">
            <v>214</v>
          </cell>
          <cell r="D1071" t="str">
            <v/>
          </cell>
          <cell r="E1071" t="str">
            <v/>
          </cell>
          <cell r="F1071" t="str">
            <v>21405</v>
          </cell>
          <cell r="G1071" t="str">
            <v>邮政业支出</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row>
        <row r="1072">
          <cell r="A1072">
            <v>2140501</v>
          </cell>
          <cell r="B1072" t="str">
            <v/>
          </cell>
          <cell r="C1072" t="str">
            <v/>
          </cell>
          <cell r="D1072" t="str">
            <v>21405</v>
          </cell>
          <cell r="E1072" t="str">
            <v/>
          </cell>
          <cell r="F1072" t="str">
            <v/>
          </cell>
          <cell r="G1072" t="str">
            <v>  行政运行</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row>
        <row r="1073">
          <cell r="A1073">
            <v>2140502</v>
          </cell>
          <cell r="B1073" t="str">
            <v/>
          </cell>
          <cell r="C1073" t="str">
            <v/>
          </cell>
          <cell r="D1073" t="str">
            <v>21405</v>
          </cell>
          <cell r="E1073" t="str">
            <v/>
          </cell>
          <cell r="F1073" t="str">
            <v/>
          </cell>
          <cell r="G1073" t="str">
            <v>  一般行政管理事务</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row>
        <row r="1074">
          <cell r="A1074">
            <v>2140503</v>
          </cell>
          <cell r="B1074" t="str">
            <v/>
          </cell>
          <cell r="C1074" t="str">
            <v/>
          </cell>
          <cell r="D1074" t="str">
            <v>21405</v>
          </cell>
          <cell r="E1074" t="str">
            <v/>
          </cell>
          <cell r="F1074" t="str">
            <v/>
          </cell>
          <cell r="G1074" t="str">
            <v>  机关服务</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row>
        <row r="1075">
          <cell r="A1075">
            <v>2140504</v>
          </cell>
          <cell r="B1075" t="str">
            <v/>
          </cell>
          <cell r="C1075" t="str">
            <v/>
          </cell>
          <cell r="D1075" t="str">
            <v>21405</v>
          </cell>
          <cell r="E1075" t="str">
            <v/>
          </cell>
          <cell r="F1075" t="str">
            <v/>
          </cell>
          <cell r="G1075" t="str">
            <v>  行业监管</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row>
        <row r="1076">
          <cell r="A1076">
            <v>2140505</v>
          </cell>
          <cell r="B1076" t="str">
            <v/>
          </cell>
          <cell r="C1076" t="str">
            <v/>
          </cell>
          <cell r="D1076" t="str">
            <v>21405</v>
          </cell>
          <cell r="E1076" t="str">
            <v/>
          </cell>
          <cell r="F1076" t="str">
            <v/>
          </cell>
          <cell r="G1076" t="str">
            <v>  邮政普遍服务与特殊服务</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row>
        <row r="1077">
          <cell r="A1077">
            <v>2140599</v>
          </cell>
          <cell r="B1077" t="str">
            <v/>
          </cell>
          <cell r="C1077" t="str">
            <v/>
          </cell>
          <cell r="D1077" t="str">
            <v>21405</v>
          </cell>
          <cell r="E1077" t="str">
            <v/>
          </cell>
          <cell r="F1077" t="str">
            <v/>
          </cell>
          <cell r="G1077" t="str">
            <v>  其他邮政业支出</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row>
        <row r="1078">
          <cell r="A1078">
            <v>21406</v>
          </cell>
          <cell r="B1078" t="str">
            <v/>
          </cell>
          <cell r="C1078" t="str">
            <v>214</v>
          </cell>
          <cell r="D1078" t="str">
            <v/>
          </cell>
          <cell r="E1078" t="str">
            <v/>
          </cell>
          <cell r="F1078" t="str">
            <v>21406</v>
          </cell>
          <cell r="G1078" t="str">
            <v>车辆购置税支出</v>
          </cell>
          <cell r="H1078">
            <v>7711</v>
          </cell>
          <cell r="I1078">
            <v>0</v>
          </cell>
          <cell r="J1078">
            <v>0</v>
          </cell>
          <cell r="K1078">
            <v>0</v>
          </cell>
          <cell r="L1078">
            <v>0</v>
          </cell>
          <cell r="M1078">
            <v>0</v>
          </cell>
          <cell r="N1078">
            <v>0</v>
          </cell>
          <cell r="O1078">
            <v>3517</v>
          </cell>
          <cell r="P1078">
            <v>3517</v>
          </cell>
          <cell r="Q1078">
            <v>0</v>
          </cell>
          <cell r="R1078">
            <v>0</v>
          </cell>
          <cell r="S1078">
            <v>0</v>
          </cell>
          <cell r="T1078">
            <v>0</v>
          </cell>
        </row>
        <row r="1079">
          <cell r="A1079">
            <v>2140601</v>
          </cell>
          <cell r="B1079" t="str">
            <v/>
          </cell>
          <cell r="C1079" t="str">
            <v/>
          </cell>
          <cell r="D1079" t="str">
            <v>21406</v>
          </cell>
          <cell r="E1079" t="str">
            <v/>
          </cell>
          <cell r="F1079" t="str">
            <v/>
          </cell>
          <cell r="G1079" t="str">
            <v>  车辆购置税用于公路等基础设施建设支出</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row>
        <row r="1080">
          <cell r="A1080">
            <v>2140602</v>
          </cell>
          <cell r="B1080" t="str">
            <v/>
          </cell>
          <cell r="C1080" t="str">
            <v/>
          </cell>
          <cell r="D1080" t="str">
            <v>21406</v>
          </cell>
          <cell r="E1080" t="str">
            <v/>
          </cell>
          <cell r="F1080" t="str">
            <v/>
          </cell>
          <cell r="G1080" t="str">
            <v>  车辆购置税用于农村公路建设支出</v>
          </cell>
          <cell r="H1080">
            <v>7711</v>
          </cell>
          <cell r="I1080">
            <v>0</v>
          </cell>
          <cell r="J1080">
            <v>0</v>
          </cell>
          <cell r="K1080">
            <v>0</v>
          </cell>
          <cell r="L1080">
            <v>0</v>
          </cell>
          <cell r="M1080">
            <v>0</v>
          </cell>
          <cell r="N1080">
            <v>0</v>
          </cell>
          <cell r="O1080">
            <v>3517</v>
          </cell>
          <cell r="P1080">
            <v>3517</v>
          </cell>
          <cell r="Q1080">
            <v>0</v>
          </cell>
          <cell r="R1080">
            <v>0</v>
          </cell>
          <cell r="S1080">
            <v>0</v>
          </cell>
          <cell r="T1080">
            <v>0</v>
          </cell>
        </row>
        <row r="1081">
          <cell r="A1081">
            <v>2140603</v>
          </cell>
          <cell r="B1081" t="str">
            <v/>
          </cell>
          <cell r="C1081" t="str">
            <v/>
          </cell>
          <cell r="D1081" t="str">
            <v>21406</v>
          </cell>
          <cell r="E1081" t="str">
            <v/>
          </cell>
          <cell r="F1081" t="str">
            <v/>
          </cell>
          <cell r="G1081" t="str">
            <v>  车辆购置税用于老旧汽车报废更新补贴支出</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row>
        <row r="1082">
          <cell r="A1082">
            <v>2140604</v>
          </cell>
          <cell r="B1082" t="str">
            <v/>
          </cell>
          <cell r="C1082" t="str">
            <v/>
          </cell>
          <cell r="D1082" t="str">
            <v>21406</v>
          </cell>
          <cell r="E1082" t="str">
            <v/>
          </cell>
          <cell r="F1082" t="str">
            <v/>
          </cell>
          <cell r="G1082" t="str">
            <v>  车辆购置税用于地震灾后恢复重建的支出</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row>
        <row r="1083">
          <cell r="A1083">
            <v>2140699</v>
          </cell>
          <cell r="B1083" t="str">
            <v/>
          </cell>
          <cell r="C1083" t="str">
            <v/>
          </cell>
          <cell r="D1083" t="str">
            <v>21406</v>
          </cell>
          <cell r="E1083" t="str">
            <v/>
          </cell>
          <cell r="F1083" t="str">
            <v/>
          </cell>
          <cell r="G1083" t="str">
            <v>  车辆购置税其他支出</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row>
        <row r="1084">
          <cell r="A1084">
            <v>21499</v>
          </cell>
          <cell r="B1084" t="str">
            <v/>
          </cell>
          <cell r="C1084" t="str">
            <v>214</v>
          </cell>
          <cell r="D1084" t="str">
            <v/>
          </cell>
          <cell r="E1084" t="str">
            <v/>
          </cell>
          <cell r="F1084" t="str">
            <v>21499</v>
          </cell>
          <cell r="G1084" t="str">
            <v>其他交通运输支出</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row>
        <row r="1085">
          <cell r="A1085">
            <v>2149901</v>
          </cell>
          <cell r="B1085" t="str">
            <v/>
          </cell>
          <cell r="C1085" t="str">
            <v/>
          </cell>
          <cell r="D1085" t="str">
            <v>21499</v>
          </cell>
          <cell r="E1085" t="str">
            <v/>
          </cell>
          <cell r="F1085" t="str">
            <v/>
          </cell>
          <cell r="G1085" t="str">
            <v>  公共交通运营补助</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row>
        <row r="1086">
          <cell r="A1086">
            <v>2149999</v>
          </cell>
          <cell r="B1086" t="str">
            <v/>
          </cell>
          <cell r="C1086" t="str">
            <v/>
          </cell>
          <cell r="D1086" t="str">
            <v>21499</v>
          </cell>
          <cell r="E1086" t="str">
            <v/>
          </cell>
          <cell r="F1086" t="str">
            <v/>
          </cell>
          <cell r="G1086" t="str">
            <v>  其他交通运输支出</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row>
        <row r="1087">
          <cell r="A1087">
            <v>215</v>
          </cell>
          <cell r="B1087" t="str">
            <v>类</v>
          </cell>
          <cell r="C1087" t="str">
            <v/>
          </cell>
          <cell r="D1087" t="str">
            <v/>
          </cell>
          <cell r="E1087" t="str">
            <v/>
          </cell>
          <cell r="F1087" t="str">
            <v/>
          </cell>
          <cell r="G1087" t="str">
            <v>资源勘探信息等支出</v>
          </cell>
          <cell r="H1087">
            <v>42</v>
          </cell>
          <cell r="I1087">
            <v>0</v>
          </cell>
          <cell r="J1087">
            <v>0</v>
          </cell>
          <cell r="K1087">
            <v>0</v>
          </cell>
          <cell r="L1087">
            <v>0</v>
          </cell>
          <cell r="M1087">
            <v>0</v>
          </cell>
          <cell r="N1087">
            <v>0</v>
          </cell>
          <cell r="O1087">
            <v>0</v>
          </cell>
          <cell r="P1087">
            <v>0</v>
          </cell>
          <cell r="Q1087">
            <v>0</v>
          </cell>
          <cell r="R1087">
            <v>0</v>
          </cell>
          <cell r="S1087">
            <v>0</v>
          </cell>
          <cell r="T1087">
            <v>861</v>
          </cell>
        </row>
        <row r="1088">
          <cell r="A1088">
            <v>21501</v>
          </cell>
          <cell r="B1088" t="str">
            <v/>
          </cell>
          <cell r="C1088" t="str">
            <v>215</v>
          </cell>
          <cell r="D1088" t="str">
            <v/>
          </cell>
          <cell r="E1088" t="str">
            <v/>
          </cell>
          <cell r="F1088" t="str">
            <v>21501</v>
          </cell>
          <cell r="G1088" t="str">
            <v>资源勘探开发</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row>
        <row r="1089">
          <cell r="A1089">
            <v>2150101</v>
          </cell>
          <cell r="B1089" t="str">
            <v/>
          </cell>
          <cell r="C1089" t="str">
            <v/>
          </cell>
          <cell r="D1089" t="str">
            <v>21501</v>
          </cell>
          <cell r="E1089" t="str">
            <v/>
          </cell>
          <cell r="F1089" t="str">
            <v/>
          </cell>
          <cell r="G1089" t="str">
            <v>  行政运行</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row>
        <row r="1090">
          <cell r="A1090">
            <v>2150102</v>
          </cell>
          <cell r="B1090" t="str">
            <v/>
          </cell>
          <cell r="C1090" t="str">
            <v/>
          </cell>
          <cell r="D1090" t="str">
            <v>21501</v>
          </cell>
          <cell r="E1090" t="str">
            <v/>
          </cell>
          <cell r="F1090" t="str">
            <v/>
          </cell>
          <cell r="G1090" t="str">
            <v>  一般行政管理事务</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row>
        <row r="1091">
          <cell r="A1091">
            <v>2150103</v>
          </cell>
          <cell r="B1091" t="str">
            <v/>
          </cell>
          <cell r="C1091" t="str">
            <v/>
          </cell>
          <cell r="D1091" t="str">
            <v>21501</v>
          </cell>
          <cell r="E1091" t="str">
            <v/>
          </cell>
          <cell r="F1091" t="str">
            <v/>
          </cell>
          <cell r="G1091" t="str">
            <v>  机关服务</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row>
        <row r="1092">
          <cell r="A1092">
            <v>2150104</v>
          </cell>
          <cell r="B1092" t="str">
            <v/>
          </cell>
          <cell r="C1092" t="str">
            <v/>
          </cell>
          <cell r="D1092" t="str">
            <v>21501</v>
          </cell>
          <cell r="E1092" t="str">
            <v/>
          </cell>
          <cell r="F1092" t="str">
            <v/>
          </cell>
          <cell r="G1092" t="str">
            <v>  煤炭勘探开采和洗选</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row>
        <row r="1093">
          <cell r="A1093">
            <v>2150105</v>
          </cell>
          <cell r="B1093" t="str">
            <v/>
          </cell>
          <cell r="C1093" t="str">
            <v/>
          </cell>
          <cell r="D1093" t="str">
            <v>21501</v>
          </cell>
          <cell r="E1093" t="str">
            <v/>
          </cell>
          <cell r="F1093" t="str">
            <v/>
          </cell>
          <cell r="G1093" t="str">
            <v>  石油和天然气勘探开采</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row>
        <row r="1094">
          <cell r="A1094">
            <v>2150106</v>
          </cell>
          <cell r="B1094" t="str">
            <v/>
          </cell>
          <cell r="C1094" t="str">
            <v/>
          </cell>
          <cell r="D1094" t="str">
            <v>21501</v>
          </cell>
          <cell r="E1094" t="str">
            <v/>
          </cell>
          <cell r="F1094" t="str">
            <v/>
          </cell>
          <cell r="G1094" t="str">
            <v>  黑色金属矿勘探和采选</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row>
        <row r="1095">
          <cell r="A1095">
            <v>2150107</v>
          </cell>
          <cell r="B1095" t="str">
            <v/>
          </cell>
          <cell r="C1095" t="str">
            <v/>
          </cell>
          <cell r="D1095" t="str">
            <v>21501</v>
          </cell>
          <cell r="E1095" t="str">
            <v/>
          </cell>
          <cell r="F1095" t="str">
            <v/>
          </cell>
          <cell r="G1095" t="str">
            <v>  有色金属矿勘探和采选</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row>
        <row r="1096">
          <cell r="A1096">
            <v>2150108</v>
          </cell>
          <cell r="B1096" t="str">
            <v/>
          </cell>
          <cell r="C1096" t="str">
            <v/>
          </cell>
          <cell r="D1096" t="str">
            <v>21501</v>
          </cell>
          <cell r="E1096" t="str">
            <v/>
          </cell>
          <cell r="F1096" t="str">
            <v/>
          </cell>
          <cell r="G1096" t="str">
            <v>  非金属矿勘探和采选</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row>
        <row r="1097">
          <cell r="A1097">
            <v>2150199</v>
          </cell>
          <cell r="B1097" t="str">
            <v/>
          </cell>
          <cell r="C1097" t="str">
            <v/>
          </cell>
          <cell r="D1097" t="str">
            <v>21501</v>
          </cell>
          <cell r="E1097" t="str">
            <v/>
          </cell>
          <cell r="F1097" t="str">
            <v/>
          </cell>
          <cell r="G1097" t="str">
            <v>  其他资源勘探业支出</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row>
        <row r="1098">
          <cell r="A1098">
            <v>21502</v>
          </cell>
          <cell r="B1098" t="str">
            <v/>
          </cell>
          <cell r="C1098" t="str">
            <v>215</v>
          </cell>
          <cell r="D1098" t="str">
            <v/>
          </cell>
          <cell r="E1098" t="str">
            <v/>
          </cell>
          <cell r="F1098" t="str">
            <v>21502</v>
          </cell>
          <cell r="G1098" t="str">
            <v>制造业</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row>
        <row r="1099">
          <cell r="A1099">
            <v>2150201</v>
          </cell>
          <cell r="B1099" t="str">
            <v/>
          </cell>
          <cell r="C1099" t="str">
            <v/>
          </cell>
          <cell r="D1099" t="str">
            <v>21502</v>
          </cell>
          <cell r="E1099" t="str">
            <v/>
          </cell>
          <cell r="F1099" t="str">
            <v/>
          </cell>
          <cell r="G1099" t="str">
            <v>  行政运行</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row>
        <row r="1100">
          <cell r="A1100">
            <v>2150202</v>
          </cell>
          <cell r="B1100" t="str">
            <v/>
          </cell>
          <cell r="C1100" t="str">
            <v/>
          </cell>
          <cell r="D1100" t="str">
            <v>21502</v>
          </cell>
          <cell r="E1100" t="str">
            <v/>
          </cell>
          <cell r="F1100" t="str">
            <v/>
          </cell>
          <cell r="G1100" t="str">
            <v>  一般行政管理事务</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row>
        <row r="1101">
          <cell r="A1101">
            <v>2150203</v>
          </cell>
          <cell r="B1101" t="str">
            <v/>
          </cell>
          <cell r="C1101" t="str">
            <v/>
          </cell>
          <cell r="D1101" t="str">
            <v>21502</v>
          </cell>
          <cell r="E1101" t="str">
            <v/>
          </cell>
          <cell r="F1101" t="str">
            <v/>
          </cell>
          <cell r="G1101" t="str">
            <v>  机关服务</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row>
        <row r="1102">
          <cell r="A1102">
            <v>2150204</v>
          </cell>
          <cell r="B1102" t="str">
            <v/>
          </cell>
          <cell r="C1102" t="str">
            <v/>
          </cell>
          <cell r="D1102" t="str">
            <v>21502</v>
          </cell>
          <cell r="E1102" t="str">
            <v/>
          </cell>
          <cell r="F1102" t="str">
            <v/>
          </cell>
          <cell r="G1102" t="str">
            <v>  纺织业</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row>
        <row r="1103">
          <cell r="A1103">
            <v>2150205</v>
          </cell>
          <cell r="B1103" t="str">
            <v/>
          </cell>
          <cell r="C1103" t="str">
            <v/>
          </cell>
          <cell r="D1103" t="str">
            <v>21502</v>
          </cell>
          <cell r="E1103" t="str">
            <v/>
          </cell>
          <cell r="F1103" t="str">
            <v/>
          </cell>
          <cell r="G1103" t="str">
            <v>  医药制造业</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row>
        <row r="1104">
          <cell r="A1104">
            <v>2150206</v>
          </cell>
          <cell r="B1104" t="str">
            <v/>
          </cell>
          <cell r="C1104" t="str">
            <v/>
          </cell>
          <cell r="D1104" t="str">
            <v>21502</v>
          </cell>
          <cell r="E1104" t="str">
            <v/>
          </cell>
          <cell r="F1104" t="str">
            <v/>
          </cell>
          <cell r="G1104" t="str">
            <v>  非金属矿物制品业</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row>
        <row r="1105">
          <cell r="A1105">
            <v>2150207</v>
          </cell>
          <cell r="B1105" t="str">
            <v/>
          </cell>
          <cell r="C1105" t="str">
            <v/>
          </cell>
          <cell r="D1105" t="str">
            <v>21502</v>
          </cell>
          <cell r="E1105" t="str">
            <v/>
          </cell>
          <cell r="F1105" t="str">
            <v/>
          </cell>
          <cell r="G1105" t="str">
            <v>  通信设备、计算机及其他电子设备制造业</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row>
        <row r="1106">
          <cell r="A1106">
            <v>2150208</v>
          </cell>
          <cell r="B1106" t="str">
            <v/>
          </cell>
          <cell r="C1106" t="str">
            <v/>
          </cell>
          <cell r="D1106" t="str">
            <v>21502</v>
          </cell>
          <cell r="E1106" t="str">
            <v/>
          </cell>
          <cell r="F1106" t="str">
            <v/>
          </cell>
          <cell r="G1106" t="str">
            <v>  交通运输设备制造业</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row>
        <row r="1107">
          <cell r="A1107">
            <v>2150209</v>
          </cell>
          <cell r="B1107" t="str">
            <v/>
          </cell>
          <cell r="C1107" t="str">
            <v/>
          </cell>
          <cell r="D1107" t="str">
            <v>21502</v>
          </cell>
          <cell r="E1107" t="str">
            <v/>
          </cell>
          <cell r="F1107" t="str">
            <v/>
          </cell>
          <cell r="G1107" t="str">
            <v>  电气机械及器材制造业</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row>
        <row r="1108">
          <cell r="A1108">
            <v>2150210</v>
          </cell>
          <cell r="B1108" t="str">
            <v/>
          </cell>
          <cell r="C1108" t="str">
            <v/>
          </cell>
          <cell r="D1108" t="str">
            <v>21502</v>
          </cell>
          <cell r="E1108" t="str">
            <v/>
          </cell>
          <cell r="F1108" t="str">
            <v/>
          </cell>
          <cell r="G1108" t="str">
            <v>  工艺品及其他制造业</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row>
        <row r="1109">
          <cell r="A1109">
            <v>2150212</v>
          </cell>
          <cell r="B1109" t="str">
            <v/>
          </cell>
          <cell r="C1109" t="str">
            <v/>
          </cell>
          <cell r="D1109" t="str">
            <v>21502</v>
          </cell>
          <cell r="E1109" t="str">
            <v/>
          </cell>
          <cell r="F1109" t="str">
            <v/>
          </cell>
          <cell r="G1109" t="str">
            <v>  石油加工、炼焦及核燃料加工业</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row>
        <row r="1110">
          <cell r="A1110">
            <v>2150213</v>
          </cell>
          <cell r="B1110" t="str">
            <v/>
          </cell>
          <cell r="C1110" t="str">
            <v/>
          </cell>
          <cell r="D1110" t="str">
            <v>21502</v>
          </cell>
          <cell r="E1110" t="str">
            <v/>
          </cell>
          <cell r="F1110" t="str">
            <v/>
          </cell>
          <cell r="G1110" t="str">
            <v>  化学原料及化学制品制造业</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row>
        <row r="1111">
          <cell r="A1111">
            <v>2150214</v>
          </cell>
          <cell r="B1111" t="str">
            <v/>
          </cell>
          <cell r="C1111" t="str">
            <v/>
          </cell>
          <cell r="D1111" t="str">
            <v>21502</v>
          </cell>
          <cell r="E1111" t="str">
            <v/>
          </cell>
          <cell r="F1111" t="str">
            <v/>
          </cell>
          <cell r="G1111" t="str">
            <v>  黑色金属冶炼及压延加工业</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row>
        <row r="1112">
          <cell r="A1112">
            <v>2150215</v>
          </cell>
          <cell r="B1112" t="str">
            <v/>
          </cell>
          <cell r="C1112" t="str">
            <v/>
          </cell>
          <cell r="D1112" t="str">
            <v>21502</v>
          </cell>
          <cell r="E1112" t="str">
            <v/>
          </cell>
          <cell r="F1112" t="str">
            <v/>
          </cell>
          <cell r="G1112" t="str">
            <v>  有色金属冶炼及压延加工业</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row>
        <row r="1113">
          <cell r="A1113">
            <v>2150299</v>
          </cell>
          <cell r="B1113" t="str">
            <v/>
          </cell>
          <cell r="C1113" t="str">
            <v/>
          </cell>
          <cell r="D1113" t="str">
            <v>21502</v>
          </cell>
          <cell r="E1113" t="str">
            <v/>
          </cell>
          <cell r="F1113" t="str">
            <v/>
          </cell>
          <cell r="G1113" t="str">
            <v>  其他制造业支出</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row>
        <row r="1114">
          <cell r="A1114">
            <v>21503</v>
          </cell>
          <cell r="B1114" t="str">
            <v/>
          </cell>
          <cell r="C1114" t="str">
            <v>215</v>
          </cell>
          <cell r="D1114" t="str">
            <v/>
          </cell>
          <cell r="E1114" t="str">
            <v/>
          </cell>
          <cell r="F1114" t="str">
            <v>21503</v>
          </cell>
          <cell r="G1114" t="str">
            <v>建筑业</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row>
        <row r="1115">
          <cell r="A1115">
            <v>2150301</v>
          </cell>
          <cell r="B1115" t="str">
            <v/>
          </cell>
          <cell r="C1115" t="str">
            <v/>
          </cell>
          <cell r="D1115" t="str">
            <v>21503</v>
          </cell>
          <cell r="E1115" t="str">
            <v/>
          </cell>
          <cell r="F1115" t="str">
            <v/>
          </cell>
          <cell r="G1115" t="str">
            <v>  行政运行</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row>
        <row r="1116">
          <cell r="A1116">
            <v>2150302</v>
          </cell>
          <cell r="B1116" t="str">
            <v/>
          </cell>
          <cell r="C1116" t="str">
            <v/>
          </cell>
          <cell r="D1116" t="str">
            <v>21503</v>
          </cell>
          <cell r="E1116" t="str">
            <v/>
          </cell>
          <cell r="F1116" t="str">
            <v/>
          </cell>
          <cell r="G1116" t="str">
            <v>  一般行政管理事务</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row>
        <row r="1117">
          <cell r="A1117">
            <v>2150303</v>
          </cell>
          <cell r="B1117" t="str">
            <v/>
          </cell>
          <cell r="C1117" t="str">
            <v/>
          </cell>
          <cell r="D1117" t="str">
            <v>21503</v>
          </cell>
          <cell r="E1117" t="str">
            <v/>
          </cell>
          <cell r="F1117" t="str">
            <v/>
          </cell>
          <cell r="G1117" t="str">
            <v>  机关服务</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row>
        <row r="1118">
          <cell r="A1118">
            <v>2150399</v>
          </cell>
          <cell r="B1118" t="str">
            <v/>
          </cell>
          <cell r="C1118" t="str">
            <v/>
          </cell>
          <cell r="D1118" t="str">
            <v>21503</v>
          </cell>
          <cell r="E1118" t="str">
            <v/>
          </cell>
          <cell r="F1118" t="str">
            <v/>
          </cell>
          <cell r="G1118" t="str">
            <v>  其他建筑业支出</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row>
        <row r="1119">
          <cell r="A1119">
            <v>21505</v>
          </cell>
          <cell r="B1119" t="str">
            <v/>
          </cell>
          <cell r="C1119" t="str">
            <v>215</v>
          </cell>
          <cell r="D1119" t="str">
            <v/>
          </cell>
          <cell r="E1119" t="str">
            <v/>
          </cell>
          <cell r="F1119" t="str">
            <v>21505</v>
          </cell>
          <cell r="G1119" t="str">
            <v>工业和信息产业监管</v>
          </cell>
          <cell r="H1119">
            <v>0</v>
          </cell>
          <cell r="I1119">
            <v>0</v>
          </cell>
          <cell r="J1119">
            <v>0</v>
          </cell>
          <cell r="K1119">
            <v>0</v>
          </cell>
          <cell r="L1119">
            <v>0</v>
          </cell>
          <cell r="M1119">
            <v>0</v>
          </cell>
          <cell r="N1119">
            <v>0</v>
          </cell>
          <cell r="O1119">
            <v>0</v>
          </cell>
          <cell r="P1119">
            <v>0</v>
          </cell>
          <cell r="Q1119">
            <v>0</v>
          </cell>
          <cell r="R1119">
            <v>0</v>
          </cell>
          <cell r="S1119">
            <v>0</v>
          </cell>
          <cell r="T1119">
            <v>625</v>
          </cell>
        </row>
        <row r="1120">
          <cell r="A1120">
            <v>2150501</v>
          </cell>
          <cell r="B1120" t="str">
            <v/>
          </cell>
          <cell r="C1120" t="str">
            <v/>
          </cell>
          <cell r="D1120" t="str">
            <v>21505</v>
          </cell>
          <cell r="E1120" t="str">
            <v/>
          </cell>
          <cell r="F1120" t="str">
            <v/>
          </cell>
          <cell r="G1120" t="str">
            <v>  行政运行</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row>
        <row r="1121">
          <cell r="A1121">
            <v>2150502</v>
          </cell>
          <cell r="B1121" t="str">
            <v/>
          </cell>
          <cell r="C1121" t="str">
            <v/>
          </cell>
          <cell r="D1121" t="str">
            <v>21505</v>
          </cell>
          <cell r="E1121" t="str">
            <v/>
          </cell>
          <cell r="F1121" t="str">
            <v/>
          </cell>
          <cell r="G1121" t="str">
            <v>  一般行政管理事务</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row>
        <row r="1122">
          <cell r="A1122">
            <v>2150503</v>
          </cell>
          <cell r="B1122" t="str">
            <v/>
          </cell>
          <cell r="C1122" t="str">
            <v/>
          </cell>
          <cell r="D1122" t="str">
            <v>21505</v>
          </cell>
          <cell r="E1122" t="str">
            <v/>
          </cell>
          <cell r="F1122" t="str">
            <v/>
          </cell>
          <cell r="G1122" t="str">
            <v>  机关服务</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row>
        <row r="1123">
          <cell r="A1123">
            <v>2150505</v>
          </cell>
          <cell r="B1123" t="str">
            <v/>
          </cell>
          <cell r="C1123" t="str">
            <v/>
          </cell>
          <cell r="D1123" t="str">
            <v>21505</v>
          </cell>
          <cell r="E1123" t="str">
            <v/>
          </cell>
          <cell r="F1123" t="str">
            <v/>
          </cell>
          <cell r="G1123" t="str">
            <v>  战备应急</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row>
        <row r="1124">
          <cell r="A1124">
            <v>2150506</v>
          </cell>
          <cell r="B1124" t="str">
            <v/>
          </cell>
          <cell r="C1124" t="str">
            <v/>
          </cell>
          <cell r="D1124" t="str">
            <v>21505</v>
          </cell>
          <cell r="E1124" t="str">
            <v/>
          </cell>
          <cell r="F1124" t="str">
            <v/>
          </cell>
          <cell r="G1124" t="str">
            <v>  信息安全建设</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row>
        <row r="1125">
          <cell r="A1125">
            <v>2150507</v>
          </cell>
          <cell r="B1125" t="str">
            <v/>
          </cell>
          <cell r="C1125" t="str">
            <v/>
          </cell>
          <cell r="D1125" t="str">
            <v>21505</v>
          </cell>
          <cell r="E1125" t="str">
            <v/>
          </cell>
          <cell r="F1125" t="str">
            <v/>
          </cell>
          <cell r="G1125" t="str">
            <v>  专用通信</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row>
        <row r="1126">
          <cell r="A1126">
            <v>2150508</v>
          </cell>
          <cell r="B1126" t="str">
            <v/>
          </cell>
          <cell r="C1126" t="str">
            <v/>
          </cell>
          <cell r="D1126" t="str">
            <v>21505</v>
          </cell>
          <cell r="E1126" t="str">
            <v/>
          </cell>
          <cell r="F1126" t="str">
            <v/>
          </cell>
          <cell r="G1126" t="str">
            <v>  无线电监管</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row>
        <row r="1127">
          <cell r="A1127">
            <v>2150509</v>
          </cell>
          <cell r="B1127" t="str">
            <v/>
          </cell>
          <cell r="C1127" t="str">
            <v/>
          </cell>
          <cell r="D1127" t="str">
            <v>21505</v>
          </cell>
          <cell r="E1127" t="str">
            <v/>
          </cell>
          <cell r="F1127" t="str">
            <v/>
          </cell>
          <cell r="G1127" t="str">
            <v>  工业和信息产业战略研究与标准制定</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row>
        <row r="1128">
          <cell r="A1128">
            <v>2150510</v>
          </cell>
          <cell r="B1128" t="str">
            <v/>
          </cell>
          <cell r="C1128" t="str">
            <v/>
          </cell>
          <cell r="D1128" t="str">
            <v>21505</v>
          </cell>
          <cell r="E1128" t="str">
            <v/>
          </cell>
          <cell r="F1128" t="str">
            <v/>
          </cell>
          <cell r="G1128" t="str">
            <v>  工业和信息产业支持</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row>
        <row r="1129">
          <cell r="A1129">
            <v>2150511</v>
          </cell>
          <cell r="B1129" t="str">
            <v/>
          </cell>
          <cell r="C1129" t="str">
            <v/>
          </cell>
          <cell r="D1129" t="str">
            <v>21505</v>
          </cell>
          <cell r="E1129" t="str">
            <v/>
          </cell>
          <cell r="F1129" t="str">
            <v/>
          </cell>
          <cell r="G1129" t="str">
            <v>  电子专项工程</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row>
        <row r="1130">
          <cell r="A1130">
            <v>2150513</v>
          </cell>
          <cell r="B1130" t="str">
            <v/>
          </cell>
          <cell r="C1130" t="str">
            <v/>
          </cell>
          <cell r="D1130" t="str">
            <v>21505</v>
          </cell>
          <cell r="E1130" t="str">
            <v/>
          </cell>
          <cell r="F1130" t="str">
            <v/>
          </cell>
          <cell r="G1130" t="str">
            <v>  行业监管</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row>
        <row r="1131">
          <cell r="A1131">
            <v>2150514</v>
          </cell>
          <cell r="B1131" t="str">
            <v/>
          </cell>
          <cell r="C1131" t="str">
            <v/>
          </cell>
          <cell r="D1131" t="str">
            <v>21505</v>
          </cell>
          <cell r="E1131" t="str">
            <v/>
          </cell>
          <cell r="F1131" t="str">
            <v/>
          </cell>
          <cell r="G1131" t="str">
            <v>  军工电子</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row>
        <row r="1132">
          <cell r="A1132">
            <v>2150517</v>
          </cell>
          <cell r="B1132" t="str">
            <v/>
          </cell>
          <cell r="C1132" t="str">
            <v/>
          </cell>
          <cell r="D1132" t="str">
            <v>21505</v>
          </cell>
          <cell r="E1132" t="str">
            <v/>
          </cell>
          <cell r="F1132" t="str">
            <v/>
          </cell>
          <cell r="G1132" t="str">
            <v>  产业发展</v>
          </cell>
          <cell r="H1132">
            <v>0</v>
          </cell>
          <cell r="I1132">
            <v>0</v>
          </cell>
          <cell r="J1132">
            <v>0</v>
          </cell>
          <cell r="K1132">
            <v>0</v>
          </cell>
          <cell r="L1132">
            <v>0</v>
          </cell>
          <cell r="M1132">
            <v>0</v>
          </cell>
          <cell r="N1132">
            <v>0</v>
          </cell>
          <cell r="O1132">
            <v>0</v>
          </cell>
          <cell r="P1132">
            <v>0</v>
          </cell>
          <cell r="Q1132">
            <v>0</v>
          </cell>
          <cell r="R1132">
            <v>0</v>
          </cell>
          <cell r="S1132">
            <v>0</v>
          </cell>
          <cell r="T1132">
            <v>625</v>
          </cell>
        </row>
        <row r="1133">
          <cell r="A1133">
            <v>2150599</v>
          </cell>
          <cell r="B1133" t="str">
            <v/>
          </cell>
          <cell r="C1133" t="str">
            <v/>
          </cell>
          <cell r="D1133" t="str">
            <v>21505</v>
          </cell>
          <cell r="E1133" t="str">
            <v/>
          </cell>
          <cell r="F1133" t="str">
            <v/>
          </cell>
          <cell r="G1133" t="str">
            <v>  其他工业和信息产业监管支出</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row>
        <row r="1134">
          <cell r="A1134">
            <v>21506</v>
          </cell>
          <cell r="B1134" t="str">
            <v/>
          </cell>
          <cell r="C1134" t="str">
            <v>215</v>
          </cell>
          <cell r="D1134" t="str">
            <v/>
          </cell>
          <cell r="E1134" t="str">
            <v/>
          </cell>
          <cell r="F1134" t="str">
            <v>21506</v>
          </cell>
          <cell r="G1134" t="str">
            <v>安全生产监管</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row>
        <row r="1135">
          <cell r="A1135">
            <v>2150601</v>
          </cell>
          <cell r="B1135" t="str">
            <v/>
          </cell>
          <cell r="C1135" t="str">
            <v/>
          </cell>
          <cell r="D1135" t="str">
            <v>21506</v>
          </cell>
          <cell r="E1135" t="str">
            <v/>
          </cell>
          <cell r="F1135" t="str">
            <v/>
          </cell>
          <cell r="G1135" t="str">
            <v>  行政运行</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row>
        <row r="1136">
          <cell r="A1136">
            <v>2150602</v>
          </cell>
          <cell r="B1136" t="str">
            <v/>
          </cell>
          <cell r="C1136" t="str">
            <v/>
          </cell>
          <cell r="D1136" t="str">
            <v>21506</v>
          </cell>
          <cell r="E1136" t="str">
            <v/>
          </cell>
          <cell r="F1136" t="str">
            <v/>
          </cell>
          <cell r="G1136" t="str">
            <v>  一般行政管理事务</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row>
        <row r="1137">
          <cell r="A1137">
            <v>2150603</v>
          </cell>
          <cell r="B1137" t="str">
            <v/>
          </cell>
          <cell r="C1137" t="str">
            <v/>
          </cell>
          <cell r="D1137" t="str">
            <v>21506</v>
          </cell>
          <cell r="E1137" t="str">
            <v/>
          </cell>
          <cell r="F1137" t="str">
            <v/>
          </cell>
          <cell r="G1137" t="str">
            <v>  机关服务</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row>
        <row r="1138">
          <cell r="A1138">
            <v>2150605</v>
          </cell>
          <cell r="B1138" t="str">
            <v/>
          </cell>
          <cell r="C1138" t="str">
            <v/>
          </cell>
          <cell r="D1138" t="str">
            <v>21506</v>
          </cell>
          <cell r="E1138" t="str">
            <v/>
          </cell>
          <cell r="F1138" t="str">
            <v/>
          </cell>
          <cell r="G1138" t="str">
            <v>  安全监管监察专项</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row>
        <row r="1139">
          <cell r="A1139">
            <v>2150606</v>
          </cell>
          <cell r="B1139" t="str">
            <v/>
          </cell>
          <cell r="C1139" t="str">
            <v/>
          </cell>
          <cell r="D1139" t="str">
            <v>21506</v>
          </cell>
          <cell r="E1139" t="str">
            <v/>
          </cell>
          <cell r="F1139" t="str">
            <v/>
          </cell>
          <cell r="G1139" t="str">
            <v>  应急救援支出</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row>
        <row r="1140">
          <cell r="A1140">
            <v>2150699</v>
          </cell>
          <cell r="B1140" t="str">
            <v/>
          </cell>
          <cell r="C1140" t="str">
            <v/>
          </cell>
          <cell r="D1140" t="str">
            <v>21506</v>
          </cell>
          <cell r="E1140" t="str">
            <v/>
          </cell>
          <cell r="F1140" t="str">
            <v/>
          </cell>
          <cell r="G1140" t="str">
            <v>  其他安全生产监管支出</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row>
        <row r="1141">
          <cell r="A1141">
            <v>21507</v>
          </cell>
          <cell r="B1141" t="str">
            <v/>
          </cell>
          <cell r="C1141" t="str">
            <v>215</v>
          </cell>
          <cell r="D1141" t="str">
            <v/>
          </cell>
          <cell r="E1141" t="str">
            <v/>
          </cell>
          <cell r="F1141" t="str">
            <v>21507</v>
          </cell>
          <cell r="G1141" t="str">
            <v>国有资产监管</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row>
        <row r="1142">
          <cell r="A1142">
            <v>2150701</v>
          </cell>
          <cell r="B1142" t="str">
            <v/>
          </cell>
          <cell r="C1142" t="str">
            <v/>
          </cell>
          <cell r="D1142" t="str">
            <v>21507</v>
          </cell>
          <cell r="E1142" t="str">
            <v/>
          </cell>
          <cell r="F1142" t="str">
            <v/>
          </cell>
          <cell r="G1142" t="str">
            <v>  行政运行</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row>
        <row r="1143">
          <cell r="A1143">
            <v>2150702</v>
          </cell>
          <cell r="B1143" t="str">
            <v/>
          </cell>
          <cell r="C1143" t="str">
            <v/>
          </cell>
          <cell r="D1143" t="str">
            <v>21507</v>
          </cell>
          <cell r="E1143" t="str">
            <v/>
          </cell>
          <cell r="F1143" t="str">
            <v/>
          </cell>
          <cell r="G1143" t="str">
            <v>  一般行政管理事务</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row>
        <row r="1144">
          <cell r="A1144">
            <v>2150703</v>
          </cell>
          <cell r="B1144" t="str">
            <v/>
          </cell>
          <cell r="C1144" t="str">
            <v/>
          </cell>
          <cell r="D1144" t="str">
            <v>21507</v>
          </cell>
          <cell r="E1144" t="str">
            <v/>
          </cell>
          <cell r="F1144" t="str">
            <v/>
          </cell>
          <cell r="G1144" t="str">
            <v>  机关服务</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row>
        <row r="1145">
          <cell r="A1145">
            <v>2150704</v>
          </cell>
          <cell r="B1145" t="str">
            <v/>
          </cell>
          <cell r="C1145" t="str">
            <v/>
          </cell>
          <cell r="D1145" t="str">
            <v>21507</v>
          </cell>
          <cell r="E1145" t="str">
            <v/>
          </cell>
          <cell r="F1145" t="str">
            <v/>
          </cell>
          <cell r="G1145" t="str">
            <v>  国有企业监事会专项</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row>
        <row r="1146">
          <cell r="A1146">
            <v>2150705</v>
          </cell>
          <cell r="B1146" t="str">
            <v/>
          </cell>
          <cell r="C1146" t="str">
            <v/>
          </cell>
          <cell r="D1146" t="str">
            <v>21507</v>
          </cell>
          <cell r="E1146" t="str">
            <v/>
          </cell>
          <cell r="F1146" t="str">
            <v/>
          </cell>
          <cell r="G1146" t="str">
            <v>  中央企业专项管理</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row>
        <row r="1147">
          <cell r="A1147">
            <v>2150799</v>
          </cell>
          <cell r="B1147" t="str">
            <v/>
          </cell>
          <cell r="C1147" t="str">
            <v/>
          </cell>
          <cell r="D1147" t="str">
            <v>21507</v>
          </cell>
          <cell r="E1147" t="str">
            <v/>
          </cell>
          <cell r="F1147" t="str">
            <v/>
          </cell>
          <cell r="G1147" t="str">
            <v>  其他国有资产监管支出</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row>
        <row r="1148">
          <cell r="A1148">
            <v>21508</v>
          </cell>
          <cell r="B1148" t="str">
            <v/>
          </cell>
          <cell r="C1148" t="str">
            <v>215</v>
          </cell>
          <cell r="D1148" t="str">
            <v/>
          </cell>
          <cell r="E1148" t="str">
            <v/>
          </cell>
          <cell r="F1148" t="str">
            <v>21508</v>
          </cell>
          <cell r="G1148" t="str">
            <v>支持中小企业发展和管理支出</v>
          </cell>
          <cell r="H1148">
            <v>42</v>
          </cell>
          <cell r="I1148">
            <v>0</v>
          </cell>
          <cell r="J1148">
            <v>0</v>
          </cell>
          <cell r="K1148">
            <v>0</v>
          </cell>
          <cell r="L1148">
            <v>0</v>
          </cell>
          <cell r="M1148">
            <v>0</v>
          </cell>
          <cell r="N1148">
            <v>0</v>
          </cell>
          <cell r="O1148">
            <v>0</v>
          </cell>
          <cell r="P1148">
            <v>0</v>
          </cell>
          <cell r="Q1148">
            <v>0</v>
          </cell>
          <cell r="R1148">
            <v>0</v>
          </cell>
          <cell r="S1148">
            <v>0</v>
          </cell>
          <cell r="T1148">
            <v>236</v>
          </cell>
        </row>
        <row r="1149">
          <cell r="A1149">
            <v>2150801</v>
          </cell>
          <cell r="B1149" t="str">
            <v/>
          </cell>
          <cell r="C1149" t="str">
            <v/>
          </cell>
          <cell r="D1149" t="str">
            <v>21508</v>
          </cell>
          <cell r="E1149" t="str">
            <v/>
          </cell>
          <cell r="F1149" t="str">
            <v/>
          </cell>
          <cell r="G1149" t="str">
            <v>  行政运行</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row>
        <row r="1150">
          <cell r="A1150">
            <v>2150802</v>
          </cell>
          <cell r="B1150" t="str">
            <v/>
          </cell>
          <cell r="C1150" t="str">
            <v/>
          </cell>
          <cell r="D1150" t="str">
            <v>21508</v>
          </cell>
          <cell r="E1150" t="str">
            <v/>
          </cell>
          <cell r="F1150" t="str">
            <v/>
          </cell>
          <cell r="G1150" t="str">
            <v>  一般行政管理事务</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row>
        <row r="1151">
          <cell r="A1151">
            <v>2150803</v>
          </cell>
          <cell r="B1151" t="str">
            <v/>
          </cell>
          <cell r="C1151" t="str">
            <v/>
          </cell>
          <cell r="D1151" t="str">
            <v>21508</v>
          </cell>
          <cell r="E1151" t="str">
            <v/>
          </cell>
          <cell r="F1151" t="str">
            <v/>
          </cell>
          <cell r="G1151" t="str">
            <v>  机关服务</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row>
        <row r="1152">
          <cell r="A1152">
            <v>2150804</v>
          </cell>
          <cell r="B1152" t="str">
            <v/>
          </cell>
          <cell r="C1152" t="str">
            <v/>
          </cell>
          <cell r="D1152" t="str">
            <v>21508</v>
          </cell>
          <cell r="E1152" t="str">
            <v/>
          </cell>
          <cell r="F1152" t="str">
            <v/>
          </cell>
          <cell r="G1152" t="str">
            <v>  科技型中小企业技术创新基金</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row>
        <row r="1153">
          <cell r="A1153">
            <v>2150805</v>
          </cell>
          <cell r="B1153" t="str">
            <v/>
          </cell>
          <cell r="C1153" t="str">
            <v/>
          </cell>
          <cell r="D1153" t="str">
            <v>21508</v>
          </cell>
          <cell r="E1153" t="str">
            <v/>
          </cell>
          <cell r="F1153" t="str">
            <v/>
          </cell>
          <cell r="G1153" t="str">
            <v>  中小企业发展专项</v>
          </cell>
          <cell r="H1153">
            <v>42</v>
          </cell>
          <cell r="I1153">
            <v>0</v>
          </cell>
          <cell r="J1153">
            <v>0</v>
          </cell>
          <cell r="K1153">
            <v>0</v>
          </cell>
          <cell r="L1153">
            <v>0</v>
          </cell>
          <cell r="M1153">
            <v>0</v>
          </cell>
          <cell r="N1153">
            <v>0</v>
          </cell>
          <cell r="O1153">
            <v>0</v>
          </cell>
          <cell r="P1153">
            <v>0</v>
          </cell>
          <cell r="Q1153">
            <v>0</v>
          </cell>
          <cell r="R1153">
            <v>0</v>
          </cell>
          <cell r="S1153">
            <v>0</v>
          </cell>
          <cell r="T1153">
            <v>236</v>
          </cell>
        </row>
        <row r="1154">
          <cell r="A1154">
            <v>2150899</v>
          </cell>
          <cell r="B1154" t="str">
            <v/>
          </cell>
          <cell r="C1154" t="str">
            <v/>
          </cell>
          <cell r="D1154" t="str">
            <v>21508</v>
          </cell>
          <cell r="E1154" t="str">
            <v/>
          </cell>
          <cell r="F1154" t="str">
            <v/>
          </cell>
          <cell r="G1154" t="str">
            <v>  其他支持中小企业发展和管理支出</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row>
        <row r="1155">
          <cell r="A1155">
            <v>21599</v>
          </cell>
          <cell r="B1155" t="str">
            <v/>
          </cell>
          <cell r="C1155" t="str">
            <v>215</v>
          </cell>
          <cell r="D1155" t="str">
            <v/>
          </cell>
          <cell r="E1155" t="str">
            <v/>
          </cell>
          <cell r="F1155" t="str">
            <v>21599</v>
          </cell>
          <cell r="G1155" t="str">
            <v>其他资源勘探电力信息等事务支出</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row>
        <row r="1156">
          <cell r="A1156">
            <v>2159901</v>
          </cell>
          <cell r="B1156" t="str">
            <v/>
          </cell>
          <cell r="C1156" t="str">
            <v/>
          </cell>
          <cell r="D1156" t="str">
            <v>21599</v>
          </cell>
          <cell r="E1156" t="str">
            <v/>
          </cell>
          <cell r="F1156" t="str">
            <v/>
          </cell>
          <cell r="G1156" t="str">
            <v>  黄金事务</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row>
        <row r="1157">
          <cell r="A1157">
            <v>2159902</v>
          </cell>
          <cell r="B1157" t="str">
            <v/>
          </cell>
          <cell r="C1157" t="str">
            <v/>
          </cell>
          <cell r="D1157" t="str">
            <v>21599</v>
          </cell>
          <cell r="E1157" t="str">
            <v/>
          </cell>
          <cell r="F1157" t="str">
            <v/>
          </cell>
          <cell r="G1157" t="str">
            <v>  建设项目贷款贴息</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row>
        <row r="1158">
          <cell r="A1158">
            <v>2159904</v>
          </cell>
          <cell r="B1158" t="str">
            <v/>
          </cell>
          <cell r="C1158" t="str">
            <v/>
          </cell>
          <cell r="D1158" t="str">
            <v>21599</v>
          </cell>
          <cell r="E1158" t="str">
            <v/>
          </cell>
          <cell r="F1158" t="str">
            <v/>
          </cell>
          <cell r="G1158" t="str">
            <v>  技术改造支出</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row>
        <row r="1159">
          <cell r="A1159">
            <v>2159905</v>
          </cell>
          <cell r="B1159" t="str">
            <v/>
          </cell>
          <cell r="C1159" t="str">
            <v/>
          </cell>
          <cell r="D1159" t="str">
            <v>21599</v>
          </cell>
          <cell r="E1159" t="str">
            <v/>
          </cell>
          <cell r="F1159" t="str">
            <v/>
          </cell>
          <cell r="G1159" t="str">
            <v>  中药材扶持资金支出</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row>
        <row r="1160">
          <cell r="A1160">
            <v>2159906</v>
          </cell>
          <cell r="B1160" t="str">
            <v/>
          </cell>
          <cell r="C1160" t="str">
            <v/>
          </cell>
          <cell r="D1160" t="str">
            <v>21599</v>
          </cell>
          <cell r="E1160" t="str">
            <v/>
          </cell>
          <cell r="F1160" t="str">
            <v/>
          </cell>
          <cell r="G1160" t="str">
            <v>  重点产业振兴和技术改造项目贷款贴息</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row>
        <row r="1161">
          <cell r="A1161">
            <v>2159999</v>
          </cell>
          <cell r="B1161" t="str">
            <v/>
          </cell>
          <cell r="C1161" t="str">
            <v/>
          </cell>
          <cell r="D1161" t="str">
            <v>21599</v>
          </cell>
          <cell r="E1161" t="str">
            <v/>
          </cell>
          <cell r="F1161" t="str">
            <v/>
          </cell>
          <cell r="G1161" t="str">
            <v>  其他资源勘探信息等支出</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row>
        <row r="1162">
          <cell r="A1162">
            <v>216</v>
          </cell>
          <cell r="B1162" t="str">
            <v>类</v>
          </cell>
          <cell r="C1162" t="str">
            <v/>
          </cell>
          <cell r="D1162" t="str">
            <v/>
          </cell>
          <cell r="E1162" t="str">
            <v/>
          </cell>
          <cell r="F1162" t="str">
            <v/>
          </cell>
          <cell r="G1162" t="str">
            <v>商业服务业等支出</v>
          </cell>
          <cell r="H1162">
            <v>55.8765</v>
          </cell>
          <cell r="I1162">
            <v>0</v>
          </cell>
          <cell r="J1162">
            <v>0</v>
          </cell>
          <cell r="K1162">
            <v>0</v>
          </cell>
          <cell r="L1162">
            <v>0</v>
          </cell>
          <cell r="M1162">
            <v>0</v>
          </cell>
          <cell r="N1162">
            <v>0</v>
          </cell>
          <cell r="O1162">
            <v>0</v>
          </cell>
          <cell r="P1162">
            <v>0</v>
          </cell>
          <cell r="Q1162">
            <v>0</v>
          </cell>
          <cell r="R1162">
            <v>0</v>
          </cell>
          <cell r="S1162">
            <v>10</v>
          </cell>
          <cell r="T1162">
            <v>149.8837</v>
          </cell>
        </row>
        <row r="1163">
          <cell r="A1163">
            <v>21602</v>
          </cell>
          <cell r="B1163" t="str">
            <v/>
          </cell>
          <cell r="C1163" t="str">
            <v>216</v>
          </cell>
          <cell r="D1163" t="str">
            <v/>
          </cell>
          <cell r="E1163" t="str">
            <v/>
          </cell>
          <cell r="F1163" t="str">
            <v>21602</v>
          </cell>
          <cell r="G1163" t="str">
            <v>商业流通事务</v>
          </cell>
          <cell r="H1163">
            <v>20</v>
          </cell>
          <cell r="I1163">
            <v>0</v>
          </cell>
          <cell r="J1163">
            <v>0</v>
          </cell>
          <cell r="K1163">
            <v>0</v>
          </cell>
          <cell r="L1163">
            <v>0</v>
          </cell>
          <cell r="M1163">
            <v>0</v>
          </cell>
          <cell r="N1163">
            <v>0</v>
          </cell>
          <cell r="O1163">
            <v>0</v>
          </cell>
          <cell r="P1163">
            <v>0</v>
          </cell>
          <cell r="Q1163">
            <v>0</v>
          </cell>
          <cell r="R1163">
            <v>0</v>
          </cell>
          <cell r="S1163">
            <v>0</v>
          </cell>
          <cell r="T1163">
            <v>5.25</v>
          </cell>
        </row>
        <row r="1164">
          <cell r="A1164">
            <v>2160201</v>
          </cell>
          <cell r="B1164" t="str">
            <v/>
          </cell>
          <cell r="C1164" t="str">
            <v/>
          </cell>
          <cell r="D1164" t="str">
            <v>21602</v>
          </cell>
          <cell r="E1164" t="str">
            <v/>
          </cell>
          <cell r="F1164" t="str">
            <v/>
          </cell>
          <cell r="G1164" t="str">
            <v>  行政运行</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row>
        <row r="1165">
          <cell r="A1165">
            <v>2160202</v>
          </cell>
          <cell r="B1165" t="str">
            <v/>
          </cell>
          <cell r="C1165" t="str">
            <v/>
          </cell>
          <cell r="D1165" t="str">
            <v>21602</v>
          </cell>
          <cell r="E1165" t="str">
            <v/>
          </cell>
          <cell r="F1165" t="str">
            <v/>
          </cell>
          <cell r="G1165" t="str">
            <v>  一般行政管理事务</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row>
        <row r="1166">
          <cell r="A1166">
            <v>2160203</v>
          </cell>
          <cell r="B1166" t="str">
            <v/>
          </cell>
          <cell r="C1166" t="str">
            <v/>
          </cell>
          <cell r="D1166" t="str">
            <v>21602</v>
          </cell>
          <cell r="E1166" t="str">
            <v/>
          </cell>
          <cell r="F1166" t="str">
            <v/>
          </cell>
          <cell r="G1166" t="str">
            <v>  机关服务</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row>
        <row r="1167">
          <cell r="A1167">
            <v>2160216</v>
          </cell>
          <cell r="B1167" t="str">
            <v/>
          </cell>
          <cell r="C1167" t="str">
            <v/>
          </cell>
          <cell r="D1167" t="str">
            <v>21602</v>
          </cell>
          <cell r="E1167" t="str">
            <v/>
          </cell>
          <cell r="F1167" t="str">
            <v/>
          </cell>
          <cell r="G1167" t="str">
            <v>  食品流通安全补贴</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row>
        <row r="1168">
          <cell r="A1168">
            <v>2160217</v>
          </cell>
          <cell r="B1168" t="str">
            <v/>
          </cell>
          <cell r="C1168" t="str">
            <v/>
          </cell>
          <cell r="D1168" t="str">
            <v>21602</v>
          </cell>
          <cell r="E1168" t="str">
            <v/>
          </cell>
          <cell r="F1168" t="str">
            <v/>
          </cell>
          <cell r="G1168" t="str">
            <v>  市场监测及信息管理</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row>
        <row r="1169">
          <cell r="A1169">
            <v>2160218</v>
          </cell>
          <cell r="B1169" t="str">
            <v/>
          </cell>
          <cell r="C1169" t="str">
            <v/>
          </cell>
          <cell r="D1169" t="str">
            <v>21602</v>
          </cell>
          <cell r="E1169" t="str">
            <v/>
          </cell>
          <cell r="F1169" t="str">
            <v/>
          </cell>
          <cell r="G1169" t="str">
            <v>  民贸企业补贴</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row>
        <row r="1170">
          <cell r="A1170">
            <v>2160250</v>
          </cell>
          <cell r="B1170" t="str">
            <v/>
          </cell>
          <cell r="C1170" t="str">
            <v/>
          </cell>
          <cell r="D1170" t="str">
            <v>21602</v>
          </cell>
          <cell r="E1170" t="str">
            <v/>
          </cell>
          <cell r="F1170" t="str">
            <v/>
          </cell>
          <cell r="G1170" t="str">
            <v>  事业运行</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row>
        <row r="1171">
          <cell r="A1171">
            <v>2160299</v>
          </cell>
          <cell r="B1171" t="str">
            <v/>
          </cell>
          <cell r="C1171" t="str">
            <v/>
          </cell>
          <cell r="D1171" t="str">
            <v>21602</v>
          </cell>
          <cell r="E1171" t="str">
            <v/>
          </cell>
          <cell r="F1171" t="str">
            <v/>
          </cell>
          <cell r="G1171" t="str">
            <v>  其他商业流通事务支出</v>
          </cell>
          <cell r="H1171">
            <v>20</v>
          </cell>
          <cell r="I1171">
            <v>0</v>
          </cell>
          <cell r="J1171">
            <v>0</v>
          </cell>
          <cell r="K1171">
            <v>0</v>
          </cell>
          <cell r="L1171">
            <v>0</v>
          </cell>
          <cell r="M1171">
            <v>0</v>
          </cell>
          <cell r="N1171">
            <v>0</v>
          </cell>
          <cell r="O1171">
            <v>0</v>
          </cell>
          <cell r="P1171">
            <v>0</v>
          </cell>
          <cell r="Q1171">
            <v>0</v>
          </cell>
          <cell r="R1171">
            <v>0</v>
          </cell>
          <cell r="S1171">
            <v>0</v>
          </cell>
          <cell r="T1171">
            <v>5.25</v>
          </cell>
        </row>
        <row r="1172">
          <cell r="A1172">
            <v>21605</v>
          </cell>
          <cell r="B1172" t="str">
            <v/>
          </cell>
          <cell r="C1172" t="str">
            <v>216</v>
          </cell>
          <cell r="D1172" t="str">
            <v/>
          </cell>
          <cell r="E1172" t="str">
            <v/>
          </cell>
          <cell r="F1172" t="str">
            <v>21605</v>
          </cell>
          <cell r="G1172" t="str">
            <v>旅游业管理与服务支出</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row>
        <row r="1173">
          <cell r="A1173">
            <v>2160501</v>
          </cell>
          <cell r="B1173" t="str">
            <v/>
          </cell>
          <cell r="C1173" t="str">
            <v/>
          </cell>
          <cell r="D1173" t="str">
            <v>21605</v>
          </cell>
          <cell r="E1173" t="str">
            <v/>
          </cell>
          <cell r="F1173" t="str">
            <v/>
          </cell>
          <cell r="G1173" t="str">
            <v>  行政运行</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row>
        <row r="1174">
          <cell r="A1174">
            <v>2160502</v>
          </cell>
          <cell r="B1174" t="str">
            <v/>
          </cell>
          <cell r="C1174" t="str">
            <v/>
          </cell>
          <cell r="D1174" t="str">
            <v>21605</v>
          </cell>
          <cell r="E1174" t="str">
            <v/>
          </cell>
          <cell r="F1174" t="str">
            <v/>
          </cell>
          <cell r="G1174" t="str">
            <v>  一般行政管理事务</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row>
        <row r="1175">
          <cell r="A1175">
            <v>2160503</v>
          </cell>
          <cell r="B1175" t="str">
            <v/>
          </cell>
          <cell r="C1175" t="str">
            <v/>
          </cell>
          <cell r="D1175" t="str">
            <v>21605</v>
          </cell>
          <cell r="E1175" t="str">
            <v/>
          </cell>
          <cell r="F1175" t="str">
            <v/>
          </cell>
          <cell r="G1175" t="str">
            <v>  机关服务</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row>
        <row r="1176">
          <cell r="A1176">
            <v>2160504</v>
          </cell>
          <cell r="B1176" t="str">
            <v/>
          </cell>
          <cell r="C1176" t="str">
            <v/>
          </cell>
          <cell r="D1176" t="str">
            <v>21605</v>
          </cell>
          <cell r="E1176" t="str">
            <v/>
          </cell>
          <cell r="F1176" t="str">
            <v/>
          </cell>
          <cell r="G1176" t="str">
            <v>  旅游宣传</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row>
        <row r="1177">
          <cell r="A1177">
            <v>2160505</v>
          </cell>
          <cell r="B1177" t="str">
            <v/>
          </cell>
          <cell r="C1177" t="str">
            <v/>
          </cell>
          <cell r="D1177" t="str">
            <v>21605</v>
          </cell>
          <cell r="E1177" t="str">
            <v/>
          </cell>
          <cell r="F1177" t="str">
            <v/>
          </cell>
          <cell r="G1177" t="str">
            <v>  旅游行业业务管理</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row>
        <row r="1178">
          <cell r="A1178">
            <v>2160599</v>
          </cell>
          <cell r="B1178" t="str">
            <v/>
          </cell>
          <cell r="C1178" t="str">
            <v/>
          </cell>
          <cell r="D1178" t="str">
            <v>21605</v>
          </cell>
          <cell r="E1178" t="str">
            <v/>
          </cell>
          <cell r="F1178" t="str">
            <v/>
          </cell>
          <cell r="G1178" t="str">
            <v>  其他旅游业管理与服务支出</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row>
        <row r="1179">
          <cell r="A1179">
            <v>21606</v>
          </cell>
          <cell r="B1179" t="str">
            <v/>
          </cell>
          <cell r="C1179" t="str">
            <v>216</v>
          </cell>
          <cell r="D1179" t="str">
            <v/>
          </cell>
          <cell r="E1179" t="str">
            <v/>
          </cell>
          <cell r="F1179" t="str">
            <v>21606</v>
          </cell>
          <cell r="G1179" t="str">
            <v>涉外发展服务支出</v>
          </cell>
          <cell r="H1179">
            <v>0</v>
          </cell>
          <cell r="I1179">
            <v>0</v>
          </cell>
          <cell r="J1179">
            <v>0</v>
          </cell>
          <cell r="K1179">
            <v>0</v>
          </cell>
          <cell r="L1179">
            <v>0</v>
          </cell>
          <cell r="M1179">
            <v>0</v>
          </cell>
          <cell r="N1179">
            <v>0</v>
          </cell>
          <cell r="O1179">
            <v>0</v>
          </cell>
          <cell r="P1179">
            <v>0</v>
          </cell>
          <cell r="Q1179">
            <v>0</v>
          </cell>
          <cell r="R1179">
            <v>0</v>
          </cell>
          <cell r="S1179">
            <v>10</v>
          </cell>
          <cell r="T1179">
            <v>37.4587</v>
          </cell>
        </row>
        <row r="1180">
          <cell r="A1180">
            <v>2160601</v>
          </cell>
          <cell r="B1180" t="str">
            <v/>
          </cell>
          <cell r="C1180" t="str">
            <v/>
          </cell>
          <cell r="D1180" t="str">
            <v>21606</v>
          </cell>
          <cell r="E1180" t="str">
            <v/>
          </cell>
          <cell r="F1180" t="str">
            <v/>
          </cell>
          <cell r="G1180" t="str">
            <v>  行政运行</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row>
        <row r="1181">
          <cell r="A1181">
            <v>2160602</v>
          </cell>
          <cell r="B1181" t="str">
            <v/>
          </cell>
          <cell r="C1181" t="str">
            <v/>
          </cell>
          <cell r="D1181" t="str">
            <v>21606</v>
          </cell>
          <cell r="E1181" t="str">
            <v/>
          </cell>
          <cell r="F1181" t="str">
            <v/>
          </cell>
          <cell r="G1181" t="str">
            <v>  一般行政管理事务</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row>
        <row r="1182">
          <cell r="A1182">
            <v>2160603</v>
          </cell>
          <cell r="B1182" t="str">
            <v/>
          </cell>
          <cell r="C1182" t="str">
            <v/>
          </cell>
          <cell r="D1182" t="str">
            <v>21606</v>
          </cell>
          <cell r="E1182" t="str">
            <v/>
          </cell>
          <cell r="F1182" t="str">
            <v/>
          </cell>
          <cell r="G1182" t="str">
            <v>  机关服务</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row>
        <row r="1183">
          <cell r="A1183">
            <v>2160607</v>
          </cell>
          <cell r="B1183" t="str">
            <v/>
          </cell>
          <cell r="C1183" t="str">
            <v/>
          </cell>
          <cell r="D1183" t="str">
            <v>21606</v>
          </cell>
          <cell r="E1183" t="str">
            <v/>
          </cell>
          <cell r="F1183" t="str">
            <v/>
          </cell>
          <cell r="G1183" t="str">
            <v>  外商投资环境建设补助资金</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row>
        <row r="1184">
          <cell r="A1184">
            <v>2160699</v>
          </cell>
          <cell r="B1184" t="str">
            <v/>
          </cell>
          <cell r="C1184" t="str">
            <v/>
          </cell>
          <cell r="D1184" t="str">
            <v>21606</v>
          </cell>
          <cell r="E1184" t="str">
            <v/>
          </cell>
          <cell r="F1184" t="str">
            <v/>
          </cell>
          <cell r="G1184" t="str">
            <v>  其他涉外发展服务支出</v>
          </cell>
          <cell r="H1184">
            <v>0</v>
          </cell>
          <cell r="I1184">
            <v>0</v>
          </cell>
          <cell r="J1184">
            <v>0</v>
          </cell>
          <cell r="K1184">
            <v>0</v>
          </cell>
          <cell r="L1184">
            <v>0</v>
          </cell>
          <cell r="M1184">
            <v>0</v>
          </cell>
          <cell r="N1184">
            <v>0</v>
          </cell>
          <cell r="O1184">
            <v>0</v>
          </cell>
          <cell r="P1184">
            <v>0</v>
          </cell>
          <cell r="Q1184">
            <v>0</v>
          </cell>
          <cell r="R1184">
            <v>0</v>
          </cell>
          <cell r="S1184">
            <v>10</v>
          </cell>
          <cell r="T1184">
            <v>37.4587</v>
          </cell>
        </row>
        <row r="1185">
          <cell r="A1185">
            <v>21699</v>
          </cell>
          <cell r="B1185" t="str">
            <v/>
          </cell>
          <cell r="C1185" t="str">
            <v>216</v>
          </cell>
          <cell r="D1185" t="str">
            <v/>
          </cell>
          <cell r="E1185" t="str">
            <v/>
          </cell>
          <cell r="F1185" t="str">
            <v>21699</v>
          </cell>
          <cell r="G1185" t="str">
            <v>其他商业服务业等支出</v>
          </cell>
          <cell r="H1185">
            <v>35.8765</v>
          </cell>
          <cell r="I1185">
            <v>0</v>
          </cell>
          <cell r="J1185">
            <v>0</v>
          </cell>
          <cell r="K1185">
            <v>0</v>
          </cell>
          <cell r="L1185">
            <v>0</v>
          </cell>
          <cell r="M1185">
            <v>0</v>
          </cell>
          <cell r="N1185">
            <v>0</v>
          </cell>
          <cell r="O1185">
            <v>0</v>
          </cell>
          <cell r="P1185">
            <v>0</v>
          </cell>
          <cell r="Q1185">
            <v>0</v>
          </cell>
          <cell r="R1185">
            <v>0</v>
          </cell>
          <cell r="S1185">
            <v>0</v>
          </cell>
          <cell r="T1185">
            <v>107.175</v>
          </cell>
        </row>
        <row r="1186">
          <cell r="A1186">
            <v>2169901</v>
          </cell>
          <cell r="B1186" t="str">
            <v/>
          </cell>
          <cell r="C1186" t="str">
            <v/>
          </cell>
          <cell r="D1186" t="str">
            <v>21699</v>
          </cell>
          <cell r="E1186" t="str">
            <v/>
          </cell>
          <cell r="F1186" t="str">
            <v/>
          </cell>
          <cell r="G1186" t="str">
            <v>  服务业基础设施建设</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row>
        <row r="1187">
          <cell r="A1187">
            <v>2169999</v>
          </cell>
          <cell r="B1187" t="str">
            <v/>
          </cell>
          <cell r="C1187" t="str">
            <v/>
          </cell>
          <cell r="D1187" t="str">
            <v>21699</v>
          </cell>
          <cell r="E1187" t="str">
            <v/>
          </cell>
          <cell r="F1187" t="str">
            <v/>
          </cell>
          <cell r="G1187" t="str">
            <v>  其他商业服务业等支出</v>
          </cell>
          <cell r="H1187">
            <v>35.8765</v>
          </cell>
          <cell r="I1187">
            <v>0</v>
          </cell>
          <cell r="J1187">
            <v>0</v>
          </cell>
          <cell r="K1187">
            <v>0</v>
          </cell>
          <cell r="L1187">
            <v>0</v>
          </cell>
          <cell r="M1187">
            <v>0</v>
          </cell>
          <cell r="N1187">
            <v>0</v>
          </cell>
          <cell r="O1187">
            <v>0</v>
          </cell>
          <cell r="P1187">
            <v>0</v>
          </cell>
          <cell r="Q1187">
            <v>0</v>
          </cell>
          <cell r="R1187">
            <v>0</v>
          </cell>
          <cell r="S1187">
            <v>0</v>
          </cell>
          <cell r="T1187">
            <v>107.175</v>
          </cell>
        </row>
        <row r="1188">
          <cell r="A1188">
            <v>217</v>
          </cell>
          <cell r="B1188" t="str">
            <v>类</v>
          </cell>
          <cell r="C1188" t="str">
            <v/>
          </cell>
          <cell r="D1188" t="str">
            <v/>
          </cell>
          <cell r="E1188" t="str">
            <v/>
          </cell>
          <cell r="F1188" t="str">
            <v/>
          </cell>
          <cell r="G1188" t="str">
            <v>金融支出</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row>
        <row r="1189">
          <cell r="A1189">
            <v>21701</v>
          </cell>
          <cell r="B1189" t="str">
            <v/>
          </cell>
          <cell r="C1189" t="str">
            <v>217</v>
          </cell>
          <cell r="D1189" t="str">
            <v/>
          </cell>
          <cell r="E1189" t="str">
            <v/>
          </cell>
          <cell r="F1189" t="str">
            <v>21701</v>
          </cell>
          <cell r="G1189" t="str">
            <v>金融部门行政支出</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row>
        <row r="1190">
          <cell r="A1190">
            <v>2170101</v>
          </cell>
          <cell r="B1190" t="str">
            <v/>
          </cell>
          <cell r="C1190" t="str">
            <v/>
          </cell>
          <cell r="D1190" t="str">
            <v>21701</v>
          </cell>
          <cell r="E1190" t="str">
            <v/>
          </cell>
          <cell r="F1190" t="str">
            <v/>
          </cell>
          <cell r="G1190" t="str">
            <v>  行政运行</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row>
        <row r="1191">
          <cell r="A1191">
            <v>2170102</v>
          </cell>
          <cell r="B1191" t="str">
            <v/>
          </cell>
          <cell r="C1191" t="str">
            <v/>
          </cell>
          <cell r="D1191" t="str">
            <v>21701</v>
          </cell>
          <cell r="E1191" t="str">
            <v/>
          </cell>
          <cell r="F1191" t="str">
            <v/>
          </cell>
          <cell r="G1191" t="str">
            <v>  一般行政管理事务</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row>
        <row r="1192">
          <cell r="A1192">
            <v>2170103</v>
          </cell>
          <cell r="B1192" t="str">
            <v/>
          </cell>
          <cell r="C1192" t="str">
            <v/>
          </cell>
          <cell r="D1192" t="str">
            <v>21701</v>
          </cell>
          <cell r="E1192" t="str">
            <v/>
          </cell>
          <cell r="F1192" t="str">
            <v/>
          </cell>
          <cell r="G1192" t="str">
            <v>  机关服务</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row>
        <row r="1193">
          <cell r="A1193">
            <v>2170104</v>
          </cell>
          <cell r="B1193" t="str">
            <v/>
          </cell>
          <cell r="C1193" t="str">
            <v/>
          </cell>
          <cell r="D1193" t="str">
            <v>21701</v>
          </cell>
          <cell r="E1193" t="str">
            <v/>
          </cell>
          <cell r="F1193" t="str">
            <v/>
          </cell>
          <cell r="G1193" t="str">
            <v>　安全防卫</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row>
        <row r="1194">
          <cell r="A1194">
            <v>2170150</v>
          </cell>
          <cell r="B1194" t="str">
            <v/>
          </cell>
          <cell r="C1194" t="str">
            <v/>
          </cell>
          <cell r="D1194" t="str">
            <v>21701</v>
          </cell>
          <cell r="E1194" t="str">
            <v/>
          </cell>
          <cell r="F1194" t="str">
            <v/>
          </cell>
          <cell r="G1194" t="str">
            <v>　事业运行</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row>
        <row r="1195">
          <cell r="A1195">
            <v>2170199</v>
          </cell>
          <cell r="B1195" t="str">
            <v/>
          </cell>
          <cell r="C1195" t="str">
            <v/>
          </cell>
          <cell r="D1195" t="str">
            <v>21701</v>
          </cell>
          <cell r="E1195" t="str">
            <v/>
          </cell>
          <cell r="F1195" t="str">
            <v/>
          </cell>
          <cell r="G1195" t="str">
            <v>　金融部门其他行政支出</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row>
        <row r="1196">
          <cell r="A1196">
            <v>21702</v>
          </cell>
          <cell r="B1196" t="str">
            <v/>
          </cell>
          <cell r="C1196" t="str">
            <v>217</v>
          </cell>
          <cell r="D1196" t="str">
            <v/>
          </cell>
          <cell r="E1196" t="str">
            <v/>
          </cell>
          <cell r="F1196" t="str">
            <v>21702</v>
          </cell>
          <cell r="G1196" t="str">
            <v>金融部门监管支出</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row>
        <row r="1197">
          <cell r="A1197">
            <v>2170201</v>
          </cell>
          <cell r="B1197" t="str">
            <v/>
          </cell>
          <cell r="C1197" t="str">
            <v/>
          </cell>
          <cell r="D1197" t="str">
            <v>21702</v>
          </cell>
          <cell r="E1197" t="str">
            <v/>
          </cell>
          <cell r="F1197" t="str">
            <v/>
          </cell>
          <cell r="G1197" t="str">
            <v>  货币发行</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row>
        <row r="1198">
          <cell r="A1198">
            <v>2170202</v>
          </cell>
          <cell r="B1198" t="str">
            <v/>
          </cell>
          <cell r="C1198" t="str">
            <v/>
          </cell>
          <cell r="D1198" t="str">
            <v>21702</v>
          </cell>
          <cell r="E1198" t="str">
            <v/>
          </cell>
          <cell r="F1198" t="str">
            <v/>
          </cell>
          <cell r="G1198" t="str">
            <v>  金融服务</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row>
        <row r="1199">
          <cell r="A1199">
            <v>2170203</v>
          </cell>
          <cell r="B1199" t="str">
            <v/>
          </cell>
          <cell r="C1199" t="str">
            <v/>
          </cell>
          <cell r="D1199" t="str">
            <v>21702</v>
          </cell>
          <cell r="E1199" t="str">
            <v/>
          </cell>
          <cell r="F1199" t="str">
            <v/>
          </cell>
          <cell r="G1199" t="str">
            <v>  反假币</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row>
        <row r="1200">
          <cell r="A1200">
            <v>2170204</v>
          </cell>
          <cell r="B1200" t="str">
            <v/>
          </cell>
          <cell r="C1200" t="str">
            <v/>
          </cell>
          <cell r="D1200" t="str">
            <v>21702</v>
          </cell>
          <cell r="E1200" t="str">
            <v/>
          </cell>
          <cell r="F1200" t="str">
            <v/>
          </cell>
          <cell r="G1200" t="str">
            <v>  重点金融机构监管</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row>
        <row r="1201">
          <cell r="A1201">
            <v>2170205</v>
          </cell>
          <cell r="B1201" t="str">
            <v/>
          </cell>
          <cell r="C1201" t="str">
            <v/>
          </cell>
          <cell r="D1201" t="str">
            <v>21702</v>
          </cell>
          <cell r="E1201" t="str">
            <v/>
          </cell>
          <cell r="F1201" t="str">
            <v/>
          </cell>
          <cell r="G1201" t="str">
            <v>  金融稽查与案件处理</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row>
        <row r="1202">
          <cell r="A1202">
            <v>2170206</v>
          </cell>
          <cell r="B1202" t="str">
            <v/>
          </cell>
          <cell r="C1202" t="str">
            <v/>
          </cell>
          <cell r="D1202" t="str">
            <v>21702</v>
          </cell>
          <cell r="E1202" t="str">
            <v/>
          </cell>
          <cell r="F1202" t="str">
            <v/>
          </cell>
          <cell r="G1202" t="str">
            <v>  金融行业电子化建设</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row>
        <row r="1203">
          <cell r="A1203">
            <v>2170207</v>
          </cell>
          <cell r="B1203" t="str">
            <v/>
          </cell>
          <cell r="C1203" t="str">
            <v/>
          </cell>
          <cell r="D1203" t="str">
            <v>21702</v>
          </cell>
          <cell r="E1203" t="str">
            <v/>
          </cell>
          <cell r="F1203" t="str">
            <v/>
          </cell>
          <cell r="G1203" t="str">
            <v>  从业人员资格考试</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row>
        <row r="1204">
          <cell r="A1204">
            <v>2170208</v>
          </cell>
          <cell r="B1204" t="str">
            <v/>
          </cell>
          <cell r="C1204" t="str">
            <v/>
          </cell>
          <cell r="D1204" t="str">
            <v>21702</v>
          </cell>
          <cell r="E1204" t="str">
            <v/>
          </cell>
          <cell r="F1204" t="str">
            <v/>
          </cell>
          <cell r="G1204" t="str">
            <v>  反洗钱</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row>
        <row r="1205">
          <cell r="A1205">
            <v>2170299</v>
          </cell>
          <cell r="B1205" t="str">
            <v/>
          </cell>
          <cell r="C1205" t="str">
            <v/>
          </cell>
          <cell r="D1205" t="str">
            <v>21702</v>
          </cell>
          <cell r="E1205" t="str">
            <v/>
          </cell>
          <cell r="F1205" t="str">
            <v/>
          </cell>
          <cell r="G1205" t="str">
            <v>　金融部门其他监管支出</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row>
        <row r="1206">
          <cell r="A1206">
            <v>21703</v>
          </cell>
          <cell r="B1206" t="str">
            <v/>
          </cell>
          <cell r="C1206" t="str">
            <v>217</v>
          </cell>
          <cell r="D1206" t="str">
            <v/>
          </cell>
          <cell r="E1206" t="str">
            <v/>
          </cell>
          <cell r="F1206" t="str">
            <v>21703</v>
          </cell>
          <cell r="G1206" t="str">
            <v>金融发展支出</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row>
        <row r="1207">
          <cell r="A1207">
            <v>2170301</v>
          </cell>
          <cell r="B1207" t="str">
            <v/>
          </cell>
          <cell r="C1207" t="str">
            <v/>
          </cell>
          <cell r="D1207" t="str">
            <v>21703</v>
          </cell>
          <cell r="E1207" t="str">
            <v/>
          </cell>
          <cell r="F1207" t="str">
            <v/>
          </cell>
          <cell r="G1207" t="str">
            <v>  政策性银行亏损补贴</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row>
        <row r="1208">
          <cell r="A1208">
            <v>2170302</v>
          </cell>
          <cell r="B1208" t="str">
            <v/>
          </cell>
          <cell r="C1208" t="str">
            <v/>
          </cell>
          <cell r="D1208" t="str">
            <v>21703</v>
          </cell>
          <cell r="E1208" t="str">
            <v/>
          </cell>
          <cell r="F1208" t="str">
            <v/>
          </cell>
          <cell r="G1208" t="str">
            <v>  商业银行贷款贴息</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row>
        <row r="1209">
          <cell r="A1209">
            <v>2170303</v>
          </cell>
          <cell r="B1209" t="str">
            <v/>
          </cell>
          <cell r="C1209" t="str">
            <v/>
          </cell>
          <cell r="D1209" t="str">
            <v>21703</v>
          </cell>
          <cell r="E1209" t="str">
            <v/>
          </cell>
          <cell r="F1209" t="str">
            <v/>
          </cell>
          <cell r="G1209" t="str">
            <v>  补充资本金</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row>
        <row r="1210">
          <cell r="A1210">
            <v>2170304</v>
          </cell>
          <cell r="B1210" t="str">
            <v/>
          </cell>
          <cell r="C1210" t="str">
            <v/>
          </cell>
          <cell r="D1210" t="str">
            <v>21703</v>
          </cell>
          <cell r="E1210" t="str">
            <v/>
          </cell>
          <cell r="F1210" t="str">
            <v/>
          </cell>
          <cell r="G1210" t="str">
            <v>  风险基金补助</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row>
        <row r="1211">
          <cell r="A1211">
            <v>2170399</v>
          </cell>
          <cell r="B1211" t="str">
            <v/>
          </cell>
          <cell r="C1211" t="str">
            <v/>
          </cell>
          <cell r="D1211" t="str">
            <v>21703</v>
          </cell>
          <cell r="E1211" t="str">
            <v/>
          </cell>
          <cell r="F1211" t="str">
            <v/>
          </cell>
          <cell r="G1211" t="str">
            <v>　其他金融发展支出</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row>
        <row r="1212">
          <cell r="A1212">
            <v>21704</v>
          </cell>
          <cell r="B1212" t="str">
            <v/>
          </cell>
          <cell r="C1212" t="str">
            <v>217</v>
          </cell>
          <cell r="D1212" t="str">
            <v/>
          </cell>
          <cell r="E1212" t="str">
            <v/>
          </cell>
          <cell r="F1212" t="str">
            <v>21704</v>
          </cell>
          <cell r="G1212" t="str">
            <v>金融调控支出</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row>
        <row r="1213">
          <cell r="A1213">
            <v>2170401</v>
          </cell>
          <cell r="B1213" t="str">
            <v/>
          </cell>
          <cell r="C1213" t="str">
            <v/>
          </cell>
          <cell r="D1213" t="str">
            <v>21704</v>
          </cell>
          <cell r="E1213" t="str">
            <v/>
          </cell>
          <cell r="F1213" t="str">
            <v/>
          </cell>
          <cell r="G1213" t="str">
            <v>  中央银行亏损补贴</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row>
        <row r="1214">
          <cell r="A1214">
            <v>2170499</v>
          </cell>
          <cell r="B1214" t="str">
            <v/>
          </cell>
          <cell r="C1214" t="str">
            <v/>
          </cell>
          <cell r="D1214" t="str">
            <v>21704</v>
          </cell>
          <cell r="E1214" t="str">
            <v/>
          </cell>
          <cell r="F1214" t="str">
            <v/>
          </cell>
          <cell r="G1214" t="str">
            <v>　其他金融调控支出</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row>
        <row r="1215">
          <cell r="A1215">
            <v>21799</v>
          </cell>
          <cell r="B1215" t="str">
            <v/>
          </cell>
          <cell r="C1215" t="str">
            <v>217</v>
          </cell>
          <cell r="D1215" t="str">
            <v/>
          </cell>
          <cell r="E1215" t="str">
            <v/>
          </cell>
          <cell r="F1215" t="str">
            <v>21799</v>
          </cell>
          <cell r="G1215" t="str">
            <v>其他金融支出</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row>
        <row r="1216">
          <cell r="A1216">
            <v>2179902</v>
          </cell>
          <cell r="B1216" t="str">
            <v/>
          </cell>
          <cell r="C1216" t="str">
            <v/>
          </cell>
          <cell r="D1216" t="str">
            <v>21799</v>
          </cell>
          <cell r="E1216" t="str">
            <v/>
          </cell>
          <cell r="F1216" t="str">
            <v/>
          </cell>
          <cell r="G1216" t="str">
            <v>  重点企业贷款贴息</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row>
        <row r="1217">
          <cell r="A1217">
            <v>2179999</v>
          </cell>
          <cell r="B1217" t="str">
            <v/>
          </cell>
          <cell r="C1217" t="str">
            <v/>
          </cell>
          <cell r="D1217" t="str">
            <v>21799</v>
          </cell>
          <cell r="E1217" t="str">
            <v/>
          </cell>
          <cell r="F1217" t="str">
            <v/>
          </cell>
          <cell r="G1217" t="str">
            <v>  其他金融支出</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row>
        <row r="1218">
          <cell r="A1218">
            <v>220</v>
          </cell>
          <cell r="B1218" t="str">
            <v>类</v>
          </cell>
          <cell r="C1218" t="str">
            <v/>
          </cell>
          <cell r="D1218" t="str">
            <v/>
          </cell>
          <cell r="E1218" t="str">
            <v/>
          </cell>
          <cell r="F1218" t="str">
            <v/>
          </cell>
          <cell r="G1218" t="str">
            <v>国土海洋气象等支出</v>
          </cell>
          <cell r="H1218">
            <v>1813.098579</v>
          </cell>
          <cell r="I1218">
            <v>1161.852</v>
          </cell>
          <cell r="J1218">
            <v>44.053</v>
          </cell>
          <cell r="K1218">
            <v>39.3574</v>
          </cell>
          <cell r="L1218">
            <v>0</v>
          </cell>
          <cell r="M1218">
            <v>36.96</v>
          </cell>
          <cell r="N1218">
            <v>5.4</v>
          </cell>
          <cell r="O1218">
            <v>0</v>
          </cell>
          <cell r="P1218">
            <v>0</v>
          </cell>
          <cell r="Q1218">
            <v>5752.12</v>
          </cell>
          <cell r="R1218">
            <v>-5752.12</v>
          </cell>
          <cell r="S1218">
            <v>0</v>
          </cell>
          <cell r="T1218">
            <v>157.1425</v>
          </cell>
        </row>
        <row r="1219">
          <cell r="A1219">
            <v>22001</v>
          </cell>
          <cell r="B1219" t="str">
            <v/>
          </cell>
          <cell r="C1219" t="str">
            <v>220</v>
          </cell>
          <cell r="D1219" t="str">
            <v/>
          </cell>
          <cell r="E1219" t="str">
            <v/>
          </cell>
          <cell r="F1219" t="str">
            <v>22001</v>
          </cell>
          <cell r="G1219" t="str">
            <v>国土资源事务</v>
          </cell>
          <cell r="H1219">
            <v>1766.209779</v>
          </cell>
          <cell r="I1219">
            <v>1161.852</v>
          </cell>
          <cell r="J1219">
            <v>41.3386</v>
          </cell>
          <cell r="K1219">
            <v>39.3574</v>
          </cell>
          <cell r="L1219">
            <v>0</v>
          </cell>
          <cell r="M1219">
            <v>34.44</v>
          </cell>
          <cell r="N1219">
            <v>5.4</v>
          </cell>
          <cell r="O1219">
            <v>0</v>
          </cell>
          <cell r="P1219">
            <v>0</v>
          </cell>
          <cell r="Q1219">
            <v>0</v>
          </cell>
          <cell r="R1219">
            <v>0</v>
          </cell>
          <cell r="S1219">
            <v>0</v>
          </cell>
          <cell r="T1219">
            <v>157.1425</v>
          </cell>
        </row>
        <row r="1220">
          <cell r="A1220">
            <v>2200101</v>
          </cell>
          <cell r="B1220" t="str">
            <v/>
          </cell>
          <cell r="C1220" t="str">
            <v/>
          </cell>
          <cell r="D1220" t="str">
            <v>22001</v>
          </cell>
          <cell r="E1220" t="str">
            <v/>
          </cell>
          <cell r="F1220" t="str">
            <v/>
          </cell>
          <cell r="G1220" t="str">
            <v>  行政运行</v>
          </cell>
          <cell r="H1220">
            <v>860.269352</v>
          </cell>
          <cell r="I1220">
            <v>797.5104</v>
          </cell>
          <cell r="J1220">
            <v>0</v>
          </cell>
          <cell r="K1220">
            <v>22.5909</v>
          </cell>
          <cell r="L1220">
            <v>0</v>
          </cell>
          <cell r="M1220">
            <v>0</v>
          </cell>
          <cell r="N1220">
            <v>5.4</v>
          </cell>
          <cell r="O1220">
            <v>0</v>
          </cell>
          <cell r="P1220">
            <v>0</v>
          </cell>
          <cell r="Q1220">
            <v>0</v>
          </cell>
          <cell r="R1220">
            <v>0</v>
          </cell>
          <cell r="S1220">
            <v>0</v>
          </cell>
          <cell r="T1220">
            <v>0</v>
          </cell>
        </row>
        <row r="1221">
          <cell r="A1221">
            <v>2200102</v>
          </cell>
          <cell r="B1221" t="str">
            <v/>
          </cell>
          <cell r="C1221" t="str">
            <v/>
          </cell>
          <cell r="D1221" t="str">
            <v>22001</v>
          </cell>
          <cell r="E1221" t="str">
            <v/>
          </cell>
          <cell r="F1221" t="str">
            <v/>
          </cell>
          <cell r="G1221" t="str">
            <v>  一般行政管理事务</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row>
        <row r="1222">
          <cell r="A1222">
            <v>2200103</v>
          </cell>
          <cell r="B1222" t="str">
            <v/>
          </cell>
          <cell r="C1222" t="str">
            <v/>
          </cell>
          <cell r="D1222" t="str">
            <v>22001</v>
          </cell>
          <cell r="E1222" t="str">
            <v/>
          </cell>
          <cell r="F1222" t="str">
            <v/>
          </cell>
          <cell r="G1222" t="str">
            <v>  机关服务</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row>
        <row r="1223">
          <cell r="A1223">
            <v>2200104</v>
          </cell>
          <cell r="B1223" t="str">
            <v/>
          </cell>
          <cell r="C1223" t="str">
            <v/>
          </cell>
          <cell r="D1223" t="str">
            <v>22001</v>
          </cell>
          <cell r="E1223" t="str">
            <v/>
          </cell>
          <cell r="F1223" t="str">
            <v/>
          </cell>
          <cell r="G1223" t="str">
            <v>  自然资源规划及管理</v>
          </cell>
          <cell r="H1223">
            <v>0</v>
          </cell>
          <cell r="I1223">
            <v>0</v>
          </cell>
          <cell r="J1223">
            <v>0</v>
          </cell>
          <cell r="K1223">
            <v>0</v>
          </cell>
          <cell r="L1223">
            <v>0</v>
          </cell>
          <cell r="M1223">
            <v>0</v>
          </cell>
          <cell r="N1223">
            <v>0</v>
          </cell>
          <cell r="O1223">
            <v>0</v>
          </cell>
          <cell r="P1223">
            <v>0</v>
          </cell>
          <cell r="Q1223">
            <v>0</v>
          </cell>
          <cell r="R1223">
            <v>0</v>
          </cell>
          <cell r="S1223">
            <v>0</v>
          </cell>
          <cell r="T1223">
            <v>153</v>
          </cell>
        </row>
        <row r="1224">
          <cell r="A1224">
            <v>2200105</v>
          </cell>
          <cell r="B1224" t="str">
            <v/>
          </cell>
          <cell r="C1224" t="str">
            <v/>
          </cell>
          <cell r="D1224" t="str">
            <v>22001</v>
          </cell>
          <cell r="E1224" t="str">
            <v/>
          </cell>
          <cell r="F1224" t="str">
            <v/>
          </cell>
          <cell r="G1224" t="str">
            <v>  土地资源调查</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row>
        <row r="1225">
          <cell r="A1225">
            <v>2200106</v>
          </cell>
          <cell r="B1225" t="str">
            <v/>
          </cell>
          <cell r="C1225" t="str">
            <v/>
          </cell>
          <cell r="D1225" t="str">
            <v>22001</v>
          </cell>
          <cell r="E1225" t="str">
            <v/>
          </cell>
          <cell r="F1225" t="str">
            <v/>
          </cell>
          <cell r="G1225" t="str">
            <v>  自然资源利用与保护</v>
          </cell>
          <cell r="H1225">
            <v>353.669347</v>
          </cell>
          <cell r="I1225">
            <v>0</v>
          </cell>
          <cell r="J1225">
            <v>0</v>
          </cell>
          <cell r="K1225">
            <v>0</v>
          </cell>
          <cell r="L1225">
            <v>0</v>
          </cell>
          <cell r="M1225">
            <v>0</v>
          </cell>
          <cell r="N1225">
            <v>0</v>
          </cell>
          <cell r="O1225">
            <v>0</v>
          </cell>
          <cell r="P1225">
            <v>0</v>
          </cell>
          <cell r="Q1225">
            <v>0</v>
          </cell>
          <cell r="R1225">
            <v>0</v>
          </cell>
          <cell r="S1225">
            <v>0</v>
          </cell>
          <cell r="T1225">
            <v>0</v>
          </cell>
        </row>
        <row r="1226">
          <cell r="A1226">
            <v>2200107</v>
          </cell>
          <cell r="B1226" t="str">
            <v/>
          </cell>
          <cell r="C1226" t="str">
            <v/>
          </cell>
          <cell r="D1226" t="str">
            <v>22001</v>
          </cell>
          <cell r="E1226" t="str">
            <v/>
          </cell>
          <cell r="F1226" t="str">
            <v/>
          </cell>
          <cell r="G1226" t="str">
            <v>  国土资源社会公益服务</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row>
        <row r="1227">
          <cell r="A1227">
            <v>2200108</v>
          </cell>
          <cell r="B1227" t="str">
            <v/>
          </cell>
          <cell r="C1227" t="str">
            <v/>
          </cell>
          <cell r="D1227" t="str">
            <v>22001</v>
          </cell>
          <cell r="E1227" t="str">
            <v/>
          </cell>
          <cell r="F1227" t="str">
            <v/>
          </cell>
          <cell r="G1227" t="str">
            <v>  国土资源行业业务管理</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row>
        <row r="1228">
          <cell r="A1228">
            <v>2200109</v>
          </cell>
          <cell r="B1228" t="str">
            <v/>
          </cell>
          <cell r="C1228" t="str">
            <v/>
          </cell>
          <cell r="D1228" t="str">
            <v>22001</v>
          </cell>
          <cell r="E1228" t="str">
            <v/>
          </cell>
          <cell r="F1228" t="str">
            <v/>
          </cell>
          <cell r="G1228" t="str">
            <v>  自然资源调查与确权登记</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row>
        <row r="1229">
          <cell r="A1229">
            <v>2200110</v>
          </cell>
          <cell r="B1229" t="str">
            <v/>
          </cell>
          <cell r="C1229" t="str">
            <v/>
          </cell>
          <cell r="D1229" t="str">
            <v>22001</v>
          </cell>
          <cell r="E1229" t="str">
            <v/>
          </cell>
          <cell r="F1229" t="str">
            <v/>
          </cell>
          <cell r="G1229" t="str">
            <v>  国土整治</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row>
        <row r="1230">
          <cell r="A1230">
            <v>2200111</v>
          </cell>
          <cell r="B1230" t="str">
            <v/>
          </cell>
          <cell r="C1230" t="str">
            <v/>
          </cell>
          <cell r="D1230" t="str">
            <v>22001</v>
          </cell>
          <cell r="E1230" t="str">
            <v/>
          </cell>
          <cell r="F1230" t="str">
            <v/>
          </cell>
          <cell r="G1230" t="str">
            <v>  地质灾害防治</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row>
        <row r="1231">
          <cell r="A1231">
            <v>2200112</v>
          </cell>
          <cell r="B1231" t="str">
            <v/>
          </cell>
          <cell r="C1231" t="str">
            <v/>
          </cell>
          <cell r="D1231" t="str">
            <v>22001</v>
          </cell>
          <cell r="E1231" t="str">
            <v/>
          </cell>
          <cell r="F1231" t="str">
            <v/>
          </cell>
          <cell r="G1231" t="str">
            <v>  土地资源储备支出</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row>
        <row r="1232">
          <cell r="A1232">
            <v>2200113</v>
          </cell>
          <cell r="B1232" t="str">
            <v/>
          </cell>
          <cell r="C1232" t="str">
            <v/>
          </cell>
          <cell r="D1232" t="str">
            <v>22001</v>
          </cell>
          <cell r="E1232" t="str">
            <v/>
          </cell>
          <cell r="F1232" t="str">
            <v/>
          </cell>
          <cell r="G1232" t="str">
            <v>  地质及矿产资源调查</v>
          </cell>
          <cell r="H1232">
            <v>73.9815</v>
          </cell>
          <cell r="I1232">
            <v>0</v>
          </cell>
          <cell r="J1232">
            <v>0</v>
          </cell>
          <cell r="K1232">
            <v>0</v>
          </cell>
          <cell r="L1232">
            <v>0</v>
          </cell>
          <cell r="M1232">
            <v>0</v>
          </cell>
          <cell r="N1232">
            <v>0</v>
          </cell>
          <cell r="O1232">
            <v>0</v>
          </cell>
          <cell r="P1232">
            <v>0</v>
          </cell>
          <cell r="Q1232">
            <v>0</v>
          </cell>
          <cell r="R1232">
            <v>0</v>
          </cell>
          <cell r="S1232">
            <v>0</v>
          </cell>
          <cell r="T1232">
            <v>0</v>
          </cell>
        </row>
        <row r="1233">
          <cell r="A1233">
            <v>2200114</v>
          </cell>
          <cell r="B1233" t="str">
            <v/>
          </cell>
          <cell r="C1233" t="str">
            <v/>
          </cell>
          <cell r="D1233" t="str">
            <v>22001</v>
          </cell>
          <cell r="E1233" t="str">
            <v/>
          </cell>
          <cell r="F1233" t="str">
            <v/>
          </cell>
          <cell r="G1233" t="str">
            <v>  地质矿产资源利用与保护</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row>
        <row r="1234">
          <cell r="A1234">
            <v>2200115</v>
          </cell>
          <cell r="B1234" t="str">
            <v/>
          </cell>
          <cell r="C1234" t="str">
            <v/>
          </cell>
          <cell r="D1234" t="str">
            <v>22001</v>
          </cell>
          <cell r="E1234" t="str">
            <v/>
          </cell>
          <cell r="F1234" t="str">
            <v/>
          </cell>
          <cell r="G1234" t="str">
            <v>  地质转产项目财政贴息</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row>
        <row r="1235">
          <cell r="A1235">
            <v>2200116</v>
          </cell>
          <cell r="B1235" t="str">
            <v/>
          </cell>
          <cell r="C1235" t="str">
            <v/>
          </cell>
          <cell r="D1235" t="str">
            <v>22001</v>
          </cell>
          <cell r="E1235" t="str">
            <v/>
          </cell>
          <cell r="F1235" t="str">
            <v/>
          </cell>
          <cell r="G1235" t="str">
            <v>  国外风险勘查</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row>
        <row r="1236">
          <cell r="A1236">
            <v>2200119</v>
          </cell>
          <cell r="B1236" t="str">
            <v/>
          </cell>
          <cell r="C1236" t="str">
            <v/>
          </cell>
          <cell r="D1236" t="str">
            <v>22001</v>
          </cell>
          <cell r="E1236" t="str">
            <v/>
          </cell>
          <cell r="F1236" t="str">
            <v/>
          </cell>
          <cell r="G1236" t="str">
            <v>  地质勘查基金（周转金）支出</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row>
        <row r="1237">
          <cell r="A1237">
            <v>2200120</v>
          </cell>
          <cell r="B1237" t="str">
            <v/>
          </cell>
          <cell r="C1237" t="str">
            <v/>
          </cell>
          <cell r="D1237" t="str">
            <v>22001</v>
          </cell>
          <cell r="E1237" t="str">
            <v/>
          </cell>
          <cell r="F1237" t="str">
            <v/>
          </cell>
          <cell r="G1237" t="str">
            <v>  矿产资源专项收入安排的支出</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row>
        <row r="1238">
          <cell r="A1238">
            <v>2200150</v>
          </cell>
          <cell r="B1238" t="str">
            <v/>
          </cell>
          <cell r="C1238" t="str">
            <v/>
          </cell>
          <cell r="D1238" t="str">
            <v>22001</v>
          </cell>
          <cell r="E1238" t="str">
            <v/>
          </cell>
          <cell r="F1238" t="str">
            <v/>
          </cell>
          <cell r="G1238" t="str">
            <v>  事业运行</v>
          </cell>
          <cell r="H1238">
            <v>470.61234</v>
          </cell>
          <cell r="I1238">
            <v>364.3416</v>
          </cell>
          <cell r="J1238">
            <v>41.3386</v>
          </cell>
          <cell r="K1238">
            <v>16.7665</v>
          </cell>
          <cell r="L1238">
            <v>0</v>
          </cell>
          <cell r="M1238">
            <v>34.44</v>
          </cell>
          <cell r="N1238">
            <v>0</v>
          </cell>
          <cell r="O1238">
            <v>0</v>
          </cell>
          <cell r="P1238">
            <v>0</v>
          </cell>
          <cell r="Q1238">
            <v>0</v>
          </cell>
          <cell r="R1238">
            <v>0</v>
          </cell>
          <cell r="S1238">
            <v>0</v>
          </cell>
          <cell r="T1238">
            <v>0</v>
          </cell>
        </row>
        <row r="1239">
          <cell r="A1239">
            <v>2200199</v>
          </cell>
          <cell r="B1239" t="str">
            <v/>
          </cell>
          <cell r="C1239" t="str">
            <v/>
          </cell>
          <cell r="D1239" t="str">
            <v>22001</v>
          </cell>
          <cell r="E1239" t="str">
            <v/>
          </cell>
          <cell r="F1239" t="str">
            <v/>
          </cell>
          <cell r="G1239" t="str">
            <v>  其他国土资源事务支出</v>
          </cell>
          <cell r="H1239">
            <v>7.67724</v>
          </cell>
          <cell r="I1239">
            <v>0</v>
          </cell>
          <cell r="J1239">
            <v>0</v>
          </cell>
          <cell r="K1239">
            <v>0</v>
          </cell>
          <cell r="L1239">
            <v>0</v>
          </cell>
          <cell r="M1239">
            <v>0</v>
          </cell>
          <cell r="N1239">
            <v>0</v>
          </cell>
          <cell r="O1239">
            <v>0</v>
          </cell>
          <cell r="P1239">
            <v>0</v>
          </cell>
          <cell r="Q1239">
            <v>0</v>
          </cell>
          <cell r="R1239">
            <v>0</v>
          </cell>
          <cell r="S1239">
            <v>0</v>
          </cell>
          <cell r="T1239">
            <v>4.1425</v>
          </cell>
        </row>
        <row r="1240">
          <cell r="A1240">
            <v>22004</v>
          </cell>
          <cell r="B1240" t="str">
            <v/>
          </cell>
          <cell r="C1240" t="str">
            <v>220</v>
          </cell>
          <cell r="D1240" t="str">
            <v/>
          </cell>
          <cell r="E1240" t="str">
            <v/>
          </cell>
          <cell r="F1240" t="str">
            <v>22004</v>
          </cell>
          <cell r="G1240" t="str">
            <v>地震事务</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row>
        <row r="1241">
          <cell r="A1241">
            <v>2200401</v>
          </cell>
          <cell r="B1241" t="str">
            <v/>
          </cell>
          <cell r="C1241" t="str">
            <v/>
          </cell>
          <cell r="D1241" t="str">
            <v>22004</v>
          </cell>
          <cell r="E1241" t="str">
            <v/>
          </cell>
          <cell r="F1241" t="str">
            <v/>
          </cell>
          <cell r="G1241" t="str">
            <v>  行政运行</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row>
        <row r="1242">
          <cell r="A1242">
            <v>2200402</v>
          </cell>
          <cell r="B1242" t="str">
            <v/>
          </cell>
          <cell r="C1242" t="str">
            <v/>
          </cell>
          <cell r="D1242" t="str">
            <v>22004</v>
          </cell>
          <cell r="E1242" t="str">
            <v/>
          </cell>
          <cell r="F1242" t="str">
            <v/>
          </cell>
          <cell r="G1242" t="str">
            <v>  一般行政管理事务</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row>
        <row r="1243">
          <cell r="A1243">
            <v>2200403</v>
          </cell>
          <cell r="B1243" t="str">
            <v/>
          </cell>
          <cell r="C1243" t="str">
            <v/>
          </cell>
          <cell r="D1243" t="str">
            <v>22004</v>
          </cell>
          <cell r="E1243" t="str">
            <v/>
          </cell>
          <cell r="F1243" t="str">
            <v/>
          </cell>
          <cell r="G1243" t="str">
            <v>  机关服务</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row>
        <row r="1244">
          <cell r="A1244">
            <v>2200404</v>
          </cell>
          <cell r="B1244" t="str">
            <v/>
          </cell>
          <cell r="C1244" t="str">
            <v/>
          </cell>
          <cell r="D1244" t="str">
            <v>22004</v>
          </cell>
          <cell r="E1244" t="str">
            <v/>
          </cell>
          <cell r="F1244" t="str">
            <v/>
          </cell>
          <cell r="G1244" t="str">
            <v>  地震监测</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row>
        <row r="1245">
          <cell r="A1245">
            <v>2200405</v>
          </cell>
          <cell r="B1245" t="str">
            <v/>
          </cell>
          <cell r="C1245" t="str">
            <v/>
          </cell>
          <cell r="D1245" t="str">
            <v>22004</v>
          </cell>
          <cell r="E1245" t="str">
            <v/>
          </cell>
          <cell r="F1245" t="str">
            <v/>
          </cell>
          <cell r="G1245" t="str">
            <v>  地震预测预报</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row>
        <row r="1246">
          <cell r="A1246">
            <v>2200406</v>
          </cell>
          <cell r="B1246" t="str">
            <v/>
          </cell>
          <cell r="C1246" t="str">
            <v/>
          </cell>
          <cell r="D1246" t="str">
            <v>22004</v>
          </cell>
          <cell r="E1246" t="str">
            <v/>
          </cell>
          <cell r="F1246" t="str">
            <v/>
          </cell>
          <cell r="G1246" t="str">
            <v>  地震灾害预防</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row>
        <row r="1247">
          <cell r="A1247">
            <v>2200407</v>
          </cell>
          <cell r="B1247" t="str">
            <v/>
          </cell>
          <cell r="C1247" t="str">
            <v/>
          </cell>
          <cell r="D1247" t="str">
            <v>22004</v>
          </cell>
          <cell r="E1247" t="str">
            <v/>
          </cell>
          <cell r="F1247" t="str">
            <v/>
          </cell>
          <cell r="G1247" t="str">
            <v>  地震应急救援</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row>
        <row r="1248">
          <cell r="A1248">
            <v>2200408</v>
          </cell>
          <cell r="B1248" t="str">
            <v/>
          </cell>
          <cell r="C1248" t="str">
            <v/>
          </cell>
          <cell r="D1248" t="str">
            <v>22004</v>
          </cell>
          <cell r="E1248" t="str">
            <v/>
          </cell>
          <cell r="F1248" t="str">
            <v/>
          </cell>
          <cell r="G1248" t="str">
            <v>  地震环境探察</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row>
        <row r="1249">
          <cell r="A1249">
            <v>2200409</v>
          </cell>
          <cell r="B1249" t="str">
            <v/>
          </cell>
          <cell r="C1249" t="str">
            <v/>
          </cell>
          <cell r="D1249" t="str">
            <v>22004</v>
          </cell>
          <cell r="E1249" t="str">
            <v/>
          </cell>
          <cell r="F1249" t="str">
            <v/>
          </cell>
          <cell r="G1249" t="str">
            <v>  防震减灾信息管理</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row>
        <row r="1250">
          <cell r="A1250">
            <v>2200410</v>
          </cell>
          <cell r="B1250" t="str">
            <v/>
          </cell>
          <cell r="C1250" t="str">
            <v/>
          </cell>
          <cell r="D1250" t="str">
            <v>22004</v>
          </cell>
          <cell r="E1250" t="str">
            <v/>
          </cell>
          <cell r="F1250" t="str">
            <v/>
          </cell>
          <cell r="G1250" t="str">
            <v>  防震减灾基础管理</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row>
        <row r="1251">
          <cell r="A1251">
            <v>2200450</v>
          </cell>
          <cell r="B1251" t="str">
            <v/>
          </cell>
          <cell r="C1251" t="str">
            <v/>
          </cell>
          <cell r="D1251" t="str">
            <v>22004</v>
          </cell>
          <cell r="E1251" t="str">
            <v/>
          </cell>
          <cell r="F1251" t="str">
            <v/>
          </cell>
          <cell r="G1251" t="str">
            <v>  地震事业机构</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row>
        <row r="1252">
          <cell r="A1252">
            <v>2200499</v>
          </cell>
          <cell r="B1252" t="str">
            <v/>
          </cell>
          <cell r="C1252" t="str">
            <v/>
          </cell>
          <cell r="D1252" t="str">
            <v>22004</v>
          </cell>
          <cell r="E1252" t="str">
            <v/>
          </cell>
          <cell r="F1252" t="str">
            <v/>
          </cell>
          <cell r="G1252" t="str">
            <v>  其他地震事务支出</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row>
        <row r="1253">
          <cell r="A1253">
            <v>22005</v>
          </cell>
          <cell r="B1253" t="str">
            <v/>
          </cell>
          <cell r="C1253" t="str">
            <v>220</v>
          </cell>
          <cell r="D1253" t="str">
            <v/>
          </cell>
          <cell r="E1253" t="str">
            <v/>
          </cell>
          <cell r="F1253" t="str">
            <v>22005</v>
          </cell>
          <cell r="G1253" t="str">
            <v>气象事务</v>
          </cell>
          <cell r="H1253">
            <v>46.8888</v>
          </cell>
          <cell r="I1253">
            <v>0</v>
          </cell>
          <cell r="J1253">
            <v>2.7144</v>
          </cell>
          <cell r="K1253">
            <v>0</v>
          </cell>
          <cell r="L1253">
            <v>0</v>
          </cell>
          <cell r="M1253">
            <v>2.52</v>
          </cell>
          <cell r="N1253">
            <v>0</v>
          </cell>
          <cell r="O1253">
            <v>0</v>
          </cell>
          <cell r="P1253">
            <v>0</v>
          </cell>
          <cell r="Q1253">
            <v>0</v>
          </cell>
          <cell r="R1253">
            <v>0</v>
          </cell>
          <cell r="S1253">
            <v>0</v>
          </cell>
          <cell r="T1253">
            <v>0</v>
          </cell>
        </row>
        <row r="1254">
          <cell r="A1254">
            <v>2200501</v>
          </cell>
          <cell r="B1254" t="str">
            <v/>
          </cell>
          <cell r="C1254" t="str">
            <v/>
          </cell>
          <cell r="D1254" t="str">
            <v>22005</v>
          </cell>
          <cell r="E1254" t="str">
            <v/>
          </cell>
          <cell r="F1254" t="str">
            <v/>
          </cell>
          <cell r="G1254" t="str">
            <v>  行政运行</v>
          </cell>
          <cell r="H1254">
            <v>30.1392</v>
          </cell>
          <cell r="I1254">
            <v>0</v>
          </cell>
          <cell r="J1254">
            <v>0</v>
          </cell>
          <cell r="K1254">
            <v>0</v>
          </cell>
          <cell r="L1254">
            <v>0</v>
          </cell>
          <cell r="M1254">
            <v>0</v>
          </cell>
          <cell r="N1254">
            <v>0</v>
          </cell>
          <cell r="O1254">
            <v>0</v>
          </cell>
          <cell r="P1254">
            <v>0</v>
          </cell>
          <cell r="Q1254">
            <v>0</v>
          </cell>
          <cell r="R1254">
            <v>0</v>
          </cell>
          <cell r="S1254">
            <v>0</v>
          </cell>
          <cell r="T1254">
            <v>0</v>
          </cell>
        </row>
        <row r="1255">
          <cell r="A1255">
            <v>2200502</v>
          </cell>
          <cell r="B1255" t="str">
            <v/>
          </cell>
          <cell r="C1255" t="str">
            <v/>
          </cell>
          <cell r="D1255" t="str">
            <v>22005</v>
          </cell>
          <cell r="E1255" t="str">
            <v/>
          </cell>
          <cell r="F1255" t="str">
            <v/>
          </cell>
          <cell r="G1255" t="str">
            <v>  一般行政管理事务</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row>
        <row r="1256">
          <cell r="A1256">
            <v>2200503</v>
          </cell>
          <cell r="B1256" t="str">
            <v/>
          </cell>
          <cell r="C1256" t="str">
            <v/>
          </cell>
          <cell r="D1256" t="str">
            <v>22005</v>
          </cell>
          <cell r="E1256" t="str">
            <v/>
          </cell>
          <cell r="F1256" t="str">
            <v/>
          </cell>
          <cell r="G1256" t="str">
            <v>  机关服务</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row>
        <row r="1257">
          <cell r="A1257">
            <v>2200504</v>
          </cell>
          <cell r="B1257" t="str">
            <v/>
          </cell>
          <cell r="C1257" t="str">
            <v/>
          </cell>
          <cell r="D1257" t="str">
            <v>22005</v>
          </cell>
          <cell r="E1257" t="str">
            <v/>
          </cell>
          <cell r="F1257" t="str">
            <v/>
          </cell>
          <cell r="G1257" t="str">
            <v>  气象事业机构</v>
          </cell>
          <cell r="H1257">
            <v>16.7496</v>
          </cell>
          <cell r="I1257">
            <v>0</v>
          </cell>
          <cell r="J1257">
            <v>2.7144</v>
          </cell>
          <cell r="K1257">
            <v>0</v>
          </cell>
          <cell r="L1257">
            <v>0</v>
          </cell>
          <cell r="M1257">
            <v>2.52</v>
          </cell>
          <cell r="N1257">
            <v>0</v>
          </cell>
          <cell r="O1257">
            <v>0</v>
          </cell>
          <cell r="P1257">
            <v>0</v>
          </cell>
          <cell r="Q1257">
            <v>0</v>
          </cell>
          <cell r="R1257">
            <v>0</v>
          </cell>
          <cell r="S1257">
            <v>0</v>
          </cell>
          <cell r="T1257">
            <v>0</v>
          </cell>
        </row>
        <row r="1258">
          <cell r="A1258">
            <v>2200505</v>
          </cell>
          <cell r="B1258" t="str">
            <v/>
          </cell>
          <cell r="C1258" t="str">
            <v/>
          </cell>
          <cell r="D1258" t="str">
            <v>22005</v>
          </cell>
          <cell r="E1258" t="str">
            <v/>
          </cell>
          <cell r="F1258" t="str">
            <v/>
          </cell>
          <cell r="G1258" t="str">
            <v>  气象技术研究应用</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row>
        <row r="1259">
          <cell r="A1259">
            <v>2200506</v>
          </cell>
          <cell r="B1259" t="str">
            <v/>
          </cell>
          <cell r="C1259" t="str">
            <v/>
          </cell>
          <cell r="D1259" t="str">
            <v>22005</v>
          </cell>
          <cell r="E1259" t="str">
            <v/>
          </cell>
          <cell r="F1259" t="str">
            <v/>
          </cell>
          <cell r="G1259" t="str">
            <v>  气象探测</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row>
        <row r="1260">
          <cell r="A1260">
            <v>2200507</v>
          </cell>
          <cell r="B1260" t="str">
            <v/>
          </cell>
          <cell r="C1260" t="str">
            <v/>
          </cell>
          <cell r="D1260" t="str">
            <v>22005</v>
          </cell>
          <cell r="E1260" t="str">
            <v/>
          </cell>
          <cell r="F1260" t="str">
            <v/>
          </cell>
          <cell r="G1260" t="str">
            <v>  气象信息传输及管理</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row>
        <row r="1261">
          <cell r="A1261">
            <v>2200508</v>
          </cell>
          <cell r="B1261" t="str">
            <v/>
          </cell>
          <cell r="C1261" t="str">
            <v/>
          </cell>
          <cell r="D1261" t="str">
            <v>22005</v>
          </cell>
          <cell r="E1261" t="str">
            <v/>
          </cell>
          <cell r="F1261" t="str">
            <v/>
          </cell>
          <cell r="G1261" t="str">
            <v>  气象预报预测</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row>
        <row r="1262">
          <cell r="A1262">
            <v>2200509</v>
          </cell>
          <cell r="B1262" t="str">
            <v/>
          </cell>
          <cell r="C1262" t="str">
            <v/>
          </cell>
          <cell r="D1262" t="str">
            <v>22005</v>
          </cell>
          <cell r="E1262" t="str">
            <v/>
          </cell>
          <cell r="F1262" t="str">
            <v/>
          </cell>
          <cell r="G1262" t="str">
            <v>  气象服务</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row>
        <row r="1263">
          <cell r="A1263">
            <v>2200510</v>
          </cell>
          <cell r="B1263" t="str">
            <v/>
          </cell>
          <cell r="C1263" t="str">
            <v/>
          </cell>
          <cell r="D1263" t="str">
            <v>22005</v>
          </cell>
          <cell r="E1263" t="str">
            <v/>
          </cell>
          <cell r="F1263" t="str">
            <v/>
          </cell>
          <cell r="G1263" t="str">
            <v>  气象装备保障维护</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row>
        <row r="1264">
          <cell r="A1264">
            <v>2200511</v>
          </cell>
          <cell r="B1264" t="str">
            <v/>
          </cell>
          <cell r="C1264" t="str">
            <v/>
          </cell>
          <cell r="D1264" t="str">
            <v>22005</v>
          </cell>
          <cell r="E1264" t="str">
            <v/>
          </cell>
          <cell r="F1264" t="str">
            <v/>
          </cell>
          <cell r="G1264" t="str">
            <v>  气象基础设施建设与维修</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row>
        <row r="1265">
          <cell r="A1265">
            <v>2200512</v>
          </cell>
          <cell r="B1265" t="str">
            <v/>
          </cell>
          <cell r="C1265" t="str">
            <v/>
          </cell>
          <cell r="D1265" t="str">
            <v>22005</v>
          </cell>
          <cell r="E1265" t="str">
            <v/>
          </cell>
          <cell r="F1265" t="str">
            <v/>
          </cell>
          <cell r="G1265" t="str">
            <v>  气象卫星</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row>
        <row r="1266">
          <cell r="A1266">
            <v>2200513</v>
          </cell>
          <cell r="B1266" t="str">
            <v/>
          </cell>
          <cell r="C1266" t="str">
            <v/>
          </cell>
          <cell r="D1266" t="str">
            <v>22005</v>
          </cell>
          <cell r="E1266" t="str">
            <v/>
          </cell>
          <cell r="F1266" t="str">
            <v/>
          </cell>
          <cell r="G1266" t="str">
            <v>  气象法规与标准</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row>
        <row r="1267">
          <cell r="A1267">
            <v>2200514</v>
          </cell>
          <cell r="B1267" t="str">
            <v/>
          </cell>
          <cell r="C1267" t="str">
            <v/>
          </cell>
          <cell r="D1267" t="str">
            <v>22005</v>
          </cell>
          <cell r="E1267" t="str">
            <v/>
          </cell>
          <cell r="F1267" t="str">
            <v/>
          </cell>
          <cell r="G1267" t="str">
            <v>  气象资金审计稽查</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row>
        <row r="1268">
          <cell r="A1268">
            <v>2200599</v>
          </cell>
          <cell r="B1268" t="str">
            <v/>
          </cell>
          <cell r="C1268" t="str">
            <v/>
          </cell>
          <cell r="D1268" t="str">
            <v>22005</v>
          </cell>
          <cell r="E1268" t="str">
            <v/>
          </cell>
          <cell r="F1268" t="str">
            <v/>
          </cell>
          <cell r="G1268" t="str">
            <v>  其他气象事务支出</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row>
        <row r="1269">
          <cell r="A1269">
            <v>22099</v>
          </cell>
          <cell r="B1269" t="str">
            <v/>
          </cell>
          <cell r="C1269" t="str">
            <v>220</v>
          </cell>
          <cell r="D1269" t="str">
            <v/>
          </cell>
          <cell r="E1269" t="str">
            <v/>
          </cell>
          <cell r="F1269" t="str">
            <v>22099</v>
          </cell>
          <cell r="G1269" t="str">
            <v>其他自然资源海洋气象等支出</v>
          </cell>
          <cell r="H1269">
            <v>0</v>
          </cell>
          <cell r="I1269">
            <v>0</v>
          </cell>
          <cell r="J1269">
            <v>0</v>
          </cell>
          <cell r="K1269">
            <v>0</v>
          </cell>
          <cell r="L1269">
            <v>0</v>
          </cell>
          <cell r="M1269">
            <v>0</v>
          </cell>
          <cell r="N1269">
            <v>0</v>
          </cell>
          <cell r="O1269">
            <v>0</v>
          </cell>
          <cell r="P1269">
            <v>0</v>
          </cell>
          <cell r="Q1269">
            <v>5752.12</v>
          </cell>
          <cell r="R1269">
            <v>-5752.12</v>
          </cell>
          <cell r="S1269">
            <v>0</v>
          </cell>
          <cell r="T1269">
            <v>0</v>
          </cell>
        </row>
        <row r="1270">
          <cell r="A1270">
            <v>2209999</v>
          </cell>
          <cell r="B1270" t="str">
            <v/>
          </cell>
          <cell r="C1270" t="str">
            <v/>
          </cell>
          <cell r="D1270" t="str">
            <v>22099</v>
          </cell>
          <cell r="E1270" t="str">
            <v/>
          </cell>
          <cell r="F1270" t="str">
            <v/>
          </cell>
          <cell r="G1270" t="str">
            <v>  其他自然资源海洋气象等支出</v>
          </cell>
          <cell r="H1270">
            <v>0</v>
          </cell>
          <cell r="I1270">
            <v>0</v>
          </cell>
          <cell r="J1270">
            <v>0</v>
          </cell>
          <cell r="K1270">
            <v>0</v>
          </cell>
          <cell r="L1270">
            <v>0</v>
          </cell>
          <cell r="M1270">
            <v>0</v>
          </cell>
          <cell r="N1270">
            <v>0</v>
          </cell>
          <cell r="O1270">
            <v>0</v>
          </cell>
          <cell r="P1270">
            <v>0</v>
          </cell>
          <cell r="Q1270">
            <v>5752.12</v>
          </cell>
          <cell r="R1270">
            <v>-5752.12</v>
          </cell>
          <cell r="S1270">
            <v>0</v>
          </cell>
          <cell r="T1270">
            <v>0</v>
          </cell>
        </row>
        <row r="1271">
          <cell r="A1271">
            <v>221</v>
          </cell>
          <cell r="B1271" t="str">
            <v>类</v>
          </cell>
          <cell r="C1271" t="str">
            <v/>
          </cell>
          <cell r="D1271" t="str">
            <v/>
          </cell>
          <cell r="E1271" t="str">
            <v/>
          </cell>
          <cell r="F1271" t="str">
            <v/>
          </cell>
          <cell r="G1271" t="str">
            <v>住房保障支出</v>
          </cell>
          <cell r="H1271">
            <v>10928.111795</v>
          </cell>
          <cell r="I1271">
            <v>0</v>
          </cell>
          <cell r="J1271">
            <v>0</v>
          </cell>
          <cell r="K1271">
            <v>0</v>
          </cell>
          <cell r="L1271">
            <v>0</v>
          </cell>
          <cell r="M1271">
            <v>0</v>
          </cell>
          <cell r="N1271">
            <v>0</v>
          </cell>
          <cell r="O1271">
            <v>0</v>
          </cell>
          <cell r="P1271">
            <v>22.88</v>
          </cell>
          <cell r="Q1271">
            <v>43</v>
          </cell>
          <cell r="R1271">
            <v>-20.12</v>
          </cell>
          <cell r="S1271">
            <v>4463</v>
          </cell>
          <cell r="T1271">
            <v>0</v>
          </cell>
        </row>
        <row r="1272">
          <cell r="A1272">
            <v>22101</v>
          </cell>
          <cell r="B1272" t="str">
            <v/>
          </cell>
          <cell r="C1272" t="str">
            <v>221</v>
          </cell>
          <cell r="D1272" t="str">
            <v/>
          </cell>
          <cell r="E1272" t="str">
            <v/>
          </cell>
          <cell r="F1272" t="str">
            <v>22101</v>
          </cell>
          <cell r="G1272" t="str">
            <v>保障性安居工程支出</v>
          </cell>
          <cell r="H1272">
            <v>981.63</v>
          </cell>
          <cell r="I1272">
            <v>0</v>
          </cell>
          <cell r="J1272">
            <v>0</v>
          </cell>
          <cell r="K1272">
            <v>0</v>
          </cell>
          <cell r="L1272">
            <v>0</v>
          </cell>
          <cell r="M1272">
            <v>0</v>
          </cell>
          <cell r="N1272">
            <v>0</v>
          </cell>
          <cell r="O1272">
            <v>0</v>
          </cell>
          <cell r="P1272">
            <v>22.88</v>
          </cell>
          <cell r="Q1272">
            <v>43</v>
          </cell>
          <cell r="R1272">
            <v>-20.12</v>
          </cell>
          <cell r="S1272">
            <v>4463</v>
          </cell>
          <cell r="T1272">
            <v>0</v>
          </cell>
        </row>
        <row r="1273">
          <cell r="A1273">
            <v>2210101</v>
          </cell>
          <cell r="B1273" t="str">
            <v/>
          </cell>
          <cell r="C1273" t="str">
            <v/>
          </cell>
          <cell r="D1273" t="str">
            <v>22101</v>
          </cell>
          <cell r="E1273" t="str">
            <v/>
          </cell>
          <cell r="F1273" t="str">
            <v/>
          </cell>
          <cell r="G1273" t="str">
            <v>  廉租住房</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row>
        <row r="1274">
          <cell r="A1274">
            <v>2210102</v>
          </cell>
          <cell r="B1274" t="str">
            <v/>
          </cell>
          <cell r="C1274" t="str">
            <v/>
          </cell>
          <cell r="D1274" t="str">
            <v>22101</v>
          </cell>
          <cell r="E1274" t="str">
            <v/>
          </cell>
          <cell r="F1274" t="str">
            <v/>
          </cell>
          <cell r="G1274" t="str">
            <v>  沉陷区治理</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row>
        <row r="1275">
          <cell r="A1275">
            <v>2210103</v>
          </cell>
          <cell r="B1275" t="str">
            <v/>
          </cell>
          <cell r="C1275" t="str">
            <v/>
          </cell>
          <cell r="D1275" t="str">
            <v>22101</v>
          </cell>
          <cell r="E1275" t="str">
            <v/>
          </cell>
          <cell r="F1275" t="str">
            <v/>
          </cell>
          <cell r="G1275" t="str">
            <v>  棚户区改造</v>
          </cell>
          <cell r="H1275">
            <v>981.63</v>
          </cell>
          <cell r="I1275">
            <v>0</v>
          </cell>
          <cell r="J1275">
            <v>0</v>
          </cell>
          <cell r="K1275">
            <v>0</v>
          </cell>
          <cell r="L1275">
            <v>0</v>
          </cell>
          <cell r="M1275">
            <v>0</v>
          </cell>
          <cell r="N1275">
            <v>0</v>
          </cell>
          <cell r="O1275">
            <v>0</v>
          </cell>
          <cell r="P1275">
            <v>0</v>
          </cell>
          <cell r="Q1275">
            <v>0</v>
          </cell>
          <cell r="R1275">
            <v>0</v>
          </cell>
          <cell r="S1275">
            <v>0</v>
          </cell>
          <cell r="T1275">
            <v>0</v>
          </cell>
        </row>
        <row r="1276">
          <cell r="A1276">
            <v>2210104</v>
          </cell>
          <cell r="B1276" t="str">
            <v/>
          </cell>
          <cell r="C1276" t="str">
            <v/>
          </cell>
          <cell r="D1276" t="str">
            <v>22101</v>
          </cell>
          <cell r="E1276" t="str">
            <v/>
          </cell>
          <cell r="F1276" t="str">
            <v/>
          </cell>
          <cell r="G1276" t="str">
            <v>  少数民族地区游牧民定居工程</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row>
        <row r="1277">
          <cell r="A1277">
            <v>2210105</v>
          </cell>
          <cell r="B1277" t="str">
            <v/>
          </cell>
          <cell r="C1277" t="str">
            <v/>
          </cell>
          <cell r="D1277" t="str">
            <v>22101</v>
          </cell>
          <cell r="E1277" t="str">
            <v/>
          </cell>
          <cell r="F1277" t="str">
            <v/>
          </cell>
          <cell r="G1277" t="str">
            <v>  农村危房改造</v>
          </cell>
          <cell r="H1277">
            <v>0</v>
          </cell>
          <cell r="I1277">
            <v>0</v>
          </cell>
          <cell r="J1277">
            <v>0</v>
          </cell>
          <cell r="K1277">
            <v>0</v>
          </cell>
          <cell r="L1277">
            <v>0</v>
          </cell>
          <cell r="M1277">
            <v>0</v>
          </cell>
          <cell r="N1277">
            <v>0</v>
          </cell>
          <cell r="O1277">
            <v>0</v>
          </cell>
          <cell r="P1277">
            <v>22.88</v>
          </cell>
          <cell r="Q1277">
            <v>43</v>
          </cell>
          <cell r="R1277">
            <v>-20.12</v>
          </cell>
          <cell r="S1277">
            <v>0</v>
          </cell>
          <cell r="T1277">
            <v>0</v>
          </cell>
        </row>
        <row r="1278">
          <cell r="A1278">
            <v>2210106</v>
          </cell>
          <cell r="B1278" t="str">
            <v/>
          </cell>
          <cell r="C1278" t="str">
            <v/>
          </cell>
          <cell r="D1278" t="str">
            <v>22101</v>
          </cell>
          <cell r="E1278" t="str">
            <v/>
          </cell>
          <cell r="F1278" t="str">
            <v/>
          </cell>
          <cell r="G1278" t="str">
            <v>  公共租赁住房</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row>
        <row r="1279">
          <cell r="A1279">
            <v>2210107</v>
          </cell>
          <cell r="B1279" t="str">
            <v/>
          </cell>
          <cell r="C1279" t="str">
            <v/>
          </cell>
          <cell r="D1279" t="str">
            <v>22101</v>
          </cell>
          <cell r="E1279" t="str">
            <v/>
          </cell>
          <cell r="F1279" t="str">
            <v/>
          </cell>
          <cell r="G1279" t="str">
            <v>  保障性住房租金补贴</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row>
        <row r="1280">
          <cell r="A1280">
            <v>2210108</v>
          </cell>
          <cell r="B1280" t="str">
            <v/>
          </cell>
          <cell r="C1280" t="str">
            <v/>
          </cell>
          <cell r="D1280" t="str">
            <v>22101</v>
          </cell>
          <cell r="E1280" t="str">
            <v/>
          </cell>
          <cell r="F1280" t="str">
            <v/>
          </cell>
          <cell r="G1280" t="str">
            <v>  老旧小区改造</v>
          </cell>
          <cell r="H1280">
            <v>0</v>
          </cell>
          <cell r="I1280">
            <v>0</v>
          </cell>
          <cell r="J1280">
            <v>0</v>
          </cell>
          <cell r="K1280">
            <v>0</v>
          </cell>
          <cell r="L1280">
            <v>0</v>
          </cell>
          <cell r="M1280">
            <v>0</v>
          </cell>
          <cell r="N1280">
            <v>0</v>
          </cell>
          <cell r="O1280">
            <v>0</v>
          </cell>
          <cell r="P1280">
            <v>0</v>
          </cell>
          <cell r="Q1280">
            <v>0</v>
          </cell>
          <cell r="R1280">
            <v>0</v>
          </cell>
          <cell r="S1280">
            <v>4463</v>
          </cell>
          <cell r="T1280">
            <v>0</v>
          </cell>
        </row>
        <row r="1281">
          <cell r="A1281">
            <v>2210199</v>
          </cell>
          <cell r="B1281" t="str">
            <v/>
          </cell>
          <cell r="C1281" t="str">
            <v/>
          </cell>
          <cell r="D1281" t="str">
            <v>22101</v>
          </cell>
          <cell r="E1281" t="str">
            <v/>
          </cell>
          <cell r="F1281" t="str">
            <v/>
          </cell>
          <cell r="G1281" t="str">
            <v>  其他保障性安居工程支出</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row>
        <row r="1282">
          <cell r="A1282">
            <v>22102</v>
          </cell>
          <cell r="B1282" t="str">
            <v/>
          </cell>
          <cell r="C1282" t="str">
            <v>221</v>
          </cell>
          <cell r="D1282" t="str">
            <v/>
          </cell>
          <cell r="E1282" t="str">
            <v/>
          </cell>
          <cell r="F1282" t="str">
            <v>22102</v>
          </cell>
          <cell r="G1282" t="str">
            <v>住房改革支出</v>
          </cell>
          <cell r="H1282">
            <v>9946.48179500001</v>
          </cell>
          <cell r="I1282">
            <v>0</v>
          </cell>
          <cell r="J1282">
            <v>0</v>
          </cell>
          <cell r="K1282">
            <v>0</v>
          </cell>
          <cell r="L1282">
            <v>0</v>
          </cell>
          <cell r="M1282">
            <v>0</v>
          </cell>
          <cell r="N1282">
            <v>0</v>
          </cell>
          <cell r="O1282">
            <v>0</v>
          </cell>
          <cell r="P1282">
            <v>0</v>
          </cell>
          <cell r="Q1282">
            <v>0</v>
          </cell>
          <cell r="R1282">
            <v>0</v>
          </cell>
          <cell r="S1282">
            <v>0</v>
          </cell>
          <cell r="T1282">
            <v>0</v>
          </cell>
        </row>
        <row r="1283">
          <cell r="A1283">
            <v>2210201</v>
          </cell>
          <cell r="B1283" t="str">
            <v/>
          </cell>
          <cell r="C1283" t="str">
            <v/>
          </cell>
          <cell r="D1283" t="str">
            <v>22102</v>
          </cell>
          <cell r="E1283" t="str">
            <v/>
          </cell>
          <cell r="F1283" t="str">
            <v/>
          </cell>
          <cell r="G1283" t="str">
            <v>  住房公积金</v>
          </cell>
          <cell r="H1283">
            <v>9946.48179500001</v>
          </cell>
          <cell r="I1283">
            <v>0</v>
          </cell>
          <cell r="J1283">
            <v>0</v>
          </cell>
          <cell r="K1283">
            <v>0</v>
          </cell>
          <cell r="L1283">
            <v>0</v>
          </cell>
          <cell r="M1283">
            <v>0</v>
          </cell>
          <cell r="N1283">
            <v>0</v>
          </cell>
          <cell r="O1283">
            <v>0</v>
          </cell>
          <cell r="P1283">
            <v>0</v>
          </cell>
          <cell r="Q1283">
            <v>0</v>
          </cell>
          <cell r="R1283">
            <v>0</v>
          </cell>
          <cell r="S1283">
            <v>0</v>
          </cell>
          <cell r="T1283">
            <v>0</v>
          </cell>
        </row>
        <row r="1284">
          <cell r="A1284">
            <v>2210202</v>
          </cell>
          <cell r="B1284" t="str">
            <v/>
          </cell>
          <cell r="C1284" t="str">
            <v/>
          </cell>
          <cell r="D1284" t="str">
            <v>22102</v>
          </cell>
          <cell r="E1284" t="str">
            <v/>
          </cell>
          <cell r="F1284" t="str">
            <v/>
          </cell>
          <cell r="G1284" t="str">
            <v>  提租补贴</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row>
        <row r="1285">
          <cell r="A1285">
            <v>2210203</v>
          </cell>
          <cell r="B1285" t="str">
            <v/>
          </cell>
          <cell r="C1285" t="str">
            <v/>
          </cell>
          <cell r="D1285" t="str">
            <v>22102</v>
          </cell>
          <cell r="E1285" t="str">
            <v/>
          </cell>
          <cell r="F1285" t="str">
            <v/>
          </cell>
          <cell r="G1285" t="str">
            <v>  购房补贴</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row>
        <row r="1286">
          <cell r="A1286">
            <v>22103</v>
          </cell>
          <cell r="B1286" t="str">
            <v/>
          </cell>
          <cell r="C1286" t="str">
            <v>221</v>
          </cell>
          <cell r="D1286" t="str">
            <v/>
          </cell>
          <cell r="E1286" t="str">
            <v/>
          </cell>
          <cell r="F1286" t="str">
            <v>22103</v>
          </cell>
          <cell r="G1286" t="str">
            <v>城乡社区住宅</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row>
        <row r="1287">
          <cell r="A1287">
            <v>2210301</v>
          </cell>
          <cell r="B1287" t="str">
            <v/>
          </cell>
          <cell r="C1287" t="str">
            <v/>
          </cell>
          <cell r="D1287" t="str">
            <v>22103</v>
          </cell>
          <cell r="E1287" t="str">
            <v/>
          </cell>
          <cell r="F1287" t="str">
            <v/>
          </cell>
          <cell r="G1287" t="str">
            <v>  公有住房建设和维修改造支出</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row>
        <row r="1288">
          <cell r="A1288">
            <v>2210399</v>
          </cell>
          <cell r="B1288" t="str">
            <v/>
          </cell>
          <cell r="C1288" t="str">
            <v/>
          </cell>
          <cell r="D1288" t="str">
            <v>22103</v>
          </cell>
          <cell r="E1288" t="str">
            <v/>
          </cell>
          <cell r="F1288" t="str">
            <v/>
          </cell>
          <cell r="G1288" t="str">
            <v>  其他城乡社区住宅支出</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row>
        <row r="1289">
          <cell r="A1289">
            <v>222</v>
          </cell>
          <cell r="B1289" t="str">
            <v>类</v>
          </cell>
          <cell r="C1289" t="str">
            <v/>
          </cell>
          <cell r="D1289" t="str">
            <v/>
          </cell>
          <cell r="E1289" t="str">
            <v/>
          </cell>
          <cell r="F1289" t="str">
            <v/>
          </cell>
          <cell r="G1289" t="str">
            <v>粮油物资储备支出</v>
          </cell>
          <cell r="H1289">
            <v>279.9245</v>
          </cell>
          <cell r="I1289">
            <v>0</v>
          </cell>
          <cell r="J1289">
            <v>0</v>
          </cell>
          <cell r="K1289">
            <v>0</v>
          </cell>
          <cell r="L1289">
            <v>0</v>
          </cell>
          <cell r="M1289">
            <v>0</v>
          </cell>
          <cell r="N1289">
            <v>0</v>
          </cell>
          <cell r="O1289">
            <v>0</v>
          </cell>
          <cell r="P1289">
            <v>0</v>
          </cell>
          <cell r="Q1289">
            <v>0</v>
          </cell>
          <cell r="R1289">
            <v>0</v>
          </cell>
          <cell r="S1289">
            <v>0</v>
          </cell>
          <cell r="T1289">
            <v>7.3</v>
          </cell>
        </row>
        <row r="1290">
          <cell r="A1290">
            <v>22201</v>
          </cell>
          <cell r="B1290" t="str">
            <v/>
          </cell>
          <cell r="C1290" t="str">
            <v>222</v>
          </cell>
          <cell r="D1290" t="str">
            <v/>
          </cell>
          <cell r="E1290" t="str">
            <v/>
          </cell>
          <cell r="F1290" t="str">
            <v>22201</v>
          </cell>
          <cell r="G1290" t="str">
            <v>粮油事务</v>
          </cell>
          <cell r="H1290">
            <v>147</v>
          </cell>
          <cell r="I1290">
            <v>0</v>
          </cell>
          <cell r="J1290">
            <v>0</v>
          </cell>
          <cell r="K1290">
            <v>0</v>
          </cell>
          <cell r="L1290">
            <v>0</v>
          </cell>
          <cell r="M1290">
            <v>0</v>
          </cell>
          <cell r="N1290">
            <v>0</v>
          </cell>
          <cell r="O1290">
            <v>0</v>
          </cell>
          <cell r="P1290">
            <v>0</v>
          </cell>
          <cell r="Q1290">
            <v>0</v>
          </cell>
          <cell r="R1290">
            <v>0</v>
          </cell>
          <cell r="S1290">
            <v>0</v>
          </cell>
          <cell r="T1290">
            <v>7.3</v>
          </cell>
        </row>
        <row r="1291">
          <cell r="A1291">
            <v>2220101</v>
          </cell>
          <cell r="B1291" t="str">
            <v/>
          </cell>
          <cell r="C1291" t="str">
            <v/>
          </cell>
          <cell r="D1291" t="str">
            <v>22201</v>
          </cell>
          <cell r="E1291" t="str">
            <v/>
          </cell>
          <cell r="F1291" t="str">
            <v/>
          </cell>
          <cell r="G1291" t="str">
            <v>  行政运行</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row>
        <row r="1292">
          <cell r="A1292">
            <v>2220102</v>
          </cell>
          <cell r="B1292" t="str">
            <v/>
          </cell>
          <cell r="C1292" t="str">
            <v/>
          </cell>
          <cell r="D1292" t="str">
            <v>22201</v>
          </cell>
          <cell r="E1292" t="str">
            <v/>
          </cell>
          <cell r="F1292" t="str">
            <v/>
          </cell>
          <cell r="G1292" t="str">
            <v>  一般行政管理事务</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row>
        <row r="1293">
          <cell r="A1293">
            <v>2220103</v>
          </cell>
          <cell r="B1293" t="str">
            <v/>
          </cell>
          <cell r="C1293" t="str">
            <v/>
          </cell>
          <cell r="D1293" t="str">
            <v>22201</v>
          </cell>
          <cell r="E1293" t="str">
            <v/>
          </cell>
          <cell r="F1293" t="str">
            <v/>
          </cell>
          <cell r="G1293" t="str">
            <v>  机关服务</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row>
        <row r="1294">
          <cell r="A1294">
            <v>2220104</v>
          </cell>
          <cell r="B1294" t="str">
            <v/>
          </cell>
          <cell r="C1294" t="str">
            <v/>
          </cell>
          <cell r="D1294" t="str">
            <v>22201</v>
          </cell>
          <cell r="E1294" t="str">
            <v/>
          </cell>
          <cell r="F1294" t="str">
            <v/>
          </cell>
          <cell r="G1294" t="str">
            <v>  粮食财务与审计支出</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row>
        <row r="1295">
          <cell r="A1295">
            <v>2220105</v>
          </cell>
          <cell r="B1295" t="str">
            <v/>
          </cell>
          <cell r="C1295" t="str">
            <v/>
          </cell>
          <cell r="D1295" t="str">
            <v>22201</v>
          </cell>
          <cell r="E1295" t="str">
            <v/>
          </cell>
          <cell r="F1295" t="str">
            <v/>
          </cell>
          <cell r="G1295" t="str">
            <v>  粮食信息统计</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row>
        <row r="1296">
          <cell r="A1296">
            <v>2220106</v>
          </cell>
          <cell r="B1296" t="str">
            <v/>
          </cell>
          <cell r="C1296" t="str">
            <v/>
          </cell>
          <cell r="D1296" t="str">
            <v>22201</v>
          </cell>
          <cell r="E1296" t="str">
            <v/>
          </cell>
          <cell r="F1296" t="str">
            <v/>
          </cell>
          <cell r="G1296" t="str">
            <v>  专项业务活动</v>
          </cell>
          <cell r="H1296">
            <v>100</v>
          </cell>
          <cell r="I1296">
            <v>0</v>
          </cell>
          <cell r="J1296">
            <v>0</v>
          </cell>
          <cell r="K1296">
            <v>0</v>
          </cell>
          <cell r="L1296">
            <v>0</v>
          </cell>
          <cell r="M1296">
            <v>0</v>
          </cell>
          <cell r="N1296">
            <v>0</v>
          </cell>
          <cell r="O1296">
            <v>0</v>
          </cell>
          <cell r="P1296">
            <v>0</v>
          </cell>
          <cell r="Q1296">
            <v>0</v>
          </cell>
          <cell r="R1296">
            <v>0</v>
          </cell>
          <cell r="S1296">
            <v>0</v>
          </cell>
          <cell r="T1296">
            <v>0</v>
          </cell>
        </row>
        <row r="1297">
          <cell r="A1297">
            <v>2220107</v>
          </cell>
          <cell r="B1297" t="str">
            <v/>
          </cell>
          <cell r="C1297" t="str">
            <v/>
          </cell>
          <cell r="D1297" t="str">
            <v>22201</v>
          </cell>
          <cell r="E1297" t="str">
            <v/>
          </cell>
          <cell r="F1297" t="str">
            <v/>
          </cell>
          <cell r="G1297" t="str">
            <v>  国家粮油差价补贴</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row>
        <row r="1298">
          <cell r="A1298">
            <v>2220112</v>
          </cell>
          <cell r="B1298" t="str">
            <v/>
          </cell>
          <cell r="C1298" t="str">
            <v/>
          </cell>
          <cell r="D1298" t="str">
            <v>22201</v>
          </cell>
          <cell r="E1298" t="str">
            <v/>
          </cell>
          <cell r="F1298" t="str">
            <v/>
          </cell>
          <cell r="G1298" t="str">
            <v>  粮食财务挂账利息补贴</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row>
        <row r="1299">
          <cell r="A1299">
            <v>2220113</v>
          </cell>
          <cell r="B1299" t="str">
            <v/>
          </cell>
          <cell r="C1299" t="str">
            <v/>
          </cell>
          <cell r="D1299" t="str">
            <v>22201</v>
          </cell>
          <cell r="E1299" t="str">
            <v/>
          </cell>
          <cell r="F1299" t="str">
            <v/>
          </cell>
          <cell r="G1299" t="str">
            <v>  粮食财务挂账消化款</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row>
        <row r="1300">
          <cell r="A1300">
            <v>2220114</v>
          </cell>
          <cell r="B1300" t="str">
            <v/>
          </cell>
          <cell r="C1300" t="str">
            <v/>
          </cell>
          <cell r="D1300" t="str">
            <v>22201</v>
          </cell>
          <cell r="E1300" t="str">
            <v/>
          </cell>
          <cell r="F1300" t="str">
            <v/>
          </cell>
          <cell r="G1300" t="str">
            <v>  处理陈化粮补贴</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row>
        <row r="1301">
          <cell r="A1301">
            <v>2220115</v>
          </cell>
          <cell r="B1301" t="str">
            <v/>
          </cell>
          <cell r="C1301" t="str">
            <v/>
          </cell>
          <cell r="D1301" t="str">
            <v>22201</v>
          </cell>
          <cell r="E1301" t="str">
            <v/>
          </cell>
          <cell r="F1301" t="str">
            <v/>
          </cell>
          <cell r="G1301" t="str">
            <v>  粮食风险基金</v>
          </cell>
          <cell r="H1301">
            <v>47</v>
          </cell>
          <cell r="I1301">
            <v>0</v>
          </cell>
          <cell r="J1301">
            <v>0</v>
          </cell>
          <cell r="K1301">
            <v>0</v>
          </cell>
          <cell r="L1301">
            <v>0</v>
          </cell>
          <cell r="M1301">
            <v>0</v>
          </cell>
          <cell r="N1301">
            <v>0</v>
          </cell>
          <cell r="O1301">
            <v>0</v>
          </cell>
          <cell r="P1301">
            <v>0</v>
          </cell>
          <cell r="Q1301">
            <v>0</v>
          </cell>
          <cell r="R1301">
            <v>0</v>
          </cell>
          <cell r="S1301">
            <v>0</v>
          </cell>
          <cell r="T1301">
            <v>0</v>
          </cell>
        </row>
        <row r="1302">
          <cell r="A1302">
            <v>2220118</v>
          </cell>
          <cell r="B1302" t="str">
            <v/>
          </cell>
          <cell r="C1302" t="str">
            <v/>
          </cell>
          <cell r="D1302" t="str">
            <v>22201</v>
          </cell>
          <cell r="E1302" t="str">
            <v/>
          </cell>
          <cell r="F1302" t="str">
            <v/>
          </cell>
          <cell r="G1302" t="str">
            <v>  粮油市场调控专项资金</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row>
        <row r="1303">
          <cell r="A1303">
            <v>2220121</v>
          </cell>
          <cell r="B1303" t="str">
            <v/>
          </cell>
          <cell r="C1303" t="str">
            <v/>
          </cell>
          <cell r="D1303" t="str">
            <v>22201</v>
          </cell>
          <cell r="E1303" t="str">
            <v/>
          </cell>
          <cell r="F1303" t="str">
            <v/>
          </cell>
          <cell r="G1303" t="str">
            <v>  物资保管保养</v>
          </cell>
          <cell r="H1303">
            <v>0</v>
          </cell>
          <cell r="I1303">
            <v>0</v>
          </cell>
          <cell r="J1303">
            <v>0</v>
          </cell>
          <cell r="K1303">
            <v>0</v>
          </cell>
          <cell r="L1303">
            <v>0</v>
          </cell>
          <cell r="M1303">
            <v>0</v>
          </cell>
          <cell r="N1303">
            <v>0</v>
          </cell>
          <cell r="O1303">
            <v>0</v>
          </cell>
          <cell r="P1303">
            <v>0</v>
          </cell>
          <cell r="Q1303">
            <v>0</v>
          </cell>
          <cell r="R1303">
            <v>0</v>
          </cell>
          <cell r="S1303">
            <v>0</v>
          </cell>
          <cell r="T1303">
            <v>7.3</v>
          </cell>
        </row>
        <row r="1304">
          <cell r="A1304">
            <v>2220150</v>
          </cell>
          <cell r="B1304" t="str">
            <v/>
          </cell>
          <cell r="C1304" t="str">
            <v/>
          </cell>
          <cell r="D1304" t="str">
            <v>22201</v>
          </cell>
          <cell r="E1304" t="str">
            <v/>
          </cell>
          <cell r="F1304" t="str">
            <v/>
          </cell>
          <cell r="G1304" t="str">
            <v>  事业运行</v>
          </cell>
          <cell r="H1304">
            <v>0</v>
          </cell>
          <cell r="I1304">
            <v>0</v>
          </cell>
          <cell r="J1304">
            <v>0</v>
          </cell>
          <cell r="K1304">
            <v>0</v>
          </cell>
          <cell r="L1304">
            <v>0</v>
          </cell>
          <cell r="M1304">
            <v>0</v>
          </cell>
          <cell r="N1304">
            <v>0</v>
          </cell>
          <cell r="O1304">
            <v>0</v>
          </cell>
          <cell r="P1304">
            <v>0</v>
          </cell>
          <cell r="Q1304">
            <v>0</v>
          </cell>
          <cell r="R1304">
            <v>0</v>
          </cell>
          <cell r="S1304">
            <v>0</v>
          </cell>
          <cell r="T1304">
            <v>0</v>
          </cell>
        </row>
        <row r="1305">
          <cell r="A1305">
            <v>2220199</v>
          </cell>
          <cell r="B1305" t="str">
            <v/>
          </cell>
          <cell r="C1305" t="str">
            <v/>
          </cell>
          <cell r="D1305" t="str">
            <v>22201</v>
          </cell>
          <cell r="E1305" t="str">
            <v/>
          </cell>
          <cell r="F1305" t="str">
            <v/>
          </cell>
          <cell r="G1305" t="str">
            <v>  其他粮油事务支出</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row>
        <row r="1306">
          <cell r="A1306">
            <v>22202</v>
          </cell>
          <cell r="B1306" t="str">
            <v/>
          </cell>
          <cell r="C1306" t="str">
            <v>222</v>
          </cell>
          <cell r="D1306" t="str">
            <v/>
          </cell>
          <cell r="E1306" t="str">
            <v/>
          </cell>
          <cell r="F1306" t="str">
            <v>22202</v>
          </cell>
          <cell r="G1306" t="str">
            <v>物资事务</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row>
        <row r="1307">
          <cell r="A1307">
            <v>2220201</v>
          </cell>
          <cell r="B1307" t="str">
            <v/>
          </cell>
          <cell r="C1307" t="str">
            <v/>
          </cell>
          <cell r="D1307" t="str">
            <v>22202</v>
          </cell>
          <cell r="E1307" t="str">
            <v/>
          </cell>
          <cell r="F1307" t="str">
            <v/>
          </cell>
          <cell r="G1307" t="str">
            <v>  行政运行</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row>
        <row r="1308">
          <cell r="A1308">
            <v>2220202</v>
          </cell>
          <cell r="B1308" t="str">
            <v/>
          </cell>
          <cell r="C1308" t="str">
            <v/>
          </cell>
          <cell r="D1308" t="str">
            <v>22202</v>
          </cell>
          <cell r="E1308" t="str">
            <v/>
          </cell>
          <cell r="F1308" t="str">
            <v/>
          </cell>
          <cell r="G1308" t="str">
            <v>  一般行政管理事务</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row>
        <row r="1309">
          <cell r="A1309">
            <v>2220203</v>
          </cell>
          <cell r="B1309" t="str">
            <v/>
          </cell>
          <cell r="C1309" t="str">
            <v/>
          </cell>
          <cell r="D1309" t="str">
            <v>22202</v>
          </cell>
          <cell r="E1309" t="str">
            <v/>
          </cell>
          <cell r="F1309" t="str">
            <v/>
          </cell>
          <cell r="G1309" t="str">
            <v>  机关服务</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row>
        <row r="1310">
          <cell r="A1310">
            <v>2220204</v>
          </cell>
          <cell r="B1310" t="str">
            <v/>
          </cell>
          <cell r="C1310" t="str">
            <v/>
          </cell>
          <cell r="D1310" t="str">
            <v>22202</v>
          </cell>
          <cell r="E1310" t="str">
            <v/>
          </cell>
          <cell r="F1310" t="str">
            <v/>
          </cell>
          <cell r="G1310" t="str">
            <v>  铁路专用线</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row>
        <row r="1311">
          <cell r="A1311">
            <v>2220205</v>
          </cell>
          <cell r="B1311" t="str">
            <v/>
          </cell>
          <cell r="C1311" t="str">
            <v/>
          </cell>
          <cell r="D1311" t="str">
            <v>22202</v>
          </cell>
          <cell r="E1311" t="str">
            <v/>
          </cell>
          <cell r="F1311" t="str">
            <v/>
          </cell>
          <cell r="G1311" t="str">
            <v>  护库武警和民兵支出</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row>
        <row r="1312">
          <cell r="A1312">
            <v>2220206</v>
          </cell>
          <cell r="B1312" t="str">
            <v/>
          </cell>
          <cell r="C1312" t="str">
            <v/>
          </cell>
          <cell r="D1312" t="str">
            <v>22202</v>
          </cell>
          <cell r="E1312" t="str">
            <v/>
          </cell>
          <cell r="F1312" t="str">
            <v/>
          </cell>
          <cell r="G1312" t="str">
            <v>  物资保管与保养</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row>
        <row r="1313">
          <cell r="A1313">
            <v>2220207</v>
          </cell>
          <cell r="B1313" t="str">
            <v/>
          </cell>
          <cell r="C1313" t="str">
            <v/>
          </cell>
          <cell r="D1313" t="str">
            <v>22202</v>
          </cell>
          <cell r="E1313" t="str">
            <v/>
          </cell>
          <cell r="F1313" t="str">
            <v/>
          </cell>
          <cell r="G1313" t="str">
            <v>  专项贷款利息</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row>
        <row r="1314">
          <cell r="A1314">
            <v>2220209</v>
          </cell>
          <cell r="B1314" t="str">
            <v/>
          </cell>
          <cell r="C1314" t="str">
            <v/>
          </cell>
          <cell r="D1314" t="str">
            <v>22202</v>
          </cell>
          <cell r="E1314" t="str">
            <v/>
          </cell>
          <cell r="F1314" t="str">
            <v/>
          </cell>
          <cell r="G1314" t="str">
            <v>  物资转移</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row>
        <row r="1315">
          <cell r="A1315">
            <v>2220210</v>
          </cell>
          <cell r="B1315" t="str">
            <v/>
          </cell>
          <cell r="C1315" t="str">
            <v/>
          </cell>
          <cell r="D1315" t="str">
            <v>22202</v>
          </cell>
          <cell r="E1315" t="str">
            <v/>
          </cell>
          <cell r="F1315" t="str">
            <v/>
          </cell>
          <cell r="G1315" t="str">
            <v>  物资轮换</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row>
        <row r="1316">
          <cell r="A1316">
            <v>2220211</v>
          </cell>
          <cell r="B1316" t="str">
            <v/>
          </cell>
          <cell r="C1316" t="str">
            <v/>
          </cell>
          <cell r="D1316" t="str">
            <v>22202</v>
          </cell>
          <cell r="E1316" t="str">
            <v/>
          </cell>
          <cell r="F1316" t="str">
            <v/>
          </cell>
          <cell r="G1316" t="str">
            <v>  仓库建设</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row>
        <row r="1317">
          <cell r="A1317">
            <v>2220212</v>
          </cell>
          <cell r="B1317" t="str">
            <v/>
          </cell>
          <cell r="C1317" t="str">
            <v/>
          </cell>
          <cell r="D1317" t="str">
            <v>22202</v>
          </cell>
          <cell r="E1317" t="str">
            <v/>
          </cell>
          <cell r="F1317" t="str">
            <v/>
          </cell>
          <cell r="G1317" t="str">
            <v>  仓库安防</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row>
        <row r="1318">
          <cell r="A1318">
            <v>2220250</v>
          </cell>
          <cell r="B1318" t="str">
            <v/>
          </cell>
          <cell r="C1318" t="str">
            <v/>
          </cell>
          <cell r="D1318" t="str">
            <v>22202</v>
          </cell>
          <cell r="E1318" t="str">
            <v/>
          </cell>
          <cell r="F1318" t="str">
            <v/>
          </cell>
          <cell r="G1318" t="str">
            <v>  事业运行</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row>
        <row r="1319">
          <cell r="A1319">
            <v>2220299</v>
          </cell>
          <cell r="B1319" t="str">
            <v/>
          </cell>
          <cell r="C1319" t="str">
            <v/>
          </cell>
          <cell r="D1319" t="str">
            <v>22202</v>
          </cell>
          <cell r="E1319" t="str">
            <v/>
          </cell>
          <cell r="F1319" t="str">
            <v/>
          </cell>
          <cell r="G1319" t="str">
            <v>  其他物资事务支出</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row>
        <row r="1320">
          <cell r="A1320">
            <v>22203</v>
          </cell>
          <cell r="B1320" t="str">
            <v/>
          </cell>
          <cell r="C1320" t="str">
            <v>222</v>
          </cell>
          <cell r="D1320" t="str">
            <v/>
          </cell>
          <cell r="E1320" t="str">
            <v/>
          </cell>
          <cell r="F1320" t="str">
            <v>22203</v>
          </cell>
          <cell r="G1320" t="str">
            <v>能源储备</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row>
        <row r="1321">
          <cell r="A1321">
            <v>2220301</v>
          </cell>
          <cell r="B1321" t="str">
            <v/>
          </cell>
          <cell r="C1321" t="str">
            <v/>
          </cell>
          <cell r="D1321" t="str">
            <v>22203</v>
          </cell>
          <cell r="E1321" t="str">
            <v/>
          </cell>
          <cell r="F1321" t="str">
            <v/>
          </cell>
          <cell r="G1321" t="str">
            <v>  石油储备支出</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row>
        <row r="1322">
          <cell r="A1322">
            <v>2220302</v>
          </cell>
          <cell r="B1322" t="str">
            <v/>
          </cell>
          <cell r="C1322" t="str">
            <v/>
          </cell>
          <cell r="D1322" t="str">
            <v>22203</v>
          </cell>
          <cell r="E1322" t="str">
            <v/>
          </cell>
          <cell r="F1322" t="str">
            <v/>
          </cell>
          <cell r="G1322" t="str">
            <v>  国家留成油串换石油储备支出</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row>
        <row r="1323">
          <cell r="A1323">
            <v>2220303</v>
          </cell>
          <cell r="B1323" t="str">
            <v/>
          </cell>
          <cell r="C1323" t="str">
            <v/>
          </cell>
          <cell r="D1323" t="str">
            <v>22203</v>
          </cell>
          <cell r="E1323" t="str">
            <v/>
          </cell>
          <cell r="F1323" t="str">
            <v/>
          </cell>
          <cell r="G1323" t="str">
            <v>  天然铀能源储备</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row>
        <row r="1324">
          <cell r="A1324">
            <v>2220304</v>
          </cell>
          <cell r="B1324" t="str">
            <v/>
          </cell>
          <cell r="C1324" t="str">
            <v/>
          </cell>
          <cell r="D1324" t="str">
            <v>22203</v>
          </cell>
          <cell r="E1324" t="str">
            <v/>
          </cell>
          <cell r="F1324" t="str">
            <v/>
          </cell>
          <cell r="G1324" t="str">
            <v>  煤炭储备</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row>
        <row r="1325">
          <cell r="A1325">
            <v>2220399</v>
          </cell>
          <cell r="B1325" t="str">
            <v/>
          </cell>
          <cell r="C1325" t="str">
            <v/>
          </cell>
          <cell r="D1325" t="str">
            <v>22203</v>
          </cell>
          <cell r="E1325" t="str">
            <v/>
          </cell>
          <cell r="F1325" t="str">
            <v/>
          </cell>
          <cell r="G1325" t="str">
            <v>  其他能源储备</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row>
        <row r="1326">
          <cell r="A1326">
            <v>22204</v>
          </cell>
          <cell r="B1326" t="str">
            <v/>
          </cell>
          <cell r="C1326" t="str">
            <v>222</v>
          </cell>
          <cell r="D1326" t="str">
            <v/>
          </cell>
          <cell r="E1326" t="str">
            <v/>
          </cell>
          <cell r="F1326" t="str">
            <v>22204</v>
          </cell>
          <cell r="G1326" t="str">
            <v>粮油储备</v>
          </cell>
          <cell r="H1326">
            <v>132.9245</v>
          </cell>
          <cell r="I1326">
            <v>0</v>
          </cell>
          <cell r="J1326">
            <v>0</v>
          </cell>
          <cell r="K1326">
            <v>0</v>
          </cell>
          <cell r="L1326">
            <v>0</v>
          </cell>
          <cell r="M1326">
            <v>0</v>
          </cell>
          <cell r="N1326">
            <v>0</v>
          </cell>
          <cell r="O1326">
            <v>0</v>
          </cell>
          <cell r="P1326">
            <v>0</v>
          </cell>
          <cell r="Q1326">
            <v>0</v>
          </cell>
          <cell r="R1326">
            <v>0</v>
          </cell>
          <cell r="S1326">
            <v>0</v>
          </cell>
          <cell r="T1326">
            <v>0</v>
          </cell>
        </row>
        <row r="1327">
          <cell r="A1327">
            <v>2220401</v>
          </cell>
          <cell r="B1327" t="str">
            <v/>
          </cell>
          <cell r="C1327" t="str">
            <v/>
          </cell>
          <cell r="D1327" t="str">
            <v>22204</v>
          </cell>
          <cell r="E1327" t="str">
            <v/>
          </cell>
          <cell r="F1327" t="str">
            <v/>
          </cell>
          <cell r="G1327" t="str">
            <v>  储备粮油补贴支出</v>
          </cell>
          <cell r="H1327">
            <v>132.9245</v>
          </cell>
          <cell r="I1327">
            <v>0</v>
          </cell>
          <cell r="J1327">
            <v>0</v>
          </cell>
          <cell r="K1327">
            <v>0</v>
          </cell>
          <cell r="L1327">
            <v>0</v>
          </cell>
          <cell r="M1327">
            <v>0</v>
          </cell>
          <cell r="N1327">
            <v>0</v>
          </cell>
          <cell r="O1327">
            <v>0</v>
          </cell>
          <cell r="P1327">
            <v>0</v>
          </cell>
          <cell r="Q1327">
            <v>0</v>
          </cell>
          <cell r="R1327">
            <v>0</v>
          </cell>
          <cell r="S1327">
            <v>0</v>
          </cell>
          <cell r="T1327">
            <v>0</v>
          </cell>
        </row>
        <row r="1328">
          <cell r="A1328">
            <v>2220402</v>
          </cell>
          <cell r="B1328" t="str">
            <v/>
          </cell>
          <cell r="C1328" t="str">
            <v/>
          </cell>
          <cell r="D1328" t="str">
            <v>22204</v>
          </cell>
          <cell r="E1328" t="str">
            <v/>
          </cell>
          <cell r="F1328" t="str">
            <v/>
          </cell>
          <cell r="G1328" t="str">
            <v>  储备粮油差价补贴</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row>
        <row r="1329">
          <cell r="A1329">
            <v>2220403</v>
          </cell>
          <cell r="B1329" t="str">
            <v/>
          </cell>
          <cell r="C1329" t="str">
            <v/>
          </cell>
          <cell r="D1329" t="str">
            <v>22204</v>
          </cell>
          <cell r="E1329" t="str">
            <v/>
          </cell>
          <cell r="F1329" t="str">
            <v/>
          </cell>
          <cell r="G1329" t="str">
            <v>  储备粮（油）库建设</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row>
        <row r="1330">
          <cell r="A1330">
            <v>2220404</v>
          </cell>
          <cell r="B1330" t="str">
            <v/>
          </cell>
          <cell r="C1330" t="str">
            <v/>
          </cell>
          <cell r="D1330" t="str">
            <v>22204</v>
          </cell>
          <cell r="E1330" t="str">
            <v/>
          </cell>
          <cell r="F1330" t="str">
            <v/>
          </cell>
          <cell r="G1330" t="str">
            <v>  最低收购价政策支出</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row>
        <row r="1331">
          <cell r="A1331">
            <v>2220499</v>
          </cell>
          <cell r="B1331" t="str">
            <v/>
          </cell>
          <cell r="C1331" t="str">
            <v/>
          </cell>
          <cell r="D1331" t="str">
            <v>22204</v>
          </cell>
          <cell r="E1331" t="str">
            <v/>
          </cell>
          <cell r="F1331" t="str">
            <v/>
          </cell>
          <cell r="G1331" t="str">
            <v>  其他粮油储备支出</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row>
        <row r="1332">
          <cell r="A1332">
            <v>22205</v>
          </cell>
          <cell r="B1332" t="str">
            <v/>
          </cell>
          <cell r="C1332" t="str">
            <v>222</v>
          </cell>
          <cell r="D1332" t="str">
            <v/>
          </cell>
          <cell r="E1332" t="str">
            <v/>
          </cell>
          <cell r="F1332" t="str">
            <v>22205</v>
          </cell>
          <cell r="G1332" t="str">
            <v>重要商品储备</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row>
        <row r="1333">
          <cell r="A1333">
            <v>2220501</v>
          </cell>
          <cell r="B1333" t="str">
            <v/>
          </cell>
          <cell r="C1333" t="str">
            <v/>
          </cell>
          <cell r="D1333" t="str">
            <v>22205</v>
          </cell>
          <cell r="E1333" t="str">
            <v/>
          </cell>
          <cell r="F1333" t="str">
            <v/>
          </cell>
          <cell r="G1333" t="str">
            <v>  棉花储备</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row>
        <row r="1334">
          <cell r="A1334">
            <v>2220502</v>
          </cell>
          <cell r="B1334" t="str">
            <v/>
          </cell>
          <cell r="C1334" t="str">
            <v/>
          </cell>
          <cell r="D1334" t="str">
            <v>22205</v>
          </cell>
          <cell r="E1334" t="str">
            <v/>
          </cell>
          <cell r="F1334" t="str">
            <v/>
          </cell>
          <cell r="G1334" t="str">
            <v>  食糖储备</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row>
        <row r="1335">
          <cell r="A1335">
            <v>2220503</v>
          </cell>
          <cell r="B1335" t="str">
            <v/>
          </cell>
          <cell r="C1335" t="str">
            <v/>
          </cell>
          <cell r="D1335" t="str">
            <v>22205</v>
          </cell>
          <cell r="E1335" t="str">
            <v/>
          </cell>
          <cell r="F1335" t="str">
            <v/>
          </cell>
          <cell r="G1335" t="str">
            <v>  肉类储备</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row>
        <row r="1336">
          <cell r="A1336">
            <v>2220504</v>
          </cell>
          <cell r="B1336" t="str">
            <v/>
          </cell>
          <cell r="C1336" t="str">
            <v/>
          </cell>
          <cell r="D1336" t="str">
            <v>22205</v>
          </cell>
          <cell r="E1336" t="str">
            <v/>
          </cell>
          <cell r="F1336" t="str">
            <v/>
          </cell>
          <cell r="G1336" t="str">
            <v>  化肥储备</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row>
        <row r="1337">
          <cell r="A1337">
            <v>2220505</v>
          </cell>
          <cell r="B1337" t="str">
            <v/>
          </cell>
          <cell r="C1337" t="str">
            <v/>
          </cell>
          <cell r="D1337" t="str">
            <v>22205</v>
          </cell>
          <cell r="E1337" t="str">
            <v/>
          </cell>
          <cell r="F1337" t="str">
            <v/>
          </cell>
          <cell r="G1337" t="str">
            <v>  农药储备</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row>
        <row r="1338">
          <cell r="A1338">
            <v>2220506</v>
          </cell>
          <cell r="B1338" t="str">
            <v/>
          </cell>
          <cell r="C1338" t="str">
            <v/>
          </cell>
          <cell r="D1338" t="str">
            <v>22205</v>
          </cell>
          <cell r="E1338" t="str">
            <v/>
          </cell>
          <cell r="F1338" t="str">
            <v/>
          </cell>
          <cell r="G1338" t="str">
            <v>  边销茶储备</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row>
        <row r="1339">
          <cell r="A1339">
            <v>2220507</v>
          </cell>
          <cell r="B1339" t="str">
            <v/>
          </cell>
          <cell r="C1339" t="str">
            <v/>
          </cell>
          <cell r="D1339" t="str">
            <v>22205</v>
          </cell>
          <cell r="E1339" t="str">
            <v/>
          </cell>
          <cell r="F1339" t="str">
            <v/>
          </cell>
          <cell r="G1339" t="str">
            <v>  羊毛储备</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row>
        <row r="1340">
          <cell r="A1340">
            <v>2220508</v>
          </cell>
          <cell r="B1340" t="str">
            <v/>
          </cell>
          <cell r="C1340" t="str">
            <v/>
          </cell>
          <cell r="D1340" t="str">
            <v>22205</v>
          </cell>
          <cell r="E1340" t="str">
            <v/>
          </cell>
          <cell r="F1340" t="str">
            <v/>
          </cell>
          <cell r="G1340" t="str">
            <v>  医药储备</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row>
        <row r="1341">
          <cell r="A1341">
            <v>2220509</v>
          </cell>
          <cell r="B1341" t="str">
            <v/>
          </cell>
          <cell r="C1341" t="str">
            <v/>
          </cell>
          <cell r="D1341" t="str">
            <v>22205</v>
          </cell>
          <cell r="E1341" t="str">
            <v/>
          </cell>
          <cell r="F1341" t="str">
            <v/>
          </cell>
          <cell r="G1341" t="str">
            <v>  食盐储备</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row>
        <row r="1342">
          <cell r="A1342">
            <v>2220511</v>
          </cell>
          <cell r="B1342" t="str">
            <v/>
          </cell>
          <cell r="C1342" t="str">
            <v/>
          </cell>
          <cell r="D1342" t="str">
            <v>22205</v>
          </cell>
          <cell r="E1342" t="str">
            <v/>
          </cell>
          <cell r="F1342" t="str">
            <v/>
          </cell>
          <cell r="G1342" t="str">
            <v>  应急物资储备</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row>
        <row r="1343">
          <cell r="A1343">
            <v>2220599</v>
          </cell>
          <cell r="B1343" t="str">
            <v/>
          </cell>
          <cell r="C1343" t="str">
            <v/>
          </cell>
          <cell r="D1343" t="str">
            <v>22205</v>
          </cell>
          <cell r="E1343" t="str">
            <v/>
          </cell>
          <cell r="F1343" t="str">
            <v/>
          </cell>
          <cell r="G1343" t="str">
            <v>  其他重要商品储备支出</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row>
        <row r="1344">
          <cell r="A1344">
            <v>224</v>
          </cell>
          <cell r="B1344" t="str">
            <v>类</v>
          </cell>
          <cell r="C1344" t="str">
            <v/>
          </cell>
          <cell r="D1344" t="str">
            <v/>
          </cell>
          <cell r="E1344" t="str">
            <v/>
          </cell>
          <cell r="F1344" t="str">
            <v/>
          </cell>
          <cell r="G1344" t="str">
            <v>灾害防治及应急管理支出</v>
          </cell>
          <cell r="H1344">
            <v>2867.338602</v>
          </cell>
          <cell r="I1344">
            <v>528.588</v>
          </cell>
          <cell r="J1344">
            <v>26.2776</v>
          </cell>
          <cell r="K1344">
            <v>17.688</v>
          </cell>
          <cell r="L1344">
            <v>0</v>
          </cell>
          <cell r="M1344">
            <v>23.52</v>
          </cell>
          <cell r="N1344">
            <v>0</v>
          </cell>
          <cell r="O1344">
            <v>0</v>
          </cell>
          <cell r="P1344">
            <v>52.2</v>
          </cell>
          <cell r="Q1344">
            <v>106</v>
          </cell>
          <cell r="R1344">
            <v>-53.8</v>
          </cell>
          <cell r="S1344">
            <v>86.630518</v>
          </cell>
          <cell r="T1344">
            <v>864.804</v>
          </cell>
        </row>
        <row r="1345">
          <cell r="A1345">
            <v>22401</v>
          </cell>
          <cell r="B1345" t="str">
            <v/>
          </cell>
          <cell r="C1345" t="str">
            <v>224</v>
          </cell>
          <cell r="D1345" t="str">
            <v/>
          </cell>
          <cell r="E1345" t="str">
            <v/>
          </cell>
          <cell r="F1345" t="str">
            <v>22401</v>
          </cell>
          <cell r="G1345" t="str">
            <v>应急管理事务</v>
          </cell>
          <cell r="H1345">
            <v>758.083495</v>
          </cell>
          <cell r="I1345">
            <v>424.8432</v>
          </cell>
          <cell r="J1345">
            <v>19.8048</v>
          </cell>
          <cell r="K1345">
            <v>14.0989</v>
          </cell>
          <cell r="L1345">
            <v>0</v>
          </cell>
          <cell r="M1345">
            <v>17.64</v>
          </cell>
          <cell r="N1345">
            <v>0</v>
          </cell>
          <cell r="O1345">
            <v>0</v>
          </cell>
          <cell r="P1345">
            <v>0</v>
          </cell>
          <cell r="Q1345">
            <v>0</v>
          </cell>
          <cell r="R1345">
            <v>0</v>
          </cell>
          <cell r="S1345">
            <v>52.0375</v>
          </cell>
          <cell r="T1345">
            <v>20</v>
          </cell>
        </row>
        <row r="1346">
          <cell r="A1346">
            <v>2240101</v>
          </cell>
          <cell r="B1346" t="str">
            <v/>
          </cell>
          <cell r="C1346" t="str">
            <v/>
          </cell>
          <cell r="D1346" t="str">
            <v>22401</v>
          </cell>
          <cell r="E1346" t="str">
            <v/>
          </cell>
          <cell r="F1346" t="str">
            <v/>
          </cell>
          <cell r="G1346" t="str">
            <v>  行政运行</v>
          </cell>
          <cell r="H1346">
            <v>348.52562</v>
          </cell>
          <cell r="I1346">
            <v>247.9596</v>
          </cell>
          <cell r="J1346">
            <v>0</v>
          </cell>
          <cell r="K1346">
            <v>6.9192</v>
          </cell>
          <cell r="L1346">
            <v>0</v>
          </cell>
          <cell r="M1346">
            <v>0</v>
          </cell>
          <cell r="N1346">
            <v>0</v>
          </cell>
          <cell r="O1346">
            <v>0</v>
          </cell>
          <cell r="P1346">
            <v>0</v>
          </cell>
          <cell r="Q1346">
            <v>0</v>
          </cell>
          <cell r="R1346">
            <v>0</v>
          </cell>
          <cell r="S1346">
            <v>0</v>
          </cell>
          <cell r="T1346">
            <v>0</v>
          </cell>
        </row>
        <row r="1347">
          <cell r="A1347">
            <v>2240103</v>
          </cell>
          <cell r="B1347" t="str">
            <v/>
          </cell>
          <cell r="C1347" t="str">
            <v/>
          </cell>
          <cell r="D1347" t="str">
            <v>22401</v>
          </cell>
          <cell r="E1347" t="str">
            <v/>
          </cell>
          <cell r="F1347" t="str">
            <v/>
          </cell>
          <cell r="G1347" t="str">
            <v>  机关服务</v>
          </cell>
          <cell r="H1347">
            <v>241.698124</v>
          </cell>
          <cell r="I1347">
            <v>176.8836</v>
          </cell>
          <cell r="J1347">
            <v>19.8048</v>
          </cell>
          <cell r="K1347">
            <v>7.1797</v>
          </cell>
          <cell r="L1347">
            <v>0</v>
          </cell>
          <cell r="M1347">
            <v>17.64</v>
          </cell>
          <cell r="N1347">
            <v>0</v>
          </cell>
          <cell r="O1347">
            <v>0</v>
          </cell>
          <cell r="P1347">
            <v>0</v>
          </cell>
          <cell r="Q1347">
            <v>0</v>
          </cell>
          <cell r="R1347">
            <v>0</v>
          </cell>
          <cell r="S1347">
            <v>0</v>
          </cell>
          <cell r="T1347">
            <v>0</v>
          </cell>
        </row>
        <row r="1348">
          <cell r="A1348">
            <v>2240104</v>
          </cell>
          <cell r="B1348" t="str">
            <v/>
          </cell>
          <cell r="C1348" t="str">
            <v/>
          </cell>
          <cell r="D1348" t="str">
            <v>22401</v>
          </cell>
          <cell r="E1348" t="str">
            <v/>
          </cell>
          <cell r="F1348" t="str">
            <v/>
          </cell>
          <cell r="G1348" t="str">
            <v>  灾害风险防治</v>
          </cell>
          <cell r="H1348">
            <v>0</v>
          </cell>
          <cell r="I1348">
            <v>0</v>
          </cell>
          <cell r="J1348">
            <v>0</v>
          </cell>
          <cell r="K1348">
            <v>0</v>
          </cell>
          <cell r="L1348">
            <v>0</v>
          </cell>
          <cell r="M1348">
            <v>0</v>
          </cell>
          <cell r="N1348">
            <v>0</v>
          </cell>
          <cell r="O1348">
            <v>0</v>
          </cell>
          <cell r="P1348">
            <v>0</v>
          </cell>
          <cell r="Q1348">
            <v>0</v>
          </cell>
          <cell r="R1348">
            <v>0</v>
          </cell>
          <cell r="S1348">
            <v>52.0375</v>
          </cell>
          <cell r="T1348">
            <v>0</v>
          </cell>
        </row>
        <row r="1349">
          <cell r="A1349">
            <v>2240106</v>
          </cell>
          <cell r="B1349" t="str">
            <v/>
          </cell>
          <cell r="C1349" t="str">
            <v/>
          </cell>
          <cell r="D1349" t="str">
            <v>22401</v>
          </cell>
          <cell r="E1349" t="str">
            <v/>
          </cell>
          <cell r="F1349" t="str">
            <v/>
          </cell>
          <cell r="G1349" t="str">
            <v>  安全监管</v>
          </cell>
          <cell r="H1349">
            <v>137.859751</v>
          </cell>
          <cell r="I1349">
            <v>0</v>
          </cell>
          <cell r="J1349">
            <v>0</v>
          </cell>
          <cell r="K1349">
            <v>0</v>
          </cell>
          <cell r="L1349">
            <v>0</v>
          </cell>
          <cell r="M1349">
            <v>0</v>
          </cell>
          <cell r="N1349">
            <v>0</v>
          </cell>
          <cell r="O1349">
            <v>0</v>
          </cell>
          <cell r="P1349">
            <v>0</v>
          </cell>
          <cell r="Q1349">
            <v>0</v>
          </cell>
          <cell r="R1349">
            <v>0</v>
          </cell>
          <cell r="S1349">
            <v>0</v>
          </cell>
          <cell r="T1349">
            <v>0</v>
          </cell>
        </row>
        <row r="1350">
          <cell r="A1350">
            <v>2240108</v>
          </cell>
          <cell r="B1350" t="str">
            <v/>
          </cell>
          <cell r="C1350" t="str">
            <v/>
          </cell>
          <cell r="D1350" t="str">
            <v>22401</v>
          </cell>
          <cell r="E1350" t="str">
            <v/>
          </cell>
          <cell r="F1350" t="str">
            <v/>
          </cell>
          <cell r="G1350" t="str">
            <v>  应急救援</v>
          </cell>
          <cell r="H1350">
            <v>30</v>
          </cell>
          <cell r="I1350">
            <v>0</v>
          </cell>
          <cell r="J1350">
            <v>0</v>
          </cell>
          <cell r="K1350">
            <v>0</v>
          </cell>
          <cell r="L1350">
            <v>0</v>
          </cell>
          <cell r="M1350">
            <v>0</v>
          </cell>
          <cell r="N1350">
            <v>0</v>
          </cell>
          <cell r="O1350">
            <v>0</v>
          </cell>
          <cell r="P1350">
            <v>0</v>
          </cell>
          <cell r="Q1350">
            <v>0</v>
          </cell>
          <cell r="R1350">
            <v>0</v>
          </cell>
          <cell r="S1350">
            <v>0</v>
          </cell>
          <cell r="T1350">
            <v>0</v>
          </cell>
        </row>
        <row r="1351">
          <cell r="A1351">
            <v>2240109</v>
          </cell>
          <cell r="B1351" t="str">
            <v/>
          </cell>
          <cell r="C1351" t="str">
            <v/>
          </cell>
          <cell r="D1351" t="str">
            <v>22401</v>
          </cell>
          <cell r="E1351" t="str">
            <v/>
          </cell>
          <cell r="F1351" t="str">
            <v/>
          </cell>
          <cell r="G1351" t="str">
            <v>  应急管理</v>
          </cell>
          <cell r="H1351">
            <v>0</v>
          </cell>
          <cell r="I1351">
            <v>0</v>
          </cell>
          <cell r="J1351">
            <v>0</v>
          </cell>
          <cell r="K1351">
            <v>0</v>
          </cell>
          <cell r="L1351">
            <v>0</v>
          </cell>
          <cell r="M1351">
            <v>0</v>
          </cell>
          <cell r="N1351">
            <v>0</v>
          </cell>
          <cell r="O1351">
            <v>0</v>
          </cell>
          <cell r="P1351">
            <v>0</v>
          </cell>
          <cell r="Q1351">
            <v>0</v>
          </cell>
          <cell r="R1351">
            <v>0</v>
          </cell>
          <cell r="S1351">
            <v>0</v>
          </cell>
          <cell r="T1351">
            <v>20</v>
          </cell>
        </row>
        <row r="1352">
          <cell r="A1352">
            <v>22402</v>
          </cell>
          <cell r="B1352" t="str">
            <v/>
          </cell>
          <cell r="C1352" t="str">
            <v>224</v>
          </cell>
          <cell r="D1352" t="str">
            <v/>
          </cell>
          <cell r="E1352" t="str">
            <v/>
          </cell>
          <cell r="F1352" t="str">
            <v>22402</v>
          </cell>
          <cell r="G1352" t="str">
            <v>消防事务</v>
          </cell>
          <cell r="H1352">
            <v>732.444412</v>
          </cell>
          <cell r="I1352">
            <v>0</v>
          </cell>
          <cell r="J1352">
            <v>0</v>
          </cell>
          <cell r="K1352">
            <v>0</v>
          </cell>
          <cell r="L1352">
            <v>0</v>
          </cell>
          <cell r="M1352">
            <v>0</v>
          </cell>
          <cell r="N1352">
            <v>0</v>
          </cell>
          <cell r="O1352">
            <v>0</v>
          </cell>
          <cell r="P1352">
            <v>0</v>
          </cell>
          <cell r="Q1352">
            <v>0</v>
          </cell>
          <cell r="R1352">
            <v>0</v>
          </cell>
          <cell r="S1352">
            <v>0</v>
          </cell>
          <cell r="T1352">
            <v>0</v>
          </cell>
        </row>
        <row r="1353">
          <cell r="A1353">
            <v>2240201</v>
          </cell>
          <cell r="B1353" t="str">
            <v/>
          </cell>
          <cell r="C1353" t="str">
            <v/>
          </cell>
          <cell r="D1353" t="str">
            <v>22402</v>
          </cell>
          <cell r="E1353" t="str">
            <v/>
          </cell>
          <cell r="F1353" t="str">
            <v/>
          </cell>
          <cell r="G1353" t="str">
            <v>  行政运行</v>
          </cell>
          <cell r="H1353">
            <v>663.644412</v>
          </cell>
          <cell r="I1353">
            <v>0</v>
          </cell>
          <cell r="J1353">
            <v>0</v>
          </cell>
          <cell r="K1353">
            <v>0</v>
          </cell>
          <cell r="L1353">
            <v>0</v>
          </cell>
          <cell r="M1353">
            <v>0</v>
          </cell>
          <cell r="N1353">
            <v>0</v>
          </cell>
          <cell r="O1353">
            <v>0</v>
          </cell>
          <cell r="P1353">
            <v>0</v>
          </cell>
          <cell r="Q1353">
            <v>0</v>
          </cell>
          <cell r="R1353">
            <v>0</v>
          </cell>
          <cell r="S1353">
            <v>0</v>
          </cell>
          <cell r="T1353">
            <v>0</v>
          </cell>
        </row>
        <row r="1354">
          <cell r="A1354">
            <v>2240204</v>
          </cell>
          <cell r="B1354" t="str">
            <v/>
          </cell>
          <cell r="C1354" t="str">
            <v/>
          </cell>
          <cell r="D1354" t="str">
            <v>22402</v>
          </cell>
          <cell r="E1354" t="str">
            <v/>
          </cell>
          <cell r="F1354" t="str">
            <v/>
          </cell>
          <cell r="G1354" t="str">
            <v>  消防应急救援</v>
          </cell>
          <cell r="H1354">
            <v>68.8</v>
          </cell>
          <cell r="I1354">
            <v>0</v>
          </cell>
          <cell r="J1354">
            <v>0</v>
          </cell>
          <cell r="K1354">
            <v>0</v>
          </cell>
          <cell r="L1354">
            <v>0</v>
          </cell>
          <cell r="M1354">
            <v>0</v>
          </cell>
          <cell r="N1354">
            <v>0</v>
          </cell>
          <cell r="O1354">
            <v>0</v>
          </cell>
          <cell r="P1354">
            <v>0</v>
          </cell>
          <cell r="Q1354">
            <v>0</v>
          </cell>
          <cell r="R1354">
            <v>0</v>
          </cell>
          <cell r="S1354">
            <v>0</v>
          </cell>
          <cell r="T1354">
            <v>0</v>
          </cell>
        </row>
        <row r="1355">
          <cell r="A1355">
            <v>22403</v>
          </cell>
          <cell r="B1355" t="str">
            <v/>
          </cell>
          <cell r="C1355" t="str">
            <v>224</v>
          </cell>
          <cell r="D1355" t="str">
            <v/>
          </cell>
          <cell r="E1355" t="str">
            <v/>
          </cell>
          <cell r="F1355" t="str">
            <v>22403</v>
          </cell>
          <cell r="G1355" t="str">
            <v>森林消防事务</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row>
        <row r="1356">
          <cell r="A1356">
            <v>2240304</v>
          </cell>
          <cell r="B1356" t="str">
            <v/>
          </cell>
          <cell r="C1356" t="str">
            <v/>
          </cell>
          <cell r="D1356" t="str">
            <v>22403</v>
          </cell>
          <cell r="E1356" t="str">
            <v/>
          </cell>
          <cell r="F1356" t="str">
            <v/>
          </cell>
          <cell r="G1356" t="str">
            <v>  森林消防应急救援</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row>
        <row r="1357">
          <cell r="A1357">
            <v>22405</v>
          </cell>
          <cell r="B1357" t="str">
            <v/>
          </cell>
          <cell r="C1357" t="str">
            <v>224</v>
          </cell>
          <cell r="D1357" t="str">
            <v/>
          </cell>
          <cell r="E1357" t="str">
            <v/>
          </cell>
          <cell r="F1357" t="str">
            <v>22405</v>
          </cell>
          <cell r="G1357" t="str">
            <v>地震事务</v>
          </cell>
          <cell r="H1357">
            <v>152.518445</v>
          </cell>
          <cell r="I1357">
            <v>103.7448</v>
          </cell>
          <cell r="J1357">
            <v>6.4728</v>
          </cell>
          <cell r="K1357">
            <v>3.5891</v>
          </cell>
          <cell r="L1357">
            <v>0</v>
          </cell>
          <cell r="M1357">
            <v>5.88</v>
          </cell>
          <cell r="N1357">
            <v>0</v>
          </cell>
          <cell r="O1357">
            <v>0</v>
          </cell>
          <cell r="P1357">
            <v>0</v>
          </cell>
          <cell r="Q1357">
            <v>0</v>
          </cell>
          <cell r="R1357">
            <v>0</v>
          </cell>
          <cell r="S1357">
            <v>0</v>
          </cell>
          <cell r="T1357">
            <v>20</v>
          </cell>
        </row>
        <row r="1358">
          <cell r="A1358">
            <v>2240501</v>
          </cell>
          <cell r="B1358" t="str">
            <v/>
          </cell>
          <cell r="C1358" t="str">
            <v/>
          </cell>
          <cell r="D1358" t="str">
            <v>22405</v>
          </cell>
          <cell r="E1358" t="str">
            <v/>
          </cell>
          <cell r="F1358" t="str">
            <v/>
          </cell>
          <cell r="G1358" t="str">
            <v>  行政运行</v>
          </cell>
          <cell r="H1358">
            <v>54.944126</v>
          </cell>
          <cell r="I1358">
            <v>50.3076</v>
          </cell>
          <cell r="J1358">
            <v>0</v>
          </cell>
          <cell r="K1358">
            <v>1.3895</v>
          </cell>
          <cell r="L1358">
            <v>0</v>
          </cell>
          <cell r="M1358">
            <v>0</v>
          </cell>
          <cell r="N1358">
            <v>0</v>
          </cell>
          <cell r="O1358">
            <v>0</v>
          </cell>
          <cell r="P1358">
            <v>0</v>
          </cell>
          <cell r="Q1358">
            <v>0</v>
          </cell>
          <cell r="R1358">
            <v>0</v>
          </cell>
          <cell r="S1358">
            <v>0</v>
          </cell>
          <cell r="T1358">
            <v>0</v>
          </cell>
        </row>
        <row r="1359">
          <cell r="A1359">
            <v>2240504</v>
          </cell>
          <cell r="B1359" t="str">
            <v/>
          </cell>
          <cell r="C1359" t="str">
            <v/>
          </cell>
          <cell r="D1359" t="str">
            <v>22405</v>
          </cell>
          <cell r="E1359" t="str">
            <v/>
          </cell>
          <cell r="F1359" t="str">
            <v/>
          </cell>
          <cell r="G1359" t="str">
            <v>  地震监测</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row>
        <row r="1360">
          <cell r="A1360">
            <v>2240505</v>
          </cell>
          <cell r="B1360" t="str">
            <v/>
          </cell>
          <cell r="C1360" t="str">
            <v/>
          </cell>
          <cell r="D1360" t="str">
            <v>22405</v>
          </cell>
          <cell r="E1360" t="str">
            <v/>
          </cell>
          <cell r="F1360" t="str">
            <v/>
          </cell>
          <cell r="G1360" t="str">
            <v>  地震预测预报</v>
          </cell>
          <cell r="H1360">
            <v>2</v>
          </cell>
          <cell r="I1360">
            <v>0</v>
          </cell>
          <cell r="J1360">
            <v>0</v>
          </cell>
          <cell r="K1360">
            <v>0</v>
          </cell>
          <cell r="L1360">
            <v>0</v>
          </cell>
          <cell r="M1360">
            <v>0</v>
          </cell>
          <cell r="N1360">
            <v>0</v>
          </cell>
          <cell r="O1360">
            <v>0</v>
          </cell>
          <cell r="P1360">
            <v>0</v>
          </cell>
          <cell r="Q1360">
            <v>0</v>
          </cell>
          <cell r="R1360">
            <v>0</v>
          </cell>
          <cell r="S1360">
            <v>0</v>
          </cell>
          <cell r="T1360">
            <v>20</v>
          </cell>
        </row>
        <row r="1361">
          <cell r="A1361">
            <v>2240507</v>
          </cell>
          <cell r="B1361" t="str">
            <v/>
          </cell>
          <cell r="C1361" t="str">
            <v/>
          </cell>
          <cell r="D1361" t="str">
            <v>22405</v>
          </cell>
          <cell r="E1361" t="str">
            <v/>
          </cell>
          <cell r="F1361" t="str">
            <v/>
          </cell>
          <cell r="G1361" t="str">
            <v>  地震应急救援</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row>
        <row r="1362">
          <cell r="A1362">
            <v>2240510</v>
          </cell>
          <cell r="B1362" t="str">
            <v/>
          </cell>
          <cell r="C1362" t="str">
            <v/>
          </cell>
          <cell r="D1362" t="str">
            <v>22405</v>
          </cell>
          <cell r="E1362" t="str">
            <v/>
          </cell>
          <cell r="F1362" t="str">
            <v/>
          </cell>
          <cell r="G1362" t="str">
            <v>  防震减灾基础管理</v>
          </cell>
          <cell r="H1362">
            <v>25.334128</v>
          </cell>
          <cell r="I1362">
            <v>0</v>
          </cell>
          <cell r="J1362">
            <v>0</v>
          </cell>
          <cell r="K1362">
            <v>0</v>
          </cell>
          <cell r="L1362">
            <v>0</v>
          </cell>
          <cell r="M1362">
            <v>0</v>
          </cell>
          <cell r="N1362">
            <v>0</v>
          </cell>
          <cell r="O1362">
            <v>0</v>
          </cell>
          <cell r="P1362">
            <v>0</v>
          </cell>
          <cell r="Q1362">
            <v>0</v>
          </cell>
          <cell r="R1362">
            <v>0</v>
          </cell>
          <cell r="S1362">
            <v>0</v>
          </cell>
          <cell r="T1362">
            <v>0</v>
          </cell>
        </row>
        <row r="1363">
          <cell r="A1363">
            <v>2240550</v>
          </cell>
          <cell r="B1363" t="str">
            <v/>
          </cell>
          <cell r="C1363" t="str">
            <v/>
          </cell>
          <cell r="D1363" t="str">
            <v>22405</v>
          </cell>
          <cell r="E1363" t="str">
            <v/>
          </cell>
          <cell r="F1363" t="str">
            <v/>
          </cell>
          <cell r="G1363" t="str">
            <v>  地震事业机构</v>
          </cell>
          <cell r="H1363">
            <v>70.240191</v>
          </cell>
          <cell r="I1363">
            <v>53.4372</v>
          </cell>
          <cell r="J1363">
            <v>6.4728</v>
          </cell>
          <cell r="K1363">
            <v>2.1996</v>
          </cell>
          <cell r="L1363">
            <v>0</v>
          </cell>
          <cell r="M1363">
            <v>5.88</v>
          </cell>
          <cell r="N1363">
            <v>0</v>
          </cell>
          <cell r="O1363">
            <v>0</v>
          </cell>
          <cell r="P1363">
            <v>0</v>
          </cell>
          <cell r="Q1363">
            <v>0</v>
          </cell>
          <cell r="R1363">
            <v>0</v>
          </cell>
          <cell r="S1363">
            <v>0</v>
          </cell>
          <cell r="T1363">
            <v>0</v>
          </cell>
        </row>
        <row r="1364">
          <cell r="A1364">
            <v>22406</v>
          </cell>
          <cell r="B1364" t="str">
            <v/>
          </cell>
          <cell r="C1364" t="str">
            <v>224</v>
          </cell>
          <cell r="D1364" t="str">
            <v/>
          </cell>
          <cell r="E1364" t="str">
            <v/>
          </cell>
          <cell r="F1364" t="str">
            <v>22406</v>
          </cell>
          <cell r="G1364" t="str">
            <v>自然灾害防治</v>
          </cell>
          <cell r="H1364">
            <v>1224.29225</v>
          </cell>
          <cell r="I1364">
            <v>0</v>
          </cell>
          <cell r="J1364">
            <v>0</v>
          </cell>
          <cell r="K1364">
            <v>0</v>
          </cell>
          <cell r="L1364">
            <v>0</v>
          </cell>
          <cell r="M1364">
            <v>0</v>
          </cell>
          <cell r="N1364">
            <v>0</v>
          </cell>
          <cell r="O1364">
            <v>0</v>
          </cell>
          <cell r="P1364">
            <v>52.2</v>
          </cell>
          <cell r="Q1364">
            <v>106</v>
          </cell>
          <cell r="R1364">
            <v>-53.8</v>
          </cell>
          <cell r="S1364">
            <v>34.593018</v>
          </cell>
          <cell r="T1364">
            <v>406.94</v>
          </cell>
        </row>
        <row r="1365">
          <cell r="A1365">
            <v>2240601</v>
          </cell>
          <cell r="B1365" t="str">
            <v/>
          </cell>
          <cell r="C1365" t="str">
            <v/>
          </cell>
          <cell r="D1365" t="str">
            <v>22406</v>
          </cell>
          <cell r="E1365" t="str">
            <v/>
          </cell>
          <cell r="F1365" t="str">
            <v/>
          </cell>
          <cell r="G1365" t="str">
            <v>  地质灾害防治</v>
          </cell>
          <cell r="H1365">
            <v>1224.29225</v>
          </cell>
          <cell r="I1365">
            <v>0</v>
          </cell>
          <cell r="J1365">
            <v>0</v>
          </cell>
          <cell r="K1365">
            <v>0</v>
          </cell>
          <cell r="L1365">
            <v>0</v>
          </cell>
          <cell r="M1365">
            <v>0</v>
          </cell>
          <cell r="N1365">
            <v>0</v>
          </cell>
          <cell r="O1365">
            <v>0</v>
          </cell>
          <cell r="P1365">
            <v>52.2</v>
          </cell>
          <cell r="Q1365">
            <v>106</v>
          </cell>
          <cell r="R1365">
            <v>-53.8</v>
          </cell>
          <cell r="S1365">
            <v>11.593018</v>
          </cell>
          <cell r="T1365">
            <v>401.5</v>
          </cell>
        </row>
        <row r="1366">
          <cell r="A1366">
            <v>2240602</v>
          </cell>
          <cell r="B1366" t="str">
            <v/>
          </cell>
          <cell r="C1366" t="str">
            <v/>
          </cell>
          <cell r="D1366" t="str">
            <v>22406</v>
          </cell>
          <cell r="E1366" t="str">
            <v/>
          </cell>
          <cell r="F1366" t="str">
            <v/>
          </cell>
          <cell r="G1366" t="str">
            <v>  森林草原防灾减灾</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row>
        <row r="1367">
          <cell r="A1367">
            <v>2240699</v>
          </cell>
          <cell r="B1367" t="str">
            <v/>
          </cell>
          <cell r="C1367" t="str">
            <v/>
          </cell>
          <cell r="D1367" t="str">
            <v>22406</v>
          </cell>
          <cell r="E1367" t="str">
            <v/>
          </cell>
          <cell r="F1367" t="str">
            <v/>
          </cell>
          <cell r="G1367" t="str">
            <v>  其他自然灾害防治支出</v>
          </cell>
          <cell r="H1367">
            <v>0</v>
          </cell>
          <cell r="I1367">
            <v>0</v>
          </cell>
          <cell r="J1367">
            <v>0</v>
          </cell>
          <cell r="K1367">
            <v>0</v>
          </cell>
          <cell r="L1367">
            <v>0</v>
          </cell>
          <cell r="M1367">
            <v>0</v>
          </cell>
          <cell r="N1367">
            <v>0</v>
          </cell>
          <cell r="O1367">
            <v>0</v>
          </cell>
          <cell r="P1367">
            <v>0</v>
          </cell>
          <cell r="Q1367">
            <v>0</v>
          </cell>
          <cell r="R1367">
            <v>0</v>
          </cell>
          <cell r="S1367">
            <v>23</v>
          </cell>
          <cell r="T1367">
            <v>5.44</v>
          </cell>
        </row>
        <row r="1368">
          <cell r="A1368">
            <v>22407</v>
          </cell>
          <cell r="B1368" t="str">
            <v/>
          </cell>
          <cell r="C1368" t="str">
            <v>224</v>
          </cell>
          <cell r="D1368" t="str">
            <v/>
          </cell>
          <cell r="E1368" t="str">
            <v/>
          </cell>
          <cell r="F1368" t="str">
            <v>22407</v>
          </cell>
          <cell r="G1368" t="str">
            <v>自然灾害救灾及恢复重建支出</v>
          </cell>
          <cell r="H1368">
            <v>0</v>
          </cell>
          <cell r="I1368">
            <v>0</v>
          </cell>
          <cell r="J1368">
            <v>0</v>
          </cell>
          <cell r="K1368">
            <v>0</v>
          </cell>
          <cell r="L1368">
            <v>0</v>
          </cell>
          <cell r="M1368">
            <v>0</v>
          </cell>
          <cell r="N1368">
            <v>0</v>
          </cell>
          <cell r="O1368">
            <v>0</v>
          </cell>
          <cell r="P1368">
            <v>0</v>
          </cell>
          <cell r="Q1368">
            <v>0</v>
          </cell>
          <cell r="R1368">
            <v>0</v>
          </cell>
          <cell r="S1368">
            <v>0</v>
          </cell>
          <cell r="T1368">
            <v>417.864</v>
          </cell>
        </row>
        <row r="1369">
          <cell r="A1369">
            <v>2240703</v>
          </cell>
          <cell r="B1369" t="str">
            <v/>
          </cell>
          <cell r="C1369" t="str">
            <v/>
          </cell>
          <cell r="D1369" t="str">
            <v>22407</v>
          </cell>
          <cell r="E1369" t="str">
            <v/>
          </cell>
          <cell r="F1369" t="str">
            <v/>
          </cell>
          <cell r="G1369" t="str">
            <v>  自然灾害救灾救助</v>
          </cell>
          <cell r="H1369">
            <v>0</v>
          </cell>
          <cell r="I1369">
            <v>0</v>
          </cell>
          <cell r="J1369">
            <v>0</v>
          </cell>
          <cell r="K1369">
            <v>0</v>
          </cell>
          <cell r="L1369">
            <v>0</v>
          </cell>
          <cell r="M1369">
            <v>0</v>
          </cell>
          <cell r="N1369">
            <v>0</v>
          </cell>
          <cell r="O1369">
            <v>0</v>
          </cell>
          <cell r="P1369">
            <v>0</v>
          </cell>
          <cell r="Q1369">
            <v>0</v>
          </cell>
          <cell r="R1369">
            <v>0</v>
          </cell>
          <cell r="S1369">
            <v>0</v>
          </cell>
          <cell r="T1369">
            <v>417.864</v>
          </cell>
        </row>
        <row r="1370">
          <cell r="A1370">
            <v>2240704</v>
          </cell>
          <cell r="B1370" t="str">
            <v/>
          </cell>
          <cell r="C1370" t="str">
            <v/>
          </cell>
          <cell r="D1370" t="str">
            <v>22407</v>
          </cell>
          <cell r="E1370" t="str">
            <v/>
          </cell>
          <cell r="F1370" t="str">
            <v/>
          </cell>
          <cell r="G1370" t="str">
            <v>  自然灾害灾后重建补助</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row>
        <row r="1371">
          <cell r="A1371">
            <v>2240799</v>
          </cell>
          <cell r="B1371" t="str">
            <v/>
          </cell>
          <cell r="C1371" t="str">
            <v/>
          </cell>
          <cell r="D1371" t="str">
            <v>22407</v>
          </cell>
          <cell r="E1371" t="str">
            <v/>
          </cell>
          <cell r="F1371" t="str">
            <v/>
          </cell>
          <cell r="G1371" t="str">
            <v>  其他自然灾害生活救助支出</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row>
        <row r="1372">
          <cell r="A1372">
            <v>22499</v>
          </cell>
          <cell r="B1372" t="str">
            <v/>
          </cell>
          <cell r="C1372" t="str">
            <v>224</v>
          </cell>
          <cell r="D1372" t="str">
            <v/>
          </cell>
          <cell r="E1372" t="str">
            <v/>
          </cell>
          <cell r="F1372" t="str">
            <v>22499</v>
          </cell>
          <cell r="G1372" t="str">
            <v>其他灾害防治及应急管理支出</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row>
        <row r="1373">
          <cell r="A1373">
            <v>227</v>
          </cell>
          <cell r="B1373" t="str">
            <v>类</v>
          </cell>
          <cell r="C1373" t="str">
            <v/>
          </cell>
          <cell r="D1373" t="str">
            <v/>
          </cell>
          <cell r="E1373" t="str">
            <v/>
          </cell>
          <cell r="F1373" t="str">
            <v/>
          </cell>
          <cell r="G1373" t="str">
            <v>预备费</v>
          </cell>
          <cell r="H1373">
            <v>3900</v>
          </cell>
          <cell r="I1373">
            <v>0</v>
          </cell>
          <cell r="J1373">
            <v>0</v>
          </cell>
          <cell r="K1373">
            <v>0</v>
          </cell>
          <cell r="L1373">
            <v>0</v>
          </cell>
          <cell r="M1373">
            <v>0</v>
          </cell>
          <cell r="N1373">
            <v>0</v>
          </cell>
          <cell r="O1373">
            <v>0</v>
          </cell>
          <cell r="P1373">
            <v>0</v>
          </cell>
          <cell r="Q1373">
            <v>0</v>
          </cell>
          <cell r="R1373">
            <v>0</v>
          </cell>
          <cell r="S1373">
            <v>0</v>
          </cell>
          <cell r="T1373">
            <v>0</v>
          </cell>
        </row>
        <row r="1374">
          <cell r="A1374">
            <v>229</v>
          </cell>
          <cell r="B1374" t="str">
            <v>类</v>
          </cell>
          <cell r="C1374" t="str">
            <v/>
          </cell>
          <cell r="D1374" t="str">
            <v/>
          </cell>
          <cell r="E1374" t="str">
            <v/>
          </cell>
          <cell r="F1374" t="str">
            <v/>
          </cell>
          <cell r="G1374" t="str">
            <v>其他支出</v>
          </cell>
          <cell r="H1374">
            <v>3234</v>
          </cell>
          <cell r="I1374">
            <v>0</v>
          </cell>
          <cell r="J1374">
            <v>0</v>
          </cell>
          <cell r="K1374">
            <v>0</v>
          </cell>
          <cell r="L1374">
            <v>0</v>
          </cell>
          <cell r="M1374">
            <v>0</v>
          </cell>
          <cell r="N1374">
            <v>0</v>
          </cell>
          <cell r="O1374">
            <v>0</v>
          </cell>
          <cell r="P1374">
            <v>0</v>
          </cell>
          <cell r="Q1374">
            <v>0</v>
          </cell>
          <cell r="R1374">
            <v>0</v>
          </cell>
          <cell r="S1374">
            <v>0</v>
          </cell>
          <cell r="T1374">
            <v>0</v>
          </cell>
        </row>
        <row r="1375">
          <cell r="A1375">
            <v>22902</v>
          </cell>
          <cell r="B1375" t="str">
            <v/>
          </cell>
          <cell r="C1375" t="str">
            <v>229</v>
          </cell>
          <cell r="D1375" t="str">
            <v/>
          </cell>
          <cell r="E1375" t="str">
            <v/>
          </cell>
          <cell r="F1375" t="str">
            <v>22902</v>
          </cell>
          <cell r="G1375" t="str">
            <v>年初预留</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row>
        <row r="1376">
          <cell r="A1376">
            <v>2290201</v>
          </cell>
          <cell r="B1376" t="str">
            <v/>
          </cell>
          <cell r="C1376" t="str">
            <v/>
          </cell>
          <cell r="D1376" t="str">
            <v>22902</v>
          </cell>
          <cell r="E1376" t="str">
            <v/>
          </cell>
          <cell r="F1376" t="str">
            <v/>
          </cell>
          <cell r="G1376" t="str">
            <v>  年初预留</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row>
        <row r="1377">
          <cell r="A1377">
            <v>229020101</v>
          </cell>
          <cell r="B1377" t="str">
            <v/>
          </cell>
          <cell r="C1377" t="str">
            <v/>
          </cell>
          <cell r="D1377" t="str">
            <v/>
          </cell>
          <cell r="E1377" t="str">
            <v>2290201</v>
          </cell>
          <cell r="F1377" t="str">
            <v/>
          </cell>
          <cell r="G1377" t="str">
            <v>    目督考核项目经费</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row>
        <row r="1378">
          <cell r="A1378">
            <v>229020102</v>
          </cell>
          <cell r="B1378" t="str">
            <v/>
          </cell>
          <cell r="C1378" t="str">
            <v/>
          </cell>
          <cell r="D1378" t="str">
            <v/>
          </cell>
          <cell r="E1378" t="str">
            <v>2290201</v>
          </cell>
          <cell r="F1378" t="str">
            <v/>
          </cell>
          <cell r="G1378" t="str">
            <v>    预留工资统发（含升档晋级）</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row>
        <row r="1379">
          <cell r="A1379">
            <v>22999</v>
          </cell>
          <cell r="B1379" t="str">
            <v/>
          </cell>
          <cell r="C1379" t="str">
            <v>229</v>
          </cell>
          <cell r="D1379" t="str">
            <v/>
          </cell>
          <cell r="E1379" t="str">
            <v/>
          </cell>
          <cell r="F1379" t="str">
            <v>22999</v>
          </cell>
          <cell r="G1379" t="str">
            <v>其他支出</v>
          </cell>
          <cell r="H1379">
            <v>3234</v>
          </cell>
          <cell r="I1379">
            <v>0</v>
          </cell>
          <cell r="J1379">
            <v>0</v>
          </cell>
          <cell r="K1379">
            <v>0</v>
          </cell>
          <cell r="L1379">
            <v>0</v>
          </cell>
          <cell r="M1379">
            <v>0</v>
          </cell>
          <cell r="N1379">
            <v>0</v>
          </cell>
          <cell r="O1379">
            <v>0</v>
          </cell>
          <cell r="P1379">
            <v>0</v>
          </cell>
          <cell r="Q1379">
            <v>0</v>
          </cell>
          <cell r="R1379">
            <v>0</v>
          </cell>
          <cell r="S1379">
            <v>0</v>
          </cell>
          <cell r="T1379">
            <v>0</v>
          </cell>
        </row>
        <row r="1380">
          <cell r="A1380">
            <v>2299999</v>
          </cell>
          <cell r="B1380" t="str">
            <v/>
          </cell>
          <cell r="C1380" t="str">
            <v/>
          </cell>
          <cell r="D1380" t="str">
            <v>22999</v>
          </cell>
          <cell r="E1380" t="str">
            <v/>
          </cell>
          <cell r="F1380" t="str">
            <v/>
          </cell>
          <cell r="G1380" t="str">
            <v>  其他支出</v>
          </cell>
          <cell r="H1380">
            <v>3234</v>
          </cell>
          <cell r="I1380">
            <v>0</v>
          </cell>
          <cell r="J1380">
            <v>0</v>
          </cell>
          <cell r="K1380">
            <v>0</v>
          </cell>
          <cell r="L1380">
            <v>0</v>
          </cell>
          <cell r="M1380">
            <v>0</v>
          </cell>
          <cell r="N1380">
            <v>0</v>
          </cell>
          <cell r="O1380">
            <v>0</v>
          </cell>
          <cell r="P1380">
            <v>0</v>
          </cell>
          <cell r="Q1380">
            <v>0</v>
          </cell>
          <cell r="R1380">
            <v>0</v>
          </cell>
          <cell r="S1380">
            <v>0</v>
          </cell>
          <cell r="T1380">
            <v>0</v>
          </cell>
        </row>
        <row r="1381">
          <cell r="A1381">
            <v>229999901</v>
          </cell>
          <cell r="B1381" t="str">
            <v/>
          </cell>
          <cell r="C1381" t="str">
            <v/>
          </cell>
          <cell r="D1381" t="str">
            <v/>
          </cell>
          <cell r="E1381" t="str">
            <v>2299999</v>
          </cell>
          <cell r="F1381" t="str">
            <v/>
          </cell>
          <cell r="G1381" t="str">
            <v>    目督考核项目经费</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row>
        <row r="1382">
          <cell r="A1382">
            <v>229999902</v>
          </cell>
          <cell r="B1382" t="str">
            <v/>
          </cell>
          <cell r="C1382" t="str">
            <v/>
          </cell>
          <cell r="D1382" t="str">
            <v/>
          </cell>
          <cell r="E1382" t="str">
            <v>2299999</v>
          </cell>
          <cell r="F1382" t="str">
            <v/>
          </cell>
          <cell r="G1382" t="str">
            <v>    预留工资统发（含升档晋级）</v>
          </cell>
          <cell r="H1382">
            <v>3234</v>
          </cell>
          <cell r="I1382">
            <v>0</v>
          </cell>
          <cell r="J1382">
            <v>0</v>
          </cell>
          <cell r="K1382">
            <v>0</v>
          </cell>
          <cell r="L1382">
            <v>0</v>
          </cell>
          <cell r="M1382">
            <v>0</v>
          </cell>
          <cell r="N1382">
            <v>0</v>
          </cell>
          <cell r="O1382">
            <v>0</v>
          </cell>
          <cell r="P1382">
            <v>0</v>
          </cell>
          <cell r="Q1382">
            <v>0</v>
          </cell>
          <cell r="R1382">
            <v>0</v>
          </cell>
          <cell r="S1382">
            <v>0</v>
          </cell>
          <cell r="T1382">
            <v>0</v>
          </cell>
        </row>
        <row r="1383">
          <cell r="A1383">
            <v>229999910</v>
          </cell>
          <cell r="B1383" t="str">
            <v/>
          </cell>
          <cell r="C1383" t="str">
            <v/>
          </cell>
          <cell r="D1383" t="str">
            <v/>
          </cell>
          <cell r="E1383" t="str">
            <v>2299999</v>
          </cell>
          <cell r="F1383" t="str">
            <v/>
          </cell>
          <cell r="G1383" t="str">
            <v>    重点工作重点项目前期经费</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row>
        <row r="1384">
          <cell r="A1384">
            <v>229999999</v>
          </cell>
          <cell r="B1384" t="str">
            <v/>
          </cell>
          <cell r="C1384" t="str">
            <v/>
          </cell>
          <cell r="D1384" t="str">
            <v/>
          </cell>
          <cell r="E1384" t="str">
            <v>2299999</v>
          </cell>
          <cell r="F1384" t="str">
            <v/>
          </cell>
          <cell r="G1384" t="str">
            <v>    2018年第一阶段规范改革性补贴及奖励政策增资</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row>
        <row r="1385">
          <cell r="A1385">
            <v>229999999</v>
          </cell>
          <cell r="B1385" t="str">
            <v/>
          </cell>
          <cell r="C1385" t="str">
            <v/>
          </cell>
          <cell r="D1385" t="str">
            <v/>
          </cell>
          <cell r="E1385" t="str">
            <v>2299999</v>
          </cell>
          <cell r="F1385" t="str">
            <v/>
          </cell>
          <cell r="G1385" t="str">
            <v>    其他支出</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row>
        <row r="1386">
          <cell r="A1386">
            <v>230</v>
          </cell>
          <cell r="B1386" t="str">
            <v>类</v>
          </cell>
          <cell r="C1386" t="str">
            <v/>
          </cell>
          <cell r="D1386" t="str">
            <v/>
          </cell>
          <cell r="E1386" t="str">
            <v/>
          </cell>
          <cell r="F1386" t="str">
            <v/>
          </cell>
          <cell r="G1386" t="str">
            <v>转移性支出</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row>
        <row r="1387">
          <cell r="A1387">
            <v>23002</v>
          </cell>
          <cell r="B1387" t="str">
            <v/>
          </cell>
          <cell r="C1387" t="str">
            <v>230</v>
          </cell>
          <cell r="D1387" t="str">
            <v/>
          </cell>
          <cell r="E1387" t="str">
            <v/>
          </cell>
          <cell r="F1387" t="str">
            <v>23002</v>
          </cell>
          <cell r="G1387" t="str">
            <v>一般性转移支付</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row>
        <row r="1388">
          <cell r="A1388">
            <v>2300208</v>
          </cell>
          <cell r="B1388" t="str">
            <v/>
          </cell>
          <cell r="C1388" t="str">
            <v/>
          </cell>
          <cell r="D1388" t="str">
            <v>23002</v>
          </cell>
          <cell r="E1388" t="str">
            <v/>
          </cell>
          <cell r="F1388" t="str">
            <v/>
          </cell>
          <cell r="G1388" t="str">
            <v>  结算补助支出</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row>
        <row r="1389">
          <cell r="A1389">
            <v>2300220</v>
          </cell>
          <cell r="B1389" t="str">
            <v/>
          </cell>
          <cell r="C1389" t="str">
            <v/>
          </cell>
          <cell r="D1389" t="str">
            <v>23002</v>
          </cell>
          <cell r="E1389" t="str">
            <v/>
          </cell>
          <cell r="F1389" t="str">
            <v/>
          </cell>
          <cell r="G1389" t="str">
            <v>  基层公检法司转移支付</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row>
        <row r="1390">
          <cell r="A1390">
            <v>2300221</v>
          </cell>
          <cell r="B1390" t="str">
            <v/>
          </cell>
          <cell r="C1390" t="str">
            <v/>
          </cell>
          <cell r="D1390" t="str">
            <v>23002</v>
          </cell>
          <cell r="E1390" t="str">
            <v/>
          </cell>
          <cell r="F1390" t="str">
            <v/>
          </cell>
          <cell r="G1390" t="str">
            <v>  城乡义务教育转移支付</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row>
        <row r="1391">
          <cell r="A1391">
            <v>231</v>
          </cell>
          <cell r="B1391" t="str">
            <v>类</v>
          </cell>
          <cell r="C1391" t="str">
            <v/>
          </cell>
          <cell r="D1391" t="str">
            <v/>
          </cell>
          <cell r="E1391" t="str">
            <v/>
          </cell>
          <cell r="F1391" t="str">
            <v/>
          </cell>
          <cell r="G1391" t="str">
            <v>债务还本支出</v>
          </cell>
          <cell r="H1391">
            <v>23957.3</v>
          </cell>
          <cell r="I1391">
            <v>0</v>
          </cell>
          <cell r="J1391">
            <v>0</v>
          </cell>
          <cell r="K1391">
            <v>0</v>
          </cell>
          <cell r="L1391">
            <v>0</v>
          </cell>
          <cell r="M1391">
            <v>0</v>
          </cell>
          <cell r="N1391">
            <v>0</v>
          </cell>
          <cell r="O1391">
            <v>0</v>
          </cell>
          <cell r="P1391">
            <v>0</v>
          </cell>
          <cell r="Q1391">
            <v>30994.08</v>
          </cell>
          <cell r="R1391">
            <v>-30994.08</v>
          </cell>
          <cell r="S1391">
            <v>0</v>
          </cell>
          <cell r="T1391">
            <v>900</v>
          </cell>
        </row>
        <row r="1392">
          <cell r="A1392">
            <v>23103</v>
          </cell>
          <cell r="B1392" t="str">
            <v/>
          </cell>
          <cell r="C1392" t="str">
            <v>231</v>
          </cell>
          <cell r="D1392" t="str">
            <v/>
          </cell>
          <cell r="E1392" t="str">
            <v/>
          </cell>
          <cell r="F1392" t="str">
            <v>23103</v>
          </cell>
          <cell r="G1392" t="str">
            <v>地方政府一般债务还本支出</v>
          </cell>
          <cell r="H1392">
            <v>23957.3</v>
          </cell>
          <cell r="I1392">
            <v>0</v>
          </cell>
          <cell r="J1392">
            <v>0</v>
          </cell>
          <cell r="K1392">
            <v>0</v>
          </cell>
          <cell r="L1392">
            <v>0</v>
          </cell>
          <cell r="M1392">
            <v>0</v>
          </cell>
          <cell r="N1392">
            <v>0</v>
          </cell>
          <cell r="O1392">
            <v>0</v>
          </cell>
          <cell r="P1392">
            <v>0</v>
          </cell>
          <cell r="Q1392">
            <v>30994.08</v>
          </cell>
          <cell r="R1392">
            <v>-30994.08</v>
          </cell>
          <cell r="S1392">
            <v>0</v>
          </cell>
          <cell r="T1392">
            <v>900</v>
          </cell>
        </row>
        <row r="1393">
          <cell r="A1393">
            <v>2310301</v>
          </cell>
          <cell r="B1393" t="str">
            <v/>
          </cell>
          <cell r="C1393" t="str">
            <v/>
          </cell>
          <cell r="D1393" t="str">
            <v>23103</v>
          </cell>
          <cell r="E1393" t="str">
            <v/>
          </cell>
          <cell r="F1393" t="str">
            <v/>
          </cell>
          <cell r="G1393" t="str">
            <v>  地方政府一般债券还本支出</v>
          </cell>
          <cell r="H1393">
            <v>23957.3</v>
          </cell>
          <cell r="I1393">
            <v>0</v>
          </cell>
          <cell r="J1393">
            <v>0</v>
          </cell>
          <cell r="K1393">
            <v>0</v>
          </cell>
          <cell r="L1393">
            <v>0</v>
          </cell>
          <cell r="M1393">
            <v>0</v>
          </cell>
          <cell r="N1393">
            <v>0</v>
          </cell>
          <cell r="O1393">
            <v>0</v>
          </cell>
          <cell r="P1393">
            <v>0</v>
          </cell>
          <cell r="Q1393">
            <v>30994.08</v>
          </cell>
          <cell r="R1393">
            <v>-30994.08</v>
          </cell>
          <cell r="S1393">
            <v>0</v>
          </cell>
          <cell r="T1393">
            <v>900</v>
          </cell>
        </row>
        <row r="1394">
          <cell r="A1394">
            <v>232</v>
          </cell>
          <cell r="B1394" t="str">
            <v>类</v>
          </cell>
          <cell r="C1394" t="str">
            <v/>
          </cell>
          <cell r="D1394" t="str">
            <v/>
          </cell>
          <cell r="E1394" t="str">
            <v/>
          </cell>
          <cell r="F1394" t="str">
            <v/>
          </cell>
          <cell r="G1394" t="str">
            <v>债务付息支出</v>
          </cell>
          <cell r="H1394">
            <v>5870.36975</v>
          </cell>
          <cell r="I1394">
            <v>0</v>
          </cell>
          <cell r="J1394">
            <v>0</v>
          </cell>
          <cell r="K1394">
            <v>0</v>
          </cell>
          <cell r="L1394">
            <v>0</v>
          </cell>
          <cell r="M1394">
            <v>0</v>
          </cell>
          <cell r="N1394">
            <v>0</v>
          </cell>
          <cell r="O1394">
            <v>0</v>
          </cell>
          <cell r="P1394">
            <v>0</v>
          </cell>
          <cell r="Q1394">
            <v>77.2</v>
          </cell>
          <cell r="R1394">
            <v>-77.2</v>
          </cell>
          <cell r="S1394">
            <v>0</v>
          </cell>
          <cell r="T1394">
            <v>0</v>
          </cell>
        </row>
        <row r="1395">
          <cell r="A1395">
            <v>23203</v>
          </cell>
          <cell r="B1395" t="str">
            <v/>
          </cell>
          <cell r="C1395" t="str">
            <v>232</v>
          </cell>
          <cell r="D1395" t="str">
            <v/>
          </cell>
          <cell r="E1395" t="str">
            <v/>
          </cell>
          <cell r="F1395" t="str">
            <v>23203</v>
          </cell>
          <cell r="G1395" t="str">
            <v>地方政府一般债务付息支出</v>
          </cell>
          <cell r="H1395">
            <v>5870.36975</v>
          </cell>
          <cell r="I1395">
            <v>0</v>
          </cell>
          <cell r="J1395">
            <v>0</v>
          </cell>
          <cell r="K1395">
            <v>0</v>
          </cell>
          <cell r="L1395">
            <v>0</v>
          </cell>
          <cell r="M1395">
            <v>0</v>
          </cell>
          <cell r="N1395">
            <v>0</v>
          </cell>
          <cell r="O1395">
            <v>0</v>
          </cell>
          <cell r="P1395">
            <v>0</v>
          </cell>
          <cell r="Q1395">
            <v>77.2</v>
          </cell>
          <cell r="R1395">
            <v>-77.2</v>
          </cell>
          <cell r="S1395">
            <v>0</v>
          </cell>
          <cell r="T1395">
            <v>0</v>
          </cell>
        </row>
        <row r="1396">
          <cell r="A1396">
            <v>2320301</v>
          </cell>
          <cell r="B1396" t="str">
            <v/>
          </cell>
          <cell r="C1396" t="str">
            <v/>
          </cell>
          <cell r="D1396" t="str">
            <v>23203</v>
          </cell>
          <cell r="E1396" t="str">
            <v/>
          </cell>
          <cell r="F1396" t="str">
            <v/>
          </cell>
          <cell r="G1396" t="str">
            <v>  地方政府一般债券付息支出</v>
          </cell>
          <cell r="H1396">
            <v>5870.36975</v>
          </cell>
          <cell r="I1396">
            <v>0</v>
          </cell>
          <cell r="J1396">
            <v>0</v>
          </cell>
          <cell r="K1396">
            <v>0</v>
          </cell>
          <cell r="L1396">
            <v>0</v>
          </cell>
          <cell r="M1396">
            <v>0</v>
          </cell>
          <cell r="N1396">
            <v>0</v>
          </cell>
          <cell r="O1396">
            <v>0</v>
          </cell>
          <cell r="P1396">
            <v>0</v>
          </cell>
          <cell r="Q1396">
            <v>77.2</v>
          </cell>
          <cell r="R1396">
            <v>-77.2</v>
          </cell>
          <cell r="S1396">
            <v>0</v>
          </cell>
          <cell r="T1396">
            <v>0</v>
          </cell>
        </row>
        <row r="1397">
          <cell r="A1397">
            <v>233</v>
          </cell>
          <cell r="B1397" t="str">
            <v>类</v>
          </cell>
          <cell r="C1397" t="str">
            <v/>
          </cell>
          <cell r="D1397" t="str">
            <v/>
          </cell>
          <cell r="E1397" t="str">
            <v/>
          </cell>
          <cell r="F1397" t="str">
            <v/>
          </cell>
          <cell r="G1397" t="str">
            <v>债务发行费用支出</v>
          </cell>
          <cell r="H1397">
            <v>75.980058</v>
          </cell>
          <cell r="I1397">
            <v>0</v>
          </cell>
          <cell r="J1397">
            <v>0</v>
          </cell>
          <cell r="K1397">
            <v>0</v>
          </cell>
          <cell r="L1397">
            <v>0</v>
          </cell>
          <cell r="M1397">
            <v>0</v>
          </cell>
          <cell r="N1397">
            <v>0</v>
          </cell>
          <cell r="O1397">
            <v>0</v>
          </cell>
          <cell r="P1397">
            <v>0</v>
          </cell>
          <cell r="Q1397">
            <v>0</v>
          </cell>
          <cell r="R1397">
            <v>0</v>
          </cell>
          <cell r="S1397">
            <v>0</v>
          </cell>
          <cell r="T1397">
            <v>0</v>
          </cell>
        </row>
        <row r="1398">
          <cell r="A1398">
            <v>23303</v>
          </cell>
          <cell r="B1398" t="str">
            <v/>
          </cell>
          <cell r="C1398" t="str">
            <v>233</v>
          </cell>
          <cell r="D1398" t="str">
            <v/>
          </cell>
          <cell r="E1398" t="str">
            <v/>
          </cell>
          <cell r="F1398" t="str">
            <v>23303</v>
          </cell>
          <cell r="G1398" t="str">
            <v>地方政府一般债务发行费用支出</v>
          </cell>
          <cell r="H1398">
            <v>75.980058</v>
          </cell>
          <cell r="I1398">
            <v>0</v>
          </cell>
          <cell r="J1398">
            <v>0</v>
          </cell>
          <cell r="K1398">
            <v>0</v>
          </cell>
          <cell r="L1398">
            <v>0</v>
          </cell>
          <cell r="M1398">
            <v>0</v>
          </cell>
          <cell r="N1398">
            <v>0</v>
          </cell>
          <cell r="O1398">
            <v>0</v>
          </cell>
          <cell r="P1398">
            <v>0</v>
          </cell>
          <cell r="Q1398">
            <v>0</v>
          </cell>
          <cell r="R1398">
            <v>0</v>
          </cell>
          <cell r="S1398">
            <v>0</v>
          </cell>
          <cell r="T1398">
            <v>0</v>
          </cell>
        </row>
        <row r="1399">
          <cell r="B1399" t="str">
            <v/>
          </cell>
          <cell r="C1399" t="str">
            <v/>
          </cell>
          <cell r="D1399" t="str">
            <v/>
          </cell>
          <cell r="E1399" t="str">
            <v/>
          </cell>
          <cell r="F1399" t="str">
            <v/>
          </cell>
        </row>
        <row r="1399">
          <cell r="H1399">
            <v>0</v>
          </cell>
          <cell r="I1399">
            <v>0</v>
          </cell>
          <cell r="J1399">
            <v>0</v>
          </cell>
          <cell r="K1399">
            <v>0</v>
          </cell>
          <cell r="L1399">
            <v>0</v>
          </cell>
          <cell r="M1399">
            <v>0</v>
          </cell>
          <cell r="N1399">
            <v>0</v>
          </cell>
          <cell r="O1399">
            <v>0</v>
          </cell>
          <cell r="P1399">
            <v>0</v>
          </cell>
          <cell r="Q1399">
            <v>0</v>
          </cell>
          <cell r="R1399">
            <v>0</v>
          </cell>
          <cell r="S1399">
            <v>0</v>
          </cell>
          <cell r="T1399">
            <v>0</v>
          </cell>
        </row>
        <row r="1400">
          <cell r="B1400" t="str">
            <v/>
          </cell>
          <cell r="C1400" t="str">
            <v/>
          </cell>
          <cell r="D1400" t="str">
            <v/>
          </cell>
          <cell r="E1400" t="str">
            <v/>
          </cell>
          <cell r="F1400" t="str">
            <v/>
          </cell>
          <cell r="G1400" t="str">
            <v>基金支出★★★★</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row>
        <row r="1401">
          <cell r="A1401">
            <v>207</v>
          </cell>
          <cell r="B1401" t="str">
            <v>类</v>
          </cell>
          <cell r="C1401" t="str">
            <v/>
          </cell>
          <cell r="D1401" t="str">
            <v/>
          </cell>
          <cell r="E1401" t="str">
            <v/>
          </cell>
          <cell r="F1401" t="str">
            <v/>
          </cell>
          <cell r="G1401" t="str">
            <v>文化体育与传媒支出</v>
          </cell>
          <cell r="H1401">
            <v>0</v>
          </cell>
          <cell r="I1401">
            <v>0</v>
          </cell>
          <cell r="J1401">
            <v>0</v>
          </cell>
          <cell r="K1401">
            <v>0</v>
          </cell>
          <cell r="L1401">
            <v>0</v>
          </cell>
          <cell r="M1401">
            <v>0</v>
          </cell>
          <cell r="N1401">
            <v>0</v>
          </cell>
          <cell r="O1401">
            <v>0</v>
          </cell>
          <cell r="P1401">
            <v>0</v>
          </cell>
          <cell r="Q1401">
            <v>0</v>
          </cell>
          <cell r="R1401">
            <v>0</v>
          </cell>
          <cell r="S1401">
            <v>0</v>
          </cell>
          <cell r="T1401">
            <v>5.1</v>
          </cell>
        </row>
        <row r="1402">
          <cell r="A1402">
            <v>20707</v>
          </cell>
          <cell r="B1402" t="str">
            <v/>
          </cell>
          <cell r="C1402" t="str">
            <v>207</v>
          </cell>
          <cell r="D1402" t="str">
            <v/>
          </cell>
          <cell r="E1402" t="str">
            <v/>
          </cell>
          <cell r="F1402" t="str">
            <v>20707</v>
          </cell>
          <cell r="G1402" t="str">
            <v>国家电影发展专项资金支出</v>
          </cell>
          <cell r="H1402">
            <v>0</v>
          </cell>
          <cell r="I1402">
            <v>0</v>
          </cell>
          <cell r="J1402">
            <v>0</v>
          </cell>
          <cell r="K1402">
            <v>0</v>
          </cell>
          <cell r="L1402">
            <v>0</v>
          </cell>
          <cell r="M1402">
            <v>0</v>
          </cell>
          <cell r="N1402">
            <v>0</v>
          </cell>
          <cell r="O1402">
            <v>0</v>
          </cell>
          <cell r="P1402">
            <v>0</v>
          </cell>
          <cell r="Q1402">
            <v>0</v>
          </cell>
          <cell r="R1402">
            <v>0</v>
          </cell>
          <cell r="S1402">
            <v>0</v>
          </cell>
          <cell r="T1402">
            <v>5.1</v>
          </cell>
        </row>
        <row r="1403">
          <cell r="A1403">
            <v>2070701</v>
          </cell>
          <cell r="B1403" t="str">
            <v/>
          </cell>
          <cell r="C1403" t="str">
            <v/>
          </cell>
          <cell r="D1403" t="str">
            <v>20707</v>
          </cell>
          <cell r="E1403" t="str">
            <v/>
          </cell>
          <cell r="F1403" t="str">
            <v/>
          </cell>
          <cell r="G1403" t="str">
            <v>  资助国产影片放映</v>
          </cell>
          <cell r="H1403">
            <v>0</v>
          </cell>
          <cell r="I1403">
            <v>0</v>
          </cell>
          <cell r="J1403">
            <v>0</v>
          </cell>
          <cell r="K1403">
            <v>0</v>
          </cell>
          <cell r="L1403">
            <v>0</v>
          </cell>
          <cell r="M1403">
            <v>0</v>
          </cell>
          <cell r="N1403">
            <v>0</v>
          </cell>
          <cell r="O1403">
            <v>0</v>
          </cell>
          <cell r="P1403">
            <v>0</v>
          </cell>
          <cell r="Q1403">
            <v>0</v>
          </cell>
          <cell r="R1403">
            <v>0</v>
          </cell>
          <cell r="S1403">
            <v>0</v>
          </cell>
          <cell r="T1403">
            <v>5.1</v>
          </cell>
        </row>
        <row r="1404">
          <cell r="A1404">
            <v>2070702</v>
          </cell>
          <cell r="B1404" t="str">
            <v/>
          </cell>
          <cell r="C1404" t="str">
            <v/>
          </cell>
          <cell r="D1404" t="str">
            <v>20707</v>
          </cell>
          <cell r="E1404" t="str">
            <v/>
          </cell>
          <cell r="F1404" t="str">
            <v/>
          </cell>
          <cell r="G1404" t="str">
            <v>  资助城市影院</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row>
        <row r="1405">
          <cell r="A1405">
            <v>2070703</v>
          </cell>
          <cell r="B1405" t="str">
            <v/>
          </cell>
          <cell r="C1405" t="str">
            <v/>
          </cell>
          <cell r="D1405" t="str">
            <v>20707</v>
          </cell>
          <cell r="E1405" t="str">
            <v/>
          </cell>
          <cell r="F1405" t="str">
            <v/>
          </cell>
          <cell r="G1405" t="str">
            <v>  资助少数民族电影译制</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row>
        <row r="1406">
          <cell r="A1406">
            <v>2070799</v>
          </cell>
          <cell r="B1406" t="str">
            <v/>
          </cell>
          <cell r="C1406" t="str">
            <v/>
          </cell>
          <cell r="D1406" t="str">
            <v>20707</v>
          </cell>
          <cell r="E1406" t="str">
            <v/>
          </cell>
          <cell r="F1406" t="str">
            <v/>
          </cell>
          <cell r="G1406" t="str">
            <v>  其他国家电影事业发展专项资金支出</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row>
        <row r="1407">
          <cell r="A1407">
            <v>20709</v>
          </cell>
          <cell r="B1407" t="str">
            <v/>
          </cell>
          <cell r="C1407" t="str">
            <v>207</v>
          </cell>
          <cell r="D1407" t="str">
            <v/>
          </cell>
          <cell r="E1407" t="str">
            <v/>
          </cell>
          <cell r="F1407" t="str">
            <v>20709</v>
          </cell>
          <cell r="G1407" t="str">
            <v>旅游发展基金支出</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row>
        <row r="1408">
          <cell r="A1408">
            <v>2070904</v>
          </cell>
          <cell r="B1408" t="str">
            <v/>
          </cell>
          <cell r="C1408" t="str">
            <v/>
          </cell>
          <cell r="D1408" t="str">
            <v>20709</v>
          </cell>
          <cell r="E1408" t="str">
            <v/>
          </cell>
          <cell r="F1408" t="str">
            <v/>
          </cell>
          <cell r="G1408" t="str">
            <v>  地方旅游开发项目补助</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row>
        <row r="1409">
          <cell r="A1409">
            <v>208</v>
          </cell>
          <cell r="B1409" t="str">
            <v>类</v>
          </cell>
          <cell r="C1409" t="str">
            <v/>
          </cell>
          <cell r="D1409" t="str">
            <v/>
          </cell>
          <cell r="E1409" t="str">
            <v/>
          </cell>
          <cell r="F1409" t="str">
            <v/>
          </cell>
          <cell r="G1409" t="str">
            <v>社会保障和就业支出</v>
          </cell>
          <cell r="H1409">
            <v>0</v>
          </cell>
          <cell r="I1409">
            <v>0</v>
          </cell>
          <cell r="J1409">
            <v>0</v>
          </cell>
          <cell r="K1409">
            <v>0</v>
          </cell>
          <cell r="L1409">
            <v>0</v>
          </cell>
          <cell r="M1409">
            <v>0</v>
          </cell>
          <cell r="N1409">
            <v>0</v>
          </cell>
          <cell r="O1409">
            <v>0</v>
          </cell>
          <cell r="P1409">
            <v>0</v>
          </cell>
          <cell r="Q1409">
            <v>0</v>
          </cell>
          <cell r="R1409">
            <v>0</v>
          </cell>
          <cell r="S1409">
            <v>483.735</v>
          </cell>
          <cell r="T1409">
            <v>1158.97</v>
          </cell>
        </row>
        <row r="1410">
          <cell r="A1410">
            <v>20822</v>
          </cell>
          <cell r="B1410" t="str">
            <v/>
          </cell>
          <cell r="C1410" t="str">
            <v>208</v>
          </cell>
          <cell r="D1410" t="str">
            <v/>
          </cell>
          <cell r="E1410" t="str">
            <v/>
          </cell>
          <cell r="F1410" t="str">
            <v>20822</v>
          </cell>
          <cell r="G1410" t="str">
            <v>大中型水库移民后期扶持基金支出</v>
          </cell>
          <cell r="H1410">
            <v>0</v>
          </cell>
          <cell r="I1410">
            <v>0</v>
          </cell>
          <cell r="J1410">
            <v>0</v>
          </cell>
          <cell r="K1410">
            <v>0</v>
          </cell>
          <cell r="L1410">
            <v>0</v>
          </cell>
          <cell r="M1410">
            <v>0</v>
          </cell>
          <cell r="N1410">
            <v>0</v>
          </cell>
          <cell r="O1410">
            <v>0</v>
          </cell>
          <cell r="P1410">
            <v>0</v>
          </cell>
          <cell r="Q1410">
            <v>0</v>
          </cell>
          <cell r="R1410">
            <v>0</v>
          </cell>
          <cell r="S1410">
            <v>483.735</v>
          </cell>
          <cell r="T1410">
            <v>1158.97</v>
          </cell>
        </row>
        <row r="1411">
          <cell r="A1411">
            <v>2082201</v>
          </cell>
          <cell r="B1411" t="str">
            <v/>
          </cell>
          <cell r="C1411" t="str">
            <v/>
          </cell>
          <cell r="D1411" t="str">
            <v>20822</v>
          </cell>
          <cell r="E1411" t="str">
            <v/>
          </cell>
          <cell r="F1411" t="str">
            <v/>
          </cell>
          <cell r="G1411" t="str">
            <v>  移民补助</v>
          </cell>
          <cell r="H1411">
            <v>0</v>
          </cell>
          <cell r="I1411">
            <v>0</v>
          </cell>
          <cell r="J1411">
            <v>0</v>
          </cell>
          <cell r="K1411">
            <v>0</v>
          </cell>
          <cell r="L1411">
            <v>0</v>
          </cell>
          <cell r="M1411">
            <v>0</v>
          </cell>
          <cell r="N1411">
            <v>0</v>
          </cell>
          <cell r="O1411">
            <v>0</v>
          </cell>
          <cell r="P1411">
            <v>0</v>
          </cell>
          <cell r="Q1411">
            <v>0</v>
          </cell>
          <cell r="R1411">
            <v>0</v>
          </cell>
          <cell r="S1411">
            <v>33.735</v>
          </cell>
          <cell r="T1411">
            <v>242.86</v>
          </cell>
        </row>
        <row r="1412">
          <cell r="A1412">
            <v>2082202</v>
          </cell>
          <cell r="B1412" t="str">
            <v/>
          </cell>
          <cell r="C1412" t="str">
            <v/>
          </cell>
          <cell r="D1412" t="str">
            <v>20822</v>
          </cell>
          <cell r="E1412" t="str">
            <v/>
          </cell>
          <cell r="F1412" t="str">
            <v/>
          </cell>
          <cell r="G1412" t="str">
            <v>  基础设施建设和经济发展</v>
          </cell>
          <cell r="H1412">
            <v>0</v>
          </cell>
          <cell r="I1412">
            <v>0</v>
          </cell>
          <cell r="J1412">
            <v>0</v>
          </cell>
          <cell r="K1412">
            <v>0</v>
          </cell>
          <cell r="L1412">
            <v>0</v>
          </cell>
          <cell r="M1412">
            <v>0</v>
          </cell>
          <cell r="N1412">
            <v>0</v>
          </cell>
          <cell r="O1412">
            <v>0</v>
          </cell>
          <cell r="P1412">
            <v>0</v>
          </cell>
          <cell r="Q1412">
            <v>0</v>
          </cell>
          <cell r="R1412">
            <v>0</v>
          </cell>
          <cell r="S1412">
            <v>450</v>
          </cell>
          <cell r="T1412">
            <v>916.11</v>
          </cell>
        </row>
        <row r="1413">
          <cell r="A1413">
            <v>2082299</v>
          </cell>
          <cell r="B1413" t="str">
            <v/>
          </cell>
          <cell r="C1413" t="str">
            <v/>
          </cell>
          <cell r="D1413" t="str">
            <v>20822</v>
          </cell>
          <cell r="E1413" t="str">
            <v/>
          </cell>
          <cell r="F1413" t="str">
            <v/>
          </cell>
          <cell r="G1413" t="str">
            <v>  其他大中型水库移民后期扶持基金支出</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row>
        <row r="1414">
          <cell r="A1414">
            <v>20823</v>
          </cell>
          <cell r="B1414" t="str">
            <v/>
          </cell>
          <cell r="C1414" t="str">
            <v>208</v>
          </cell>
          <cell r="D1414" t="str">
            <v/>
          </cell>
          <cell r="E1414" t="str">
            <v/>
          </cell>
          <cell r="F1414" t="str">
            <v>20823</v>
          </cell>
          <cell r="G1414" t="str">
            <v>小型水库移民扶助基金支出</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row>
        <row r="1415">
          <cell r="A1415">
            <v>2082301</v>
          </cell>
          <cell r="B1415" t="str">
            <v/>
          </cell>
          <cell r="C1415" t="str">
            <v/>
          </cell>
          <cell r="D1415" t="str">
            <v>20823</v>
          </cell>
          <cell r="E1415" t="str">
            <v/>
          </cell>
          <cell r="F1415" t="str">
            <v/>
          </cell>
          <cell r="G1415" t="str">
            <v>  移民补助</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row>
        <row r="1416">
          <cell r="A1416">
            <v>2082302</v>
          </cell>
          <cell r="B1416" t="str">
            <v/>
          </cell>
          <cell r="C1416" t="str">
            <v/>
          </cell>
          <cell r="D1416" t="str">
            <v>20823</v>
          </cell>
          <cell r="E1416" t="str">
            <v/>
          </cell>
          <cell r="F1416" t="str">
            <v/>
          </cell>
          <cell r="G1416" t="str">
            <v>  基础设施建设和经济发展</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row>
        <row r="1417">
          <cell r="A1417">
            <v>2082399</v>
          </cell>
          <cell r="B1417" t="str">
            <v/>
          </cell>
          <cell r="C1417" t="str">
            <v/>
          </cell>
          <cell r="D1417" t="str">
            <v>20823</v>
          </cell>
          <cell r="E1417" t="str">
            <v/>
          </cell>
          <cell r="F1417" t="str">
            <v/>
          </cell>
          <cell r="G1417" t="str">
            <v>  其他小型水库移民扶助基金支出</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row>
        <row r="1418">
          <cell r="A1418">
            <v>212</v>
          </cell>
          <cell r="B1418" t="str">
            <v>类</v>
          </cell>
          <cell r="C1418" t="str">
            <v/>
          </cell>
          <cell r="D1418" t="str">
            <v/>
          </cell>
          <cell r="E1418" t="str">
            <v/>
          </cell>
          <cell r="F1418" t="str">
            <v/>
          </cell>
          <cell r="G1418" t="str">
            <v>城乡社区支出</v>
          </cell>
          <cell r="H1418">
            <v>47952.94</v>
          </cell>
          <cell r="I1418">
            <v>0</v>
          </cell>
          <cell r="J1418">
            <v>0</v>
          </cell>
          <cell r="K1418">
            <v>0</v>
          </cell>
          <cell r="L1418">
            <v>0</v>
          </cell>
          <cell r="M1418">
            <v>0</v>
          </cell>
          <cell r="N1418">
            <v>0</v>
          </cell>
          <cell r="O1418">
            <v>0</v>
          </cell>
          <cell r="P1418">
            <v>0</v>
          </cell>
          <cell r="Q1418">
            <v>0</v>
          </cell>
          <cell r="R1418">
            <v>0</v>
          </cell>
          <cell r="S1418">
            <v>6434.96147</v>
          </cell>
          <cell r="T1418">
            <v>0</v>
          </cell>
        </row>
        <row r="1419">
          <cell r="A1419">
            <v>21207</v>
          </cell>
          <cell r="B1419" t="str">
            <v/>
          </cell>
          <cell r="C1419" t="str">
            <v>212</v>
          </cell>
          <cell r="D1419" t="str">
            <v/>
          </cell>
          <cell r="E1419" t="str">
            <v/>
          </cell>
          <cell r="F1419" t="str">
            <v>21207</v>
          </cell>
          <cell r="G1419" t="str">
            <v>政府住房基金支出</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row>
        <row r="1420">
          <cell r="A1420">
            <v>2120701</v>
          </cell>
          <cell r="B1420" t="str">
            <v/>
          </cell>
          <cell r="C1420" t="str">
            <v/>
          </cell>
          <cell r="D1420" t="str">
            <v>21207</v>
          </cell>
          <cell r="E1420" t="str">
            <v/>
          </cell>
          <cell r="F1420" t="str">
            <v/>
          </cell>
          <cell r="G1420" t="str">
            <v>  管理费用支出</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row>
        <row r="1421">
          <cell r="A1421">
            <v>2120702</v>
          </cell>
          <cell r="B1421" t="str">
            <v/>
          </cell>
          <cell r="C1421" t="str">
            <v/>
          </cell>
          <cell r="D1421" t="str">
            <v>21207</v>
          </cell>
          <cell r="E1421" t="str">
            <v/>
          </cell>
          <cell r="F1421" t="str">
            <v/>
          </cell>
          <cell r="G1421" t="str">
            <v>  廉租住房支出</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row>
        <row r="1422">
          <cell r="A1422">
            <v>2120703</v>
          </cell>
          <cell r="B1422" t="str">
            <v/>
          </cell>
          <cell r="C1422" t="str">
            <v/>
          </cell>
          <cell r="D1422" t="str">
            <v>21207</v>
          </cell>
          <cell r="E1422" t="str">
            <v/>
          </cell>
          <cell r="F1422" t="str">
            <v/>
          </cell>
          <cell r="G1422" t="str">
            <v>  廉租住房维护和管理支出</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row>
        <row r="1423">
          <cell r="A1423">
            <v>2120704</v>
          </cell>
          <cell r="B1423" t="str">
            <v/>
          </cell>
          <cell r="C1423" t="str">
            <v/>
          </cell>
          <cell r="D1423" t="str">
            <v>21207</v>
          </cell>
          <cell r="E1423" t="str">
            <v/>
          </cell>
          <cell r="F1423" t="str">
            <v/>
          </cell>
          <cell r="G1423" t="str">
            <v>  公共租赁住房支出</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row>
        <row r="1424">
          <cell r="A1424">
            <v>2120705</v>
          </cell>
          <cell r="B1424" t="str">
            <v/>
          </cell>
          <cell r="C1424" t="str">
            <v/>
          </cell>
          <cell r="D1424" t="str">
            <v>21207</v>
          </cell>
          <cell r="E1424" t="str">
            <v/>
          </cell>
          <cell r="F1424" t="str">
            <v/>
          </cell>
          <cell r="G1424" t="str">
            <v>  公共租赁住房维护和管理支出</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row>
        <row r="1425">
          <cell r="A1425">
            <v>2120799</v>
          </cell>
          <cell r="B1425" t="str">
            <v/>
          </cell>
          <cell r="C1425" t="str">
            <v/>
          </cell>
          <cell r="D1425" t="str">
            <v>21207</v>
          </cell>
          <cell r="E1425" t="str">
            <v/>
          </cell>
          <cell r="F1425" t="str">
            <v/>
          </cell>
          <cell r="G1425" t="str">
            <v>  其他政府住房基金支出</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row>
        <row r="1426">
          <cell r="A1426">
            <v>21208</v>
          </cell>
          <cell r="B1426" t="str">
            <v/>
          </cell>
          <cell r="C1426" t="str">
            <v>212</v>
          </cell>
          <cell r="D1426" t="str">
            <v/>
          </cell>
          <cell r="E1426" t="str">
            <v/>
          </cell>
          <cell r="F1426" t="str">
            <v>21208</v>
          </cell>
          <cell r="G1426" t="str">
            <v>国有土地使用权出让收入安排的支出</v>
          </cell>
          <cell r="H1426">
            <v>47342.94</v>
          </cell>
          <cell r="I1426">
            <v>0</v>
          </cell>
          <cell r="J1426">
            <v>0</v>
          </cell>
          <cell r="K1426">
            <v>0</v>
          </cell>
          <cell r="L1426">
            <v>0</v>
          </cell>
          <cell r="M1426">
            <v>0</v>
          </cell>
          <cell r="N1426">
            <v>0</v>
          </cell>
          <cell r="O1426">
            <v>0</v>
          </cell>
          <cell r="P1426">
            <v>0</v>
          </cell>
          <cell r="Q1426">
            <v>0</v>
          </cell>
          <cell r="R1426">
            <v>0</v>
          </cell>
          <cell r="S1426">
            <v>6308.380961</v>
          </cell>
          <cell r="T1426">
            <v>0</v>
          </cell>
        </row>
        <row r="1427">
          <cell r="A1427">
            <v>2120801</v>
          </cell>
          <cell r="B1427" t="str">
            <v/>
          </cell>
          <cell r="C1427" t="str">
            <v/>
          </cell>
          <cell r="D1427" t="str">
            <v>21208</v>
          </cell>
          <cell r="E1427" t="str">
            <v/>
          </cell>
          <cell r="F1427" t="str">
            <v/>
          </cell>
          <cell r="G1427" t="str">
            <v>  征地和拆迁补偿支出</v>
          </cell>
          <cell r="H1427">
            <v>13741.43</v>
          </cell>
          <cell r="I1427">
            <v>0</v>
          </cell>
          <cell r="J1427">
            <v>0</v>
          </cell>
          <cell r="K1427">
            <v>0</v>
          </cell>
          <cell r="L1427">
            <v>0</v>
          </cell>
          <cell r="M1427">
            <v>0</v>
          </cell>
          <cell r="N1427">
            <v>0</v>
          </cell>
          <cell r="O1427">
            <v>0</v>
          </cell>
          <cell r="P1427">
            <v>0</v>
          </cell>
          <cell r="Q1427">
            <v>0</v>
          </cell>
          <cell r="R1427">
            <v>0</v>
          </cell>
          <cell r="S1427">
            <v>0</v>
          </cell>
          <cell r="T1427">
            <v>0</v>
          </cell>
        </row>
        <row r="1428">
          <cell r="A1428">
            <v>2120802</v>
          </cell>
          <cell r="B1428" t="str">
            <v/>
          </cell>
          <cell r="C1428" t="str">
            <v/>
          </cell>
          <cell r="D1428" t="str">
            <v>21208</v>
          </cell>
          <cell r="E1428" t="str">
            <v/>
          </cell>
          <cell r="F1428" t="str">
            <v/>
          </cell>
          <cell r="G1428" t="str">
            <v>  土地开发支出</v>
          </cell>
          <cell r="H1428">
            <v>24796.02</v>
          </cell>
          <cell r="I1428">
            <v>0</v>
          </cell>
          <cell r="J1428">
            <v>0</v>
          </cell>
          <cell r="K1428">
            <v>0</v>
          </cell>
          <cell r="L1428">
            <v>0</v>
          </cell>
          <cell r="M1428">
            <v>0</v>
          </cell>
          <cell r="N1428">
            <v>0</v>
          </cell>
          <cell r="O1428">
            <v>0</v>
          </cell>
          <cell r="P1428">
            <v>0</v>
          </cell>
          <cell r="Q1428">
            <v>0</v>
          </cell>
          <cell r="R1428">
            <v>0</v>
          </cell>
          <cell r="S1428">
            <v>0</v>
          </cell>
          <cell r="T1428">
            <v>0</v>
          </cell>
        </row>
        <row r="1429">
          <cell r="A1429">
            <v>2120803</v>
          </cell>
          <cell r="B1429" t="str">
            <v/>
          </cell>
          <cell r="C1429" t="str">
            <v/>
          </cell>
          <cell r="D1429" t="str">
            <v>21208</v>
          </cell>
          <cell r="E1429" t="str">
            <v/>
          </cell>
          <cell r="F1429" t="str">
            <v/>
          </cell>
          <cell r="G1429" t="str">
            <v>  城市建设支出</v>
          </cell>
          <cell r="H1429">
            <v>0</v>
          </cell>
          <cell r="I1429">
            <v>0</v>
          </cell>
          <cell r="J1429">
            <v>0</v>
          </cell>
          <cell r="K1429">
            <v>0</v>
          </cell>
          <cell r="L1429">
            <v>0</v>
          </cell>
          <cell r="M1429">
            <v>0</v>
          </cell>
          <cell r="N1429">
            <v>0</v>
          </cell>
          <cell r="O1429">
            <v>0</v>
          </cell>
          <cell r="P1429">
            <v>0</v>
          </cell>
          <cell r="Q1429">
            <v>0</v>
          </cell>
          <cell r="R1429">
            <v>0</v>
          </cell>
          <cell r="S1429">
            <v>383.2204</v>
          </cell>
          <cell r="T1429">
            <v>0</v>
          </cell>
        </row>
        <row r="1430">
          <cell r="A1430">
            <v>2120804</v>
          </cell>
          <cell r="B1430" t="str">
            <v/>
          </cell>
          <cell r="C1430" t="str">
            <v/>
          </cell>
          <cell r="D1430" t="str">
            <v>21208</v>
          </cell>
          <cell r="E1430" t="str">
            <v/>
          </cell>
          <cell r="F1430" t="str">
            <v/>
          </cell>
          <cell r="G1430" t="str">
            <v>  农村基础设施建设支出</v>
          </cell>
          <cell r="H1430">
            <v>4478.94</v>
          </cell>
          <cell r="I1430">
            <v>0</v>
          </cell>
          <cell r="J1430">
            <v>0</v>
          </cell>
          <cell r="K1430">
            <v>0</v>
          </cell>
          <cell r="L1430">
            <v>0</v>
          </cell>
          <cell r="M1430">
            <v>0</v>
          </cell>
          <cell r="N1430">
            <v>0</v>
          </cell>
          <cell r="O1430">
            <v>0</v>
          </cell>
          <cell r="P1430">
            <v>0</v>
          </cell>
          <cell r="Q1430">
            <v>0</v>
          </cell>
          <cell r="R1430">
            <v>0</v>
          </cell>
          <cell r="S1430">
            <v>3320.421857</v>
          </cell>
          <cell r="T1430">
            <v>0</v>
          </cell>
        </row>
        <row r="1431">
          <cell r="A1431">
            <v>2120805</v>
          </cell>
          <cell r="B1431" t="str">
            <v/>
          </cell>
          <cell r="C1431" t="str">
            <v/>
          </cell>
          <cell r="D1431" t="str">
            <v>21208</v>
          </cell>
          <cell r="E1431" t="str">
            <v/>
          </cell>
          <cell r="F1431" t="str">
            <v/>
          </cell>
          <cell r="G1431" t="str">
            <v>  补助被征地农民支出</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row>
        <row r="1432">
          <cell r="A1432">
            <v>2120806</v>
          </cell>
          <cell r="B1432" t="str">
            <v/>
          </cell>
          <cell r="C1432" t="str">
            <v/>
          </cell>
          <cell r="D1432" t="str">
            <v>21208</v>
          </cell>
          <cell r="E1432" t="str">
            <v/>
          </cell>
          <cell r="F1432" t="str">
            <v/>
          </cell>
          <cell r="G1432" t="str">
            <v>  土地出让业务支出</v>
          </cell>
          <cell r="H1432">
            <v>1144.43</v>
          </cell>
          <cell r="I1432">
            <v>0</v>
          </cell>
          <cell r="J1432">
            <v>0</v>
          </cell>
          <cell r="K1432">
            <v>0</v>
          </cell>
          <cell r="L1432">
            <v>0</v>
          </cell>
          <cell r="M1432">
            <v>0</v>
          </cell>
          <cell r="N1432">
            <v>0</v>
          </cell>
          <cell r="O1432">
            <v>0</v>
          </cell>
          <cell r="P1432">
            <v>0</v>
          </cell>
          <cell r="Q1432">
            <v>0</v>
          </cell>
          <cell r="R1432">
            <v>0</v>
          </cell>
          <cell r="S1432">
            <v>0</v>
          </cell>
          <cell r="T1432">
            <v>0</v>
          </cell>
        </row>
        <row r="1433">
          <cell r="A1433">
            <v>2120807</v>
          </cell>
          <cell r="B1433" t="str">
            <v/>
          </cell>
          <cell r="C1433" t="str">
            <v/>
          </cell>
          <cell r="D1433" t="str">
            <v>21208</v>
          </cell>
          <cell r="E1433" t="str">
            <v/>
          </cell>
          <cell r="F1433" t="str">
            <v/>
          </cell>
          <cell r="G1433" t="str">
            <v>  廉租住房支出</v>
          </cell>
          <cell r="H1433">
            <v>136.73</v>
          </cell>
          <cell r="I1433">
            <v>0</v>
          </cell>
          <cell r="J1433">
            <v>0</v>
          </cell>
          <cell r="K1433">
            <v>0</v>
          </cell>
          <cell r="L1433">
            <v>0</v>
          </cell>
          <cell r="M1433">
            <v>0</v>
          </cell>
          <cell r="N1433">
            <v>0</v>
          </cell>
          <cell r="O1433">
            <v>0</v>
          </cell>
          <cell r="P1433">
            <v>0</v>
          </cell>
          <cell r="Q1433">
            <v>0</v>
          </cell>
          <cell r="R1433">
            <v>0</v>
          </cell>
          <cell r="S1433">
            <v>208</v>
          </cell>
          <cell r="T1433">
            <v>0</v>
          </cell>
        </row>
        <row r="1434">
          <cell r="A1434">
            <v>2120809</v>
          </cell>
          <cell r="B1434" t="str">
            <v/>
          </cell>
          <cell r="C1434" t="str">
            <v/>
          </cell>
          <cell r="D1434" t="str">
            <v>21208</v>
          </cell>
          <cell r="E1434" t="str">
            <v/>
          </cell>
          <cell r="F1434" t="str">
            <v/>
          </cell>
          <cell r="G1434" t="str">
            <v>  支付破产或改制企业职工安置费</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row>
        <row r="1435">
          <cell r="A1435">
            <v>2120810</v>
          </cell>
          <cell r="B1435" t="str">
            <v/>
          </cell>
          <cell r="C1435" t="str">
            <v/>
          </cell>
          <cell r="D1435" t="str">
            <v>21208</v>
          </cell>
          <cell r="E1435" t="str">
            <v/>
          </cell>
          <cell r="F1435" t="str">
            <v/>
          </cell>
          <cell r="G1435" t="str">
            <v>  棚户区改造支出</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row>
        <row r="1436">
          <cell r="A1436">
            <v>2120811</v>
          </cell>
          <cell r="B1436" t="str">
            <v/>
          </cell>
          <cell r="C1436" t="str">
            <v/>
          </cell>
          <cell r="D1436" t="str">
            <v>21208</v>
          </cell>
          <cell r="E1436" t="str">
            <v/>
          </cell>
          <cell r="F1436" t="str">
            <v/>
          </cell>
          <cell r="G1436" t="str">
            <v>  公共租赁住房支出</v>
          </cell>
          <cell r="H1436">
            <v>189.85</v>
          </cell>
          <cell r="I1436">
            <v>0</v>
          </cell>
          <cell r="J1436">
            <v>0</v>
          </cell>
          <cell r="K1436">
            <v>0</v>
          </cell>
          <cell r="L1436">
            <v>0</v>
          </cell>
          <cell r="M1436">
            <v>0</v>
          </cell>
          <cell r="N1436">
            <v>0</v>
          </cell>
          <cell r="O1436">
            <v>0</v>
          </cell>
          <cell r="P1436">
            <v>0</v>
          </cell>
          <cell r="Q1436">
            <v>0</v>
          </cell>
          <cell r="R1436">
            <v>0</v>
          </cell>
          <cell r="S1436">
            <v>133.96</v>
          </cell>
          <cell r="T1436">
            <v>0</v>
          </cell>
        </row>
        <row r="1437">
          <cell r="A1437">
            <v>2120814</v>
          </cell>
          <cell r="B1437" t="str">
            <v/>
          </cell>
          <cell r="C1437" t="str">
            <v/>
          </cell>
          <cell r="D1437" t="str">
            <v>21208</v>
          </cell>
          <cell r="E1437" t="str">
            <v/>
          </cell>
          <cell r="F1437" t="str">
            <v/>
          </cell>
          <cell r="G1437" t="str">
            <v>  农业生产发展支出</v>
          </cell>
          <cell r="H1437">
            <v>572.1</v>
          </cell>
          <cell r="I1437">
            <v>0</v>
          </cell>
          <cell r="J1437">
            <v>0</v>
          </cell>
          <cell r="K1437">
            <v>0</v>
          </cell>
          <cell r="L1437">
            <v>0</v>
          </cell>
          <cell r="M1437">
            <v>0</v>
          </cell>
          <cell r="N1437">
            <v>0</v>
          </cell>
          <cell r="O1437">
            <v>0</v>
          </cell>
          <cell r="P1437">
            <v>0</v>
          </cell>
          <cell r="Q1437">
            <v>0</v>
          </cell>
          <cell r="R1437">
            <v>0</v>
          </cell>
          <cell r="S1437">
            <v>782.67</v>
          </cell>
          <cell r="T1437">
            <v>0</v>
          </cell>
        </row>
        <row r="1438">
          <cell r="A1438">
            <v>2120816</v>
          </cell>
          <cell r="B1438" t="str">
            <v/>
          </cell>
          <cell r="C1438" t="str">
            <v/>
          </cell>
          <cell r="D1438" t="str">
            <v>21208</v>
          </cell>
          <cell r="E1438" t="str">
            <v/>
          </cell>
          <cell r="F1438" t="str">
            <v/>
          </cell>
          <cell r="G1438" t="str">
            <v>  农业农村生态环境支出</v>
          </cell>
          <cell r="H1438">
            <v>233</v>
          </cell>
          <cell r="I1438">
            <v>0</v>
          </cell>
          <cell r="J1438">
            <v>0</v>
          </cell>
          <cell r="K1438">
            <v>0</v>
          </cell>
          <cell r="L1438">
            <v>0</v>
          </cell>
          <cell r="M1438">
            <v>0</v>
          </cell>
          <cell r="N1438">
            <v>0</v>
          </cell>
          <cell r="O1438">
            <v>0</v>
          </cell>
          <cell r="P1438">
            <v>0</v>
          </cell>
          <cell r="Q1438">
            <v>0</v>
          </cell>
          <cell r="R1438">
            <v>0</v>
          </cell>
          <cell r="S1438">
            <v>60</v>
          </cell>
          <cell r="T1438">
            <v>0</v>
          </cell>
        </row>
        <row r="1439">
          <cell r="A1439">
            <v>2120899</v>
          </cell>
          <cell r="B1439" t="str">
            <v/>
          </cell>
          <cell r="C1439" t="str">
            <v/>
          </cell>
          <cell r="D1439" t="str">
            <v>21208</v>
          </cell>
          <cell r="E1439" t="str">
            <v/>
          </cell>
          <cell r="F1439" t="str">
            <v/>
          </cell>
          <cell r="G1439" t="str">
            <v>  其他国有土地使用权出让收入安排的支出</v>
          </cell>
          <cell r="H1439">
            <v>2050.44</v>
          </cell>
          <cell r="I1439">
            <v>0</v>
          </cell>
          <cell r="J1439">
            <v>0</v>
          </cell>
          <cell r="K1439">
            <v>0</v>
          </cell>
          <cell r="L1439">
            <v>0</v>
          </cell>
          <cell r="M1439">
            <v>0</v>
          </cell>
          <cell r="N1439">
            <v>0</v>
          </cell>
          <cell r="O1439">
            <v>0</v>
          </cell>
          <cell r="P1439">
            <v>0</v>
          </cell>
          <cell r="Q1439">
            <v>0</v>
          </cell>
          <cell r="R1439">
            <v>0</v>
          </cell>
          <cell r="S1439">
            <v>1420.108704</v>
          </cell>
          <cell r="T1439">
            <v>0</v>
          </cell>
        </row>
        <row r="1440">
          <cell r="A1440">
            <v>21209</v>
          </cell>
          <cell r="B1440" t="str">
            <v/>
          </cell>
          <cell r="C1440" t="str">
            <v>212</v>
          </cell>
          <cell r="D1440" t="str">
            <v/>
          </cell>
          <cell r="E1440" t="str">
            <v/>
          </cell>
          <cell r="F1440" t="str">
            <v>21209</v>
          </cell>
          <cell r="G1440" t="str">
            <v>城市公用事业附加安排的支出</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row>
        <row r="1441">
          <cell r="A1441">
            <v>2120901</v>
          </cell>
          <cell r="B1441" t="str">
            <v/>
          </cell>
          <cell r="C1441" t="str">
            <v/>
          </cell>
          <cell r="D1441" t="str">
            <v>21209</v>
          </cell>
          <cell r="E1441" t="str">
            <v/>
          </cell>
          <cell r="F1441" t="str">
            <v/>
          </cell>
          <cell r="G1441" t="str">
            <v>  城市公共设施</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row>
        <row r="1442">
          <cell r="A1442">
            <v>2120902</v>
          </cell>
          <cell r="B1442" t="str">
            <v/>
          </cell>
          <cell r="C1442" t="str">
            <v/>
          </cell>
          <cell r="D1442" t="str">
            <v>21209</v>
          </cell>
          <cell r="E1442" t="str">
            <v/>
          </cell>
          <cell r="F1442" t="str">
            <v/>
          </cell>
          <cell r="G1442" t="str">
            <v>  城市环境卫生</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row>
        <row r="1443">
          <cell r="A1443">
            <v>2120903</v>
          </cell>
          <cell r="B1443" t="str">
            <v/>
          </cell>
          <cell r="C1443" t="str">
            <v/>
          </cell>
          <cell r="D1443" t="str">
            <v>21209</v>
          </cell>
          <cell r="E1443" t="str">
            <v/>
          </cell>
          <cell r="F1443" t="str">
            <v/>
          </cell>
          <cell r="G1443" t="str">
            <v>  公有房屋</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row>
        <row r="1444">
          <cell r="A1444">
            <v>2120904</v>
          </cell>
          <cell r="B1444" t="str">
            <v/>
          </cell>
          <cell r="C1444" t="str">
            <v/>
          </cell>
          <cell r="D1444" t="str">
            <v>21209</v>
          </cell>
          <cell r="E1444" t="str">
            <v/>
          </cell>
          <cell r="F1444" t="str">
            <v/>
          </cell>
          <cell r="G1444" t="str">
            <v>  城市防洪</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row>
        <row r="1445">
          <cell r="A1445">
            <v>2120999</v>
          </cell>
          <cell r="B1445" t="str">
            <v/>
          </cell>
          <cell r="C1445" t="str">
            <v/>
          </cell>
          <cell r="D1445" t="str">
            <v>21209</v>
          </cell>
          <cell r="E1445" t="str">
            <v/>
          </cell>
          <cell r="F1445" t="str">
            <v/>
          </cell>
          <cell r="G1445" t="str">
            <v>  其他城市公用事业附加安排的支出</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row>
        <row r="1446">
          <cell r="A1446">
            <v>21210</v>
          </cell>
          <cell r="B1446" t="str">
            <v/>
          </cell>
          <cell r="C1446" t="str">
            <v>212</v>
          </cell>
          <cell r="D1446" t="str">
            <v/>
          </cell>
          <cell r="E1446" t="str">
            <v/>
          </cell>
          <cell r="F1446" t="str">
            <v>21210</v>
          </cell>
          <cell r="G1446" t="str">
            <v>国有土地收益基金及对应专项债务收入安排的支出</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row>
        <row r="1447">
          <cell r="A1447">
            <v>2121001</v>
          </cell>
          <cell r="B1447" t="str">
            <v/>
          </cell>
          <cell r="C1447" t="str">
            <v/>
          </cell>
          <cell r="D1447" t="str">
            <v>21210</v>
          </cell>
          <cell r="E1447" t="str">
            <v/>
          </cell>
          <cell r="F1447" t="str">
            <v/>
          </cell>
          <cell r="G1447" t="str">
            <v>  征地和拆迁补偿支出</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row>
        <row r="1448">
          <cell r="A1448">
            <v>2121002</v>
          </cell>
          <cell r="B1448" t="str">
            <v/>
          </cell>
          <cell r="C1448" t="str">
            <v/>
          </cell>
          <cell r="D1448" t="str">
            <v>21210</v>
          </cell>
          <cell r="E1448" t="str">
            <v/>
          </cell>
          <cell r="F1448" t="str">
            <v/>
          </cell>
          <cell r="G1448" t="str">
            <v>  土地开发支出</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row>
        <row r="1449">
          <cell r="A1449">
            <v>2121099</v>
          </cell>
          <cell r="B1449" t="str">
            <v/>
          </cell>
          <cell r="C1449" t="str">
            <v/>
          </cell>
          <cell r="D1449" t="str">
            <v>21210</v>
          </cell>
          <cell r="E1449" t="str">
            <v/>
          </cell>
          <cell r="F1449" t="str">
            <v/>
          </cell>
          <cell r="G1449" t="str">
            <v>  其他国有土地收益基金支出</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row>
        <row r="1450">
          <cell r="A1450">
            <v>21211</v>
          </cell>
          <cell r="B1450" t="str">
            <v/>
          </cell>
          <cell r="C1450" t="str">
            <v>212</v>
          </cell>
          <cell r="D1450" t="str">
            <v/>
          </cell>
          <cell r="E1450" t="str">
            <v/>
          </cell>
          <cell r="F1450" t="str">
            <v>21211</v>
          </cell>
          <cell r="G1450" t="str">
            <v>农业土地开发资金及对应专项债务收入安排的支出</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row>
        <row r="1451">
          <cell r="A1451">
            <v>21212</v>
          </cell>
          <cell r="B1451" t="str">
            <v/>
          </cell>
          <cell r="C1451" t="str">
            <v>212</v>
          </cell>
          <cell r="D1451" t="str">
            <v/>
          </cell>
          <cell r="E1451" t="str">
            <v/>
          </cell>
          <cell r="F1451" t="str">
            <v>21212</v>
          </cell>
          <cell r="G1451" t="str">
            <v>新增建设用地土地有偿使用费及对应专项债务收入安排的支出</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row>
        <row r="1452">
          <cell r="A1452">
            <v>2121201</v>
          </cell>
          <cell r="B1452" t="str">
            <v/>
          </cell>
          <cell r="C1452" t="str">
            <v/>
          </cell>
          <cell r="D1452" t="str">
            <v>21212</v>
          </cell>
          <cell r="E1452" t="str">
            <v/>
          </cell>
          <cell r="F1452" t="str">
            <v/>
          </cell>
          <cell r="G1452" t="str">
            <v>  耕地开发专项支出</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row>
        <row r="1453">
          <cell r="A1453">
            <v>2121202</v>
          </cell>
          <cell r="B1453" t="str">
            <v/>
          </cell>
          <cell r="C1453" t="str">
            <v/>
          </cell>
          <cell r="D1453" t="str">
            <v>21212</v>
          </cell>
          <cell r="E1453" t="str">
            <v/>
          </cell>
          <cell r="F1453" t="str">
            <v/>
          </cell>
          <cell r="G1453" t="str">
            <v>  基本农田建设和保护支出</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row>
        <row r="1454">
          <cell r="A1454">
            <v>2121203</v>
          </cell>
          <cell r="B1454" t="str">
            <v/>
          </cell>
          <cell r="C1454" t="str">
            <v/>
          </cell>
          <cell r="D1454" t="str">
            <v>21212</v>
          </cell>
          <cell r="E1454" t="str">
            <v/>
          </cell>
          <cell r="F1454" t="str">
            <v/>
          </cell>
          <cell r="G1454" t="str">
            <v>  土地整理支出</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row>
        <row r="1455">
          <cell r="A1455">
            <v>2121204</v>
          </cell>
          <cell r="B1455" t="str">
            <v/>
          </cell>
          <cell r="C1455" t="str">
            <v/>
          </cell>
          <cell r="D1455" t="str">
            <v>21212</v>
          </cell>
          <cell r="E1455" t="str">
            <v/>
          </cell>
          <cell r="F1455" t="str">
            <v/>
          </cell>
          <cell r="G1455" t="str">
            <v>  用于地震灾后恢复重建的支出</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row>
        <row r="1456">
          <cell r="A1456">
            <v>21213</v>
          </cell>
          <cell r="B1456" t="str">
            <v/>
          </cell>
          <cell r="C1456" t="str">
            <v>212</v>
          </cell>
          <cell r="D1456" t="str">
            <v/>
          </cell>
          <cell r="E1456" t="str">
            <v/>
          </cell>
          <cell r="F1456" t="str">
            <v>21213</v>
          </cell>
          <cell r="G1456" t="str">
            <v>城市基础设施配套费及对应专项债务收入安排的支出</v>
          </cell>
          <cell r="H1456">
            <v>50</v>
          </cell>
          <cell r="I1456">
            <v>0</v>
          </cell>
          <cell r="J1456">
            <v>0</v>
          </cell>
          <cell r="K1456">
            <v>0</v>
          </cell>
          <cell r="L1456">
            <v>0</v>
          </cell>
          <cell r="M1456">
            <v>0</v>
          </cell>
          <cell r="N1456">
            <v>0</v>
          </cell>
          <cell r="O1456">
            <v>0</v>
          </cell>
          <cell r="P1456">
            <v>0</v>
          </cell>
          <cell r="Q1456">
            <v>0</v>
          </cell>
          <cell r="R1456">
            <v>0</v>
          </cell>
          <cell r="S1456">
            <v>20</v>
          </cell>
          <cell r="T1456">
            <v>0</v>
          </cell>
        </row>
        <row r="1457">
          <cell r="A1457">
            <v>2121301</v>
          </cell>
          <cell r="B1457" t="str">
            <v/>
          </cell>
          <cell r="C1457" t="str">
            <v/>
          </cell>
          <cell r="D1457" t="str">
            <v>21213</v>
          </cell>
          <cell r="E1457" t="str">
            <v/>
          </cell>
          <cell r="F1457" t="str">
            <v/>
          </cell>
          <cell r="G1457" t="str">
            <v>  城市公共设施</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row>
        <row r="1458">
          <cell r="A1458">
            <v>2121302</v>
          </cell>
          <cell r="B1458" t="str">
            <v/>
          </cell>
          <cell r="C1458" t="str">
            <v/>
          </cell>
          <cell r="D1458" t="str">
            <v>21213</v>
          </cell>
          <cell r="E1458" t="str">
            <v/>
          </cell>
          <cell r="F1458" t="str">
            <v/>
          </cell>
          <cell r="G1458" t="str">
            <v>  城市环境卫生</v>
          </cell>
          <cell r="H1458">
            <v>20</v>
          </cell>
          <cell r="I1458">
            <v>0</v>
          </cell>
          <cell r="J1458">
            <v>0</v>
          </cell>
          <cell r="K1458">
            <v>0</v>
          </cell>
          <cell r="L1458">
            <v>0</v>
          </cell>
          <cell r="M1458">
            <v>0</v>
          </cell>
          <cell r="N1458">
            <v>0</v>
          </cell>
          <cell r="O1458">
            <v>0</v>
          </cell>
          <cell r="P1458">
            <v>0</v>
          </cell>
          <cell r="Q1458">
            <v>0</v>
          </cell>
          <cell r="R1458">
            <v>0</v>
          </cell>
          <cell r="S1458">
            <v>20</v>
          </cell>
          <cell r="T1458">
            <v>0</v>
          </cell>
        </row>
        <row r="1459">
          <cell r="A1459">
            <v>2121303</v>
          </cell>
          <cell r="B1459" t="str">
            <v/>
          </cell>
          <cell r="C1459" t="str">
            <v/>
          </cell>
          <cell r="D1459" t="str">
            <v>21213</v>
          </cell>
          <cell r="E1459" t="str">
            <v/>
          </cell>
          <cell r="F1459" t="str">
            <v/>
          </cell>
          <cell r="G1459" t="str">
            <v>  公有房屋</v>
          </cell>
          <cell r="H1459">
            <v>30</v>
          </cell>
          <cell r="I1459">
            <v>0</v>
          </cell>
          <cell r="J1459">
            <v>0</v>
          </cell>
          <cell r="K1459">
            <v>0</v>
          </cell>
          <cell r="L1459">
            <v>0</v>
          </cell>
          <cell r="M1459">
            <v>0</v>
          </cell>
          <cell r="N1459">
            <v>0</v>
          </cell>
          <cell r="O1459">
            <v>0</v>
          </cell>
          <cell r="P1459">
            <v>0</v>
          </cell>
          <cell r="Q1459">
            <v>0</v>
          </cell>
          <cell r="R1459">
            <v>0</v>
          </cell>
          <cell r="S1459">
            <v>0</v>
          </cell>
          <cell r="T1459">
            <v>0</v>
          </cell>
        </row>
        <row r="1460">
          <cell r="A1460">
            <v>2121304</v>
          </cell>
          <cell r="B1460" t="str">
            <v/>
          </cell>
          <cell r="C1460" t="str">
            <v/>
          </cell>
          <cell r="D1460" t="str">
            <v>21213</v>
          </cell>
          <cell r="E1460" t="str">
            <v/>
          </cell>
          <cell r="F1460" t="str">
            <v/>
          </cell>
          <cell r="G1460" t="str">
            <v>  城市防洪</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row>
        <row r="1461">
          <cell r="A1461">
            <v>2121399</v>
          </cell>
          <cell r="B1461" t="str">
            <v/>
          </cell>
          <cell r="C1461" t="str">
            <v/>
          </cell>
          <cell r="D1461" t="str">
            <v>21213</v>
          </cell>
          <cell r="E1461" t="str">
            <v/>
          </cell>
          <cell r="F1461" t="str">
            <v/>
          </cell>
          <cell r="G1461" t="str">
            <v>  其他城市基础设施配套费安排的支出</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row>
        <row r="1462">
          <cell r="A1462">
            <v>21214</v>
          </cell>
          <cell r="B1462" t="str">
            <v/>
          </cell>
          <cell r="C1462" t="str">
            <v>212</v>
          </cell>
          <cell r="D1462" t="str">
            <v/>
          </cell>
          <cell r="E1462" t="str">
            <v/>
          </cell>
          <cell r="F1462" t="str">
            <v>21214</v>
          </cell>
          <cell r="G1462" t="str">
            <v>污水处理费安排的支出</v>
          </cell>
          <cell r="H1462">
            <v>560</v>
          </cell>
          <cell r="I1462">
            <v>0</v>
          </cell>
          <cell r="J1462">
            <v>0</v>
          </cell>
          <cell r="K1462">
            <v>0</v>
          </cell>
          <cell r="L1462">
            <v>0</v>
          </cell>
          <cell r="M1462">
            <v>0</v>
          </cell>
          <cell r="N1462">
            <v>0</v>
          </cell>
          <cell r="O1462">
            <v>0</v>
          </cell>
          <cell r="P1462">
            <v>0</v>
          </cell>
          <cell r="Q1462">
            <v>0</v>
          </cell>
          <cell r="R1462">
            <v>0</v>
          </cell>
          <cell r="S1462">
            <v>106.580509</v>
          </cell>
          <cell r="T1462">
            <v>0</v>
          </cell>
        </row>
        <row r="1463">
          <cell r="A1463">
            <v>2121401</v>
          </cell>
          <cell r="B1463" t="str">
            <v/>
          </cell>
          <cell r="C1463" t="str">
            <v/>
          </cell>
          <cell r="D1463" t="str">
            <v>21214</v>
          </cell>
          <cell r="E1463" t="str">
            <v/>
          </cell>
          <cell r="F1463" t="str">
            <v/>
          </cell>
          <cell r="G1463" t="str">
            <v>  污水处理设施建设和运营</v>
          </cell>
          <cell r="H1463">
            <v>515.2</v>
          </cell>
          <cell r="I1463">
            <v>0</v>
          </cell>
          <cell r="J1463">
            <v>0</v>
          </cell>
          <cell r="K1463">
            <v>0</v>
          </cell>
          <cell r="L1463">
            <v>0</v>
          </cell>
          <cell r="M1463">
            <v>0</v>
          </cell>
          <cell r="N1463">
            <v>0</v>
          </cell>
          <cell r="O1463">
            <v>0</v>
          </cell>
          <cell r="P1463">
            <v>0</v>
          </cell>
          <cell r="Q1463">
            <v>0</v>
          </cell>
          <cell r="R1463">
            <v>0</v>
          </cell>
          <cell r="S1463">
            <v>83.5556</v>
          </cell>
          <cell r="T1463">
            <v>0</v>
          </cell>
        </row>
        <row r="1464">
          <cell r="A1464">
            <v>2121402</v>
          </cell>
          <cell r="B1464" t="str">
            <v/>
          </cell>
          <cell r="C1464" t="str">
            <v/>
          </cell>
          <cell r="D1464" t="str">
            <v>21214</v>
          </cell>
          <cell r="E1464" t="str">
            <v/>
          </cell>
          <cell r="F1464" t="str">
            <v/>
          </cell>
          <cell r="G1464" t="str">
            <v>  代征手续费</v>
          </cell>
          <cell r="H1464">
            <v>44.8</v>
          </cell>
          <cell r="I1464">
            <v>0</v>
          </cell>
          <cell r="J1464">
            <v>0</v>
          </cell>
          <cell r="K1464">
            <v>0</v>
          </cell>
          <cell r="L1464">
            <v>0</v>
          </cell>
          <cell r="M1464">
            <v>0</v>
          </cell>
          <cell r="N1464">
            <v>0</v>
          </cell>
          <cell r="O1464">
            <v>0</v>
          </cell>
          <cell r="P1464">
            <v>0</v>
          </cell>
          <cell r="Q1464">
            <v>0</v>
          </cell>
          <cell r="R1464">
            <v>0</v>
          </cell>
          <cell r="S1464">
            <v>23.024909</v>
          </cell>
          <cell r="T1464">
            <v>0</v>
          </cell>
        </row>
        <row r="1465">
          <cell r="A1465">
            <v>21215</v>
          </cell>
          <cell r="B1465" t="str">
            <v/>
          </cell>
          <cell r="C1465" t="str">
            <v>212</v>
          </cell>
          <cell r="D1465" t="str">
            <v/>
          </cell>
          <cell r="E1465" t="str">
            <v/>
          </cell>
          <cell r="F1465" t="str">
            <v>21215</v>
          </cell>
          <cell r="G1465" t="str">
            <v>土地开发</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row>
        <row r="1466">
          <cell r="A1466">
            <v>2121501</v>
          </cell>
          <cell r="B1466" t="str">
            <v/>
          </cell>
          <cell r="C1466" t="str">
            <v/>
          </cell>
          <cell r="D1466" t="str">
            <v>21215</v>
          </cell>
          <cell r="E1466" t="str">
            <v/>
          </cell>
          <cell r="F1466" t="str">
            <v/>
          </cell>
          <cell r="G1466" t="str">
            <v>  征地和拆迁补偿支出</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row>
        <row r="1467">
          <cell r="A1467">
            <v>2121502</v>
          </cell>
          <cell r="B1467" t="str">
            <v/>
          </cell>
          <cell r="C1467" t="str">
            <v/>
          </cell>
          <cell r="D1467" t="str">
            <v>21215</v>
          </cell>
          <cell r="E1467" t="str">
            <v/>
          </cell>
          <cell r="F1467" t="str">
            <v/>
          </cell>
          <cell r="G1467" t="str">
            <v>  土地开发支出</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row>
        <row r="1468">
          <cell r="A1468">
            <v>213</v>
          </cell>
          <cell r="B1468" t="str">
            <v>类</v>
          </cell>
          <cell r="C1468" t="str">
            <v/>
          </cell>
          <cell r="D1468" t="str">
            <v/>
          </cell>
          <cell r="E1468" t="str">
            <v/>
          </cell>
          <cell r="F1468" t="str">
            <v/>
          </cell>
          <cell r="G1468" t="str">
            <v>农林水支出</v>
          </cell>
          <cell r="H1468">
            <v>0</v>
          </cell>
          <cell r="I1468">
            <v>0</v>
          </cell>
          <cell r="J1468">
            <v>0</v>
          </cell>
          <cell r="K1468">
            <v>0</v>
          </cell>
          <cell r="L1468">
            <v>0</v>
          </cell>
          <cell r="M1468">
            <v>0</v>
          </cell>
          <cell r="N1468">
            <v>0</v>
          </cell>
          <cell r="O1468">
            <v>0</v>
          </cell>
          <cell r="P1468">
            <v>0</v>
          </cell>
          <cell r="Q1468">
            <v>0</v>
          </cell>
          <cell r="R1468">
            <v>0</v>
          </cell>
          <cell r="S1468">
            <v>313.015555</v>
          </cell>
          <cell r="T1468">
            <v>444.55</v>
          </cell>
        </row>
        <row r="1469">
          <cell r="A1469">
            <v>21360</v>
          </cell>
          <cell r="B1469" t="str">
            <v/>
          </cell>
          <cell r="C1469" t="str">
            <v>213</v>
          </cell>
          <cell r="D1469" t="str">
            <v/>
          </cell>
          <cell r="E1469" t="str">
            <v/>
          </cell>
          <cell r="F1469" t="str">
            <v>21360</v>
          </cell>
          <cell r="G1469" t="str">
            <v>新菜地开发建设基金支出</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row>
        <row r="1470">
          <cell r="A1470">
            <v>2136001</v>
          </cell>
          <cell r="B1470" t="str">
            <v/>
          </cell>
          <cell r="C1470" t="str">
            <v/>
          </cell>
          <cell r="D1470" t="str">
            <v>21360</v>
          </cell>
          <cell r="E1470" t="str">
            <v/>
          </cell>
          <cell r="F1470" t="str">
            <v/>
          </cell>
          <cell r="G1470" t="str">
            <v>  开发新菜地工程</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row>
        <row r="1471">
          <cell r="A1471">
            <v>2136002</v>
          </cell>
          <cell r="B1471" t="str">
            <v/>
          </cell>
          <cell r="C1471" t="str">
            <v/>
          </cell>
          <cell r="D1471" t="str">
            <v>21360</v>
          </cell>
          <cell r="E1471" t="str">
            <v/>
          </cell>
          <cell r="F1471" t="str">
            <v/>
          </cell>
          <cell r="G1471" t="str">
            <v>  改造老菜地工程</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row>
        <row r="1472">
          <cell r="A1472">
            <v>2136003</v>
          </cell>
          <cell r="B1472" t="str">
            <v/>
          </cell>
          <cell r="C1472" t="str">
            <v/>
          </cell>
          <cell r="D1472" t="str">
            <v>21360</v>
          </cell>
          <cell r="E1472" t="str">
            <v/>
          </cell>
          <cell r="F1472" t="str">
            <v/>
          </cell>
          <cell r="G1472" t="str">
            <v>  设备购置</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row>
        <row r="1473">
          <cell r="A1473">
            <v>2136004</v>
          </cell>
          <cell r="B1473" t="str">
            <v/>
          </cell>
          <cell r="C1473" t="str">
            <v/>
          </cell>
          <cell r="D1473" t="str">
            <v>21360</v>
          </cell>
          <cell r="E1473" t="str">
            <v/>
          </cell>
          <cell r="F1473" t="str">
            <v/>
          </cell>
          <cell r="G1473" t="str">
            <v>  技术培训与推广</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row>
        <row r="1474">
          <cell r="A1474">
            <v>2136099</v>
          </cell>
          <cell r="B1474" t="str">
            <v/>
          </cell>
          <cell r="C1474" t="str">
            <v/>
          </cell>
          <cell r="D1474" t="str">
            <v>21360</v>
          </cell>
          <cell r="E1474" t="str">
            <v/>
          </cell>
          <cell r="F1474" t="str">
            <v/>
          </cell>
          <cell r="G1474" t="str">
            <v>  其他新菜地开发建设基金支出</v>
          </cell>
          <cell r="H1474">
            <v>0</v>
          </cell>
          <cell r="I1474">
            <v>0</v>
          </cell>
          <cell r="J1474">
            <v>0</v>
          </cell>
          <cell r="K1474">
            <v>0</v>
          </cell>
          <cell r="L1474">
            <v>0</v>
          </cell>
          <cell r="M1474">
            <v>0</v>
          </cell>
          <cell r="N1474">
            <v>0</v>
          </cell>
          <cell r="O1474">
            <v>0</v>
          </cell>
          <cell r="P1474">
            <v>0</v>
          </cell>
          <cell r="Q1474">
            <v>0</v>
          </cell>
          <cell r="R1474">
            <v>0</v>
          </cell>
          <cell r="S1474">
            <v>0</v>
          </cell>
          <cell r="T1474">
            <v>0</v>
          </cell>
        </row>
        <row r="1475">
          <cell r="A1475">
            <v>21366</v>
          </cell>
          <cell r="B1475" t="str">
            <v/>
          </cell>
          <cell r="C1475" t="str">
            <v>213</v>
          </cell>
          <cell r="D1475" t="str">
            <v/>
          </cell>
          <cell r="E1475" t="str">
            <v/>
          </cell>
          <cell r="F1475" t="str">
            <v>21366</v>
          </cell>
          <cell r="G1475" t="str">
            <v>大中型水库库区基金支出</v>
          </cell>
          <cell r="H1475">
            <v>0</v>
          </cell>
          <cell r="I1475">
            <v>0</v>
          </cell>
          <cell r="J1475">
            <v>0</v>
          </cell>
          <cell r="K1475">
            <v>0</v>
          </cell>
          <cell r="L1475">
            <v>0</v>
          </cell>
          <cell r="M1475">
            <v>0</v>
          </cell>
          <cell r="N1475">
            <v>0</v>
          </cell>
          <cell r="O1475">
            <v>0</v>
          </cell>
          <cell r="P1475">
            <v>0</v>
          </cell>
          <cell r="Q1475">
            <v>0</v>
          </cell>
          <cell r="R1475">
            <v>0</v>
          </cell>
          <cell r="S1475">
            <v>313.015555</v>
          </cell>
          <cell r="T1475">
            <v>444.55</v>
          </cell>
        </row>
        <row r="1476">
          <cell r="A1476">
            <v>2136601</v>
          </cell>
          <cell r="B1476" t="str">
            <v/>
          </cell>
          <cell r="C1476" t="str">
            <v/>
          </cell>
          <cell r="D1476" t="str">
            <v>21366</v>
          </cell>
          <cell r="E1476" t="str">
            <v/>
          </cell>
          <cell r="F1476" t="str">
            <v/>
          </cell>
          <cell r="G1476" t="str">
            <v>  基础设施建设和经济发展</v>
          </cell>
          <cell r="H1476">
            <v>0</v>
          </cell>
          <cell r="I1476">
            <v>0</v>
          </cell>
          <cell r="J1476">
            <v>0</v>
          </cell>
          <cell r="K1476">
            <v>0</v>
          </cell>
          <cell r="L1476">
            <v>0</v>
          </cell>
          <cell r="M1476">
            <v>0</v>
          </cell>
          <cell r="N1476">
            <v>0</v>
          </cell>
          <cell r="O1476">
            <v>0</v>
          </cell>
          <cell r="P1476">
            <v>0</v>
          </cell>
          <cell r="Q1476">
            <v>0</v>
          </cell>
          <cell r="R1476">
            <v>0</v>
          </cell>
          <cell r="S1476">
            <v>174.709005</v>
          </cell>
          <cell r="T1476">
            <v>0</v>
          </cell>
        </row>
        <row r="1477">
          <cell r="A1477">
            <v>2136602</v>
          </cell>
          <cell r="B1477" t="str">
            <v/>
          </cell>
          <cell r="C1477" t="str">
            <v/>
          </cell>
          <cell r="D1477" t="str">
            <v>21366</v>
          </cell>
          <cell r="E1477" t="str">
            <v/>
          </cell>
          <cell r="F1477" t="str">
            <v/>
          </cell>
          <cell r="G1477" t="str">
            <v>  解决移民遗留问题</v>
          </cell>
          <cell r="H1477">
            <v>0</v>
          </cell>
          <cell r="I1477">
            <v>0</v>
          </cell>
          <cell r="J1477">
            <v>0</v>
          </cell>
          <cell r="K1477">
            <v>0</v>
          </cell>
          <cell r="L1477">
            <v>0</v>
          </cell>
          <cell r="M1477">
            <v>0</v>
          </cell>
          <cell r="N1477">
            <v>0</v>
          </cell>
          <cell r="O1477">
            <v>0</v>
          </cell>
          <cell r="P1477">
            <v>0</v>
          </cell>
          <cell r="Q1477">
            <v>0</v>
          </cell>
          <cell r="R1477">
            <v>0</v>
          </cell>
          <cell r="S1477">
            <v>50.24375</v>
          </cell>
          <cell r="T1477">
            <v>0</v>
          </cell>
        </row>
        <row r="1478">
          <cell r="A1478">
            <v>2136603</v>
          </cell>
          <cell r="B1478" t="str">
            <v/>
          </cell>
          <cell r="C1478" t="str">
            <v/>
          </cell>
          <cell r="D1478" t="str">
            <v>21366</v>
          </cell>
          <cell r="E1478" t="str">
            <v/>
          </cell>
          <cell r="F1478" t="str">
            <v/>
          </cell>
          <cell r="G1478" t="str">
            <v>  库区防护工程维护</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row>
        <row r="1479">
          <cell r="A1479">
            <v>2136699</v>
          </cell>
          <cell r="B1479" t="str">
            <v/>
          </cell>
          <cell r="C1479" t="str">
            <v/>
          </cell>
          <cell r="D1479" t="str">
            <v>21366</v>
          </cell>
          <cell r="E1479" t="str">
            <v/>
          </cell>
          <cell r="F1479" t="str">
            <v/>
          </cell>
          <cell r="G1479" t="str">
            <v>  其他大中型水库库区基金支出</v>
          </cell>
          <cell r="H1479">
            <v>0</v>
          </cell>
          <cell r="I1479">
            <v>0</v>
          </cell>
          <cell r="J1479">
            <v>0</v>
          </cell>
          <cell r="K1479">
            <v>0</v>
          </cell>
          <cell r="L1479">
            <v>0</v>
          </cell>
          <cell r="M1479">
            <v>0</v>
          </cell>
          <cell r="N1479">
            <v>0</v>
          </cell>
          <cell r="O1479">
            <v>0</v>
          </cell>
          <cell r="P1479">
            <v>0</v>
          </cell>
          <cell r="Q1479">
            <v>0</v>
          </cell>
          <cell r="R1479">
            <v>0</v>
          </cell>
          <cell r="S1479">
            <v>88.0628</v>
          </cell>
          <cell r="T1479">
            <v>444.55</v>
          </cell>
        </row>
        <row r="1480">
          <cell r="A1480">
            <v>21369</v>
          </cell>
          <cell r="B1480" t="str">
            <v/>
          </cell>
          <cell r="C1480" t="str">
            <v>213</v>
          </cell>
          <cell r="D1480" t="str">
            <v/>
          </cell>
          <cell r="E1480" t="str">
            <v/>
          </cell>
          <cell r="F1480" t="str">
            <v>21369</v>
          </cell>
          <cell r="G1480" t="str">
            <v>国家重大水利工程建设基金支出</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row>
        <row r="1481">
          <cell r="A1481">
            <v>2136901</v>
          </cell>
          <cell r="B1481" t="str">
            <v/>
          </cell>
          <cell r="C1481" t="str">
            <v/>
          </cell>
          <cell r="D1481" t="str">
            <v>21369</v>
          </cell>
          <cell r="E1481" t="str">
            <v/>
          </cell>
          <cell r="F1481" t="str">
            <v/>
          </cell>
          <cell r="G1481" t="str">
            <v>  南水北调工程建设</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row>
        <row r="1482">
          <cell r="A1482">
            <v>2136902</v>
          </cell>
          <cell r="B1482" t="str">
            <v/>
          </cell>
          <cell r="C1482" t="str">
            <v/>
          </cell>
          <cell r="D1482" t="str">
            <v>21369</v>
          </cell>
          <cell r="E1482" t="str">
            <v/>
          </cell>
          <cell r="F1482" t="str">
            <v/>
          </cell>
          <cell r="G1482" t="str">
            <v>  三峡工程后续工作</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row>
        <row r="1483">
          <cell r="A1483">
            <v>2136903</v>
          </cell>
          <cell r="B1483" t="str">
            <v/>
          </cell>
          <cell r="C1483" t="str">
            <v/>
          </cell>
          <cell r="D1483" t="str">
            <v>21369</v>
          </cell>
          <cell r="E1483" t="str">
            <v/>
          </cell>
          <cell r="F1483" t="str">
            <v/>
          </cell>
          <cell r="G1483" t="str">
            <v>  地方重大水利工程建设</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row>
        <row r="1484">
          <cell r="A1484">
            <v>2136999</v>
          </cell>
          <cell r="B1484" t="str">
            <v/>
          </cell>
          <cell r="C1484" t="str">
            <v/>
          </cell>
          <cell r="D1484" t="str">
            <v>21369</v>
          </cell>
          <cell r="E1484" t="str">
            <v/>
          </cell>
          <cell r="F1484" t="str">
            <v/>
          </cell>
          <cell r="G1484" t="str">
            <v>  其他重大水利工程建设基金支出</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row>
        <row r="1485">
          <cell r="A1485">
            <v>214</v>
          </cell>
          <cell r="B1485" t="str">
            <v>类</v>
          </cell>
          <cell r="C1485" t="str">
            <v/>
          </cell>
          <cell r="D1485" t="str">
            <v/>
          </cell>
          <cell r="E1485" t="str">
            <v/>
          </cell>
          <cell r="F1485" t="str">
            <v/>
          </cell>
          <cell r="G1485" t="str">
            <v>交通运输支出</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row>
        <row r="1486">
          <cell r="A1486">
            <v>21462</v>
          </cell>
          <cell r="B1486" t="str">
            <v/>
          </cell>
          <cell r="C1486" t="str">
            <v>214</v>
          </cell>
          <cell r="D1486" t="str">
            <v/>
          </cell>
          <cell r="E1486" t="str">
            <v/>
          </cell>
          <cell r="F1486" t="str">
            <v>21462</v>
          </cell>
          <cell r="G1486" t="str">
            <v>车辆通行费安排的支出</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row>
        <row r="1487">
          <cell r="A1487">
            <v>2146201</v>
          </cell>
          <cell r="B1487" t="str">
            <v/>
          </cell>
          <cell r="C1487" t="str">
            <v/>
          </cell>
          <cell r="D1487" t="str">
            <v>21462</v>
          </cell>
          <cell r="E1487" t="str">
            <v/>
          </cell>
          <cell r="F1487" t="str">
            <v/>
          </cell>
          <cell r="G1487" t="str">
            <v>  公路还贷</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row>
        <row r="1488">
          <cell r="A1488">
            <v>2146202</v>
          </cell>
          <cell r="B1488" t="str">
            <v/>
          </cell>
          <cell r="C1488" t="str">
            <v/>
          </cell>
          <cell r="D1488" t="str">
            <v>21462</v>
          </cell>
          <cell r="E1488" t="str">
            <v/>
          </cell>
          <cell r="F1488" t="str">
            <v/>
          </cell>
          <cell r="G1488" t="str">
            <v>  政府还贷公路养护</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row>
        <row r="1489">
          <cell r="A1489">
            <v>2146203</v>
          </cell>
          <cell r="B1489" t="str">
            <v/>
          </cell>
          <cell r="C1489" t="str">
            <v/>
          </cell>
          <cell r="D1489" t="str">
            <v>21462</v>
          </cell>
          <cell r="E1489" t="str">
            <v/>
          </cell>
          <cell r="F1489" t="str">
            <v/>
          </cell>
          <cell r="G1489" t="str">
            <v>  政府还贷公路管理</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row>
        <row r="1490">
          <cell r="A1490">
            <v>2146299</v>
          </cell>
          <cell r="B1490" t="str">
            <v/>
          </cell>
          <cell r="C1490" t="str">
            <v/>
          </cell>
          <cell r="D1490" t="str">
            <v>21462</v>
          </cell>
          <cell r="E1490" t="str">
            <v/>
          </cell>
          <cell r="F1490" t="str">
            <v/>
          </cell>
          <cell r="G1490" t="str">
            <v>  其他车辆通行费安排的支出</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row>
        <row r="1491">
          <cell r="A1491">
            <v>215</v>
          </cell>
          <cell r="B1491" t="str">
            <v>类</v>
          </cell>
          <cell r="C1491" t="str">
            <v/>
          </cell>
          <cell r="D1491" t="str">
            <v/>
          </cell>
          <cell r="E1491" t="str">
            <v/>
          </cell>
          <cell r="F1491" t="str">
            <v/>
          </cell>
          <cell r="G1491" t="str">
            <v>资源勘探信息等支出</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row>
        <row r="1492">
          <cell r="A1492">
            <v>21560</v>
          </cell>
          <cell r="B1492" t="str">
            <v/>
          </cell>
          <cell r="C1492" t="str">
            <v>215</v>
          </cell>
          <cell r="D1492" t="str">
            <v/>
          </cell>
          <cell r="E1492" t="str">
            <v/>
          </cell>
          <cell r="F1492" t="str">
            <v>21560</v>
          </cell>
          <cell r="G1492" t="str">
            <v>散装水泥专项资金支出</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row>
        <row r="1493">
          <cell r="A1493">
            <v>2156001</v>
          </cell>
          <cell r="B1493" t="str">
            <v/>
          </cell>
          <cell r="C1493" t="str">
            <v/>
          </cell>
          <cell r="D1493" t="str">
            <v>21560</v>
          </cell>
          <cell r="E1493" t="str">
            <v/>
          </cell>
          <cell r="F1493" t="str">
            <v/>
          </cell>
          <cell r="G1493" t="str">
            <v>  建设专用设施</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row>
        <row r="1494">
          <cell r="A1494">
            <v>2156002</v>
          </cell>
          <cell r="B1494" t="str">
            <v/>
          </cell>
          <cell r="C1494" t="str">
            <v/>
          </cell>
          <cell r="D1494" t="str">
            <v>21560</v>
          </cell>
          <cell r="E1494" t="str">
            <v/>
          </cell>
          <cell r="F1494" t="str">
            <v/>
          </cell>
          <cell r="G1494" t="str">
            <v>  专用设备购置和维修</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row>
        <row r="1495">
          <cell r="A1495">
            <v>2156003</v>
          </cell>
          <cell r="B1495" t="str">
            <v/>
          </cell>
          <cell r="C1495" t="str">
            <v/>
          </cell>
          <cell r="D1495" t="str">
            <v>21560</v>
          </cell>
          <cell r="E1495" t="str">
            <v/>
          </cell>
          <cell r="F1495" t="str">
            <v/>
          </cell>
          <cell r="G1495" t="str">
            <v>  贷款贴息</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row>
        <row r="1496">
          <cell r="A1496">
            <v>2156004</v>
          </cell>
          <cell r="B1496" t="str">
            <v/>
          </cell>
          <cell r="C1496" t="str">
            <v/>
          </cell>
          <cell r="D1496" t="str">
            <v>21560</v>
          </cell>
          <cell r="E1496" t="str">
            <v/>
          </cell>
          <cell r="F1496" t="str">
            <v/>
          </cell>
          <cell r="G1496" t="str">
            <v>  技术研发与推广</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row>
        <row r="1497">
          <cell r="A1497">
            <v>2156005</v>
          </cell>
          <cell r="B1497" t="str">
            <v/>
          </cell>
          <cell r="C1497" t="str">
            <v/>
          </cell>
          <cell r="D1497" t="str">
            <v>21560</v>
          </cell>
          <cell r="E1497" t="str">
            <v/>
          </cell>
          <cell r="F1497" t="str">
            <v/>
          </cell>
          <cell r="G1497" t="str">
            <v>  宣传</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row>
        <row r="1498">
          <cell r="A1498">
            <v>2156099</v>
          </cell>
          <cell r="B1498" t="str">
            <v/>
          </cell>
          <cell r="C1498" t="str">
            <v/>
          </cell>
          <cell r="D1498" t="str">
            <v>21560</v>
          </cell>
          <cell r="E1498" t="str">
            <v/>
          </cell>
          <cell r="F1498" t="str">
            <v/>
          </cell>
          <cell r="G1498" t="str">
            <v>  其他散装水泥专项资金支出</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row>
        <row r="1499">
          <cell r="A1499">
            <v>21561</v>
          </cell>
          <cell r="B1499" t="str">
            <v/>
          </cell>
          <cell r="C1499" t="str">
            <v>215</v>
          </cell>
          <cell r="D1499" t="str">
            <v/>
          </cell>
          <cell r="E1499" t="str">
            <v/>
          </cell>
          <cell r="F1499" t="str">
            <v>21561</v>
          </cell>
          <cell r="G1499" t="str">
            <v>新型墙体材料专项基金支出</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row>
        <row r="1500">
          <cell r="A1500">
            <v>2156101</v>
          </cell>
          <cell r="B1500" t="str">
            <v/>
          </cell>
          <cell r="C1500" t="str">
            <v/>
          </cell>
          <cell r="D1500" t="str">
            <v>21561</v>
          </cell>
          <cell r="E1500" t="str">
            <v/>
          </cell>
          <cell r="F1500" t="str">
            <v/>
          </cell>
          <cell r="G1500" t="str">
            <v>  技改贴息和补助</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row>
        <row r="1501">
          <cell r="A1501">
            <v>2156102</v>
          </cell>
          <cell r="B1501" t="str">
            <v/>
          </cell>
          <cell r="C1501" t="str">
            <v/>
          </cell>
          <cell r="D1501" t="str">
            <v>21561</v>
          </cell>
          <cell r="E1501" t="str">
            <v/>
          </cell>
          <cell r="F1501" t="str">
            <v/>
          </cell>
          <cell r="G1501" t="str">
            <v>  技术研发和推广</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row>
        <row r="1502">
          <cell r="A1502">
            <v>2156103</v>
          </cell>
          <cell r="B1502" t="str">
            <v/>
          </cell>
          <cell r="C1502" t="str">
            <v/>
          </cell>
          <cell r="D1502" t="str">
            <v>21561</v>
          </cell>
          <cell r="E1502" t="str">
            <v/>
          </cell>
          <cell r="F1502" t="str">
            <v/>
          </cell>
          <cell r="G1502" t="str">
            <v>  示范项目补贴</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row>
        <row r="1503">
          <cell r="A1503">
            <v>2156104</v>
          </cell>
          <cell r="B1503" t="str">
            <v/>
          </cell>
          <cell r="C1503" t="str">
            <v/>
          </cell>
          <cell r="D1503" t="str">
            <v>21561</v>
          </cell>
          <cell r="E1503" t="str">
            <v/>
          </cell>
          <cell r="F1503" t="str">
            <v/>
          </cell>
          <cell r="G1503" t="str">
            <v>  宣传和培训</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row>
        <row r="1504">
          <cell r="A1504">
            <v>2156199</v>
          </cell>
          <cell r="B1504" t="str">
            <v/>
          </cell>
          <cell r="C1504" t="str">
            <v/>
          </cell>
          <cell r="D1504" t="str">
            <v>21561</v>
          </cell>
          <cell r="E1504" t="str">
            <v/>
          </cell>
          <cell r="F1504" t="str">
            <v/>
          </cell>
          <cell r="G1504" t="str">
            <v>  其他新型墙体材料专项基金支出</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row>
        <row r="1505">
          <cell r="A1505">
            <v>21562</v>
          </cell>
          <cell r="B1505" t="str">
            <v/>
          </cell>
          <cell r="C1505" t="str">
            <v>215</v>
          </cell>
          <cell r="D1505" t="str">
            <v/>
          </cell>
          <cell r="E1505" t="str">
            <v/>
          </cell>
          <cell r="F1505" t="str">
            <v>21562</v>
          </cell>
          <cell r="G1505" t="str">
            <v>农网还贷资金支出</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row>
        <row r="1506">
          <cell r="A1506">
            <v>2156201</v>
          </cell>
          <cell r="B1506" t="str">
            <v/>
          </cell>
          <cell r="C1506" t="str">
            <v/>
          </cell>
          <cell r="D1506" t="str">
            <v>21562</v>
          </cell>
          <cell r="E1506" t="str">
            <v/>
          </cell>
          <cell r="F1506" t="str">
            <v/>
          </cell>
          <cell r="G1506" t="str">
            <v>  中央农网还贷资金支出</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row>
        <row r="1507">
          <cell r="A1507">
            <v>2156202</v>
          </cell>
          <cell r="B1507" t="str">
            <v/>
          </cell>
          <cell r="C1507" t="str">
            <v/>
          </cell>
          <cell r="D1507" t="str">
            <v>21562</v>
          </cell>
          <cell r="E1507" t="str">
            <v/>
          </cell>
          <cell r="F1507" t="str">
            <v/>
          </cell>
          <cell r="G1507" t="str">
            <v>  地方农网还贷资金支出</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row>
        <row r="1508">
          <cell r="A1508">
            <v>2156299</v>
          </cell>
          <cell r="B1508" t="str">
            <v/>
          </cell>
          <cell r="C1508" t="str">
            <v/>
          </cell>
          <cell r="D1508" t="str">
            <v>21562</v>
          </cell>
          <cell r="E1508" t="str">
            <v/>
          </cell>
          <cell r="F1508" t="str">
            <v/>
          </cell>
          <cell r="G1508" t="str">
            <v>  其他农网还贷资金支出</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row>
        <row r="1509">
          <cell r="A1509">
            <v>216</v>
          </cell>
          <cell r="B1509" t="str">
            <v>类</v>
          </cell>
          <cell r="C1509" t="str">
            <v/>
          </cell>
          <cell r="D1509" t="str">
            <v/>
          </cell>
          <cell r="E1509" t="str">
            <v/>
          </cell>
          <cell r="F1509" t="str">
            <v/>
          </cell>
          <cell r="G1509" t="str">
            <v>商业服务业等支出</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row>
        <row r="1510">
          <cell r="A1510">
            <v>21660</v>
          </cell>
          <cell r="B1510" t="str">
            <v/>
          </cell>
          <cell r="C1510" t="str">
            <v>216</v>
          </cell>
          <cell r="D1510" t="str">
            <v/>
          </cell>
          <cell r="E1510" t="str">
            <v/>
          </cell>
          <cell r="F1510" t="str">
            <v>21660</v>
          </cell>
          <cell r="G1510" t="str">
            <v>旅游发展基金支出</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row>
        <row r="1511">
          <cell r="A1511">
            <v>2166001</v>
          </cell>
          <cell r="B1511" t="str">
            <v/>
          </cell>
          <cell r="C1511" t="str">
            <v/>
          </cell>
          <cell r="D1511" t="str">
            <v>21660</v>
          </cell>
          <cell r="E1511" t="str">
            <v/>
          </cell>
          <cell r="F1511" t="str">
            <v/>
          </cell>
          <cell r="G1511" t="str">
            <v>  宣传促销</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row>
        <row r="1512">
          <cell r="A1512">
            <v>2166002</v>
          </cell>
          <cell r="B1512" t="str">
            <v/>
          </cell>
          <cell r="C1512" t="str">
            <v/>
          </cell>
          <cell r="D1512" t="str">
            <v>21660</v>
          </cell>
          <cell r="E1512" t="str">
            <v/>
          </cell>
          <cell r="F1512" t="str">
            <v/>
          </cell>
          <cell r="G1512" t="str">
            <v>  行业规划</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row>
        <row r="1513">
          <cell r="A1513">
            <v>2166003</v>
          </cell>
          <cell r="B1513" t="str">
            <v/>
          </cell>
          <cell r="C1513" t="str">
            <v/>
          </cell>
          <cell r="D1513" t="str">
            <v>21660</v>
          </cell>
          <cell r="E1513" t="str">
            <v/>
          </cell>
          <cell r="F1513" t="str">
            <v/>
          </cell>
          <cell r="G1513" t="str">
            <v>  旅游事业补助</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row>
        <row r="1514">
          <cell r="A1514">
            <v>2166004</v>
          </cell>
          <cell r="B1514" t="str">
            <v/>
          </cell>
          <cell r="C1514" t="str">
            <v/>
          </cell>
          <cell r="D1514" t="str">
            <v>21660</v>
          </cell>
          <cell r="E1514" t="str">
            <v/>
          </cell>
          <cell r="F1514" t="str">
            <v/>
          </cell>
          <cell r="G1514" t="str">
            <v>  地方旅游开发项目补助</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row>
        <row r="1515">
          <cell r="A1515">
            <v>2166099</v>
          </cell>
          <cell r="B1515" t="str">
            <v/>
          </cell>
          <cell r="C1515" t="str">
            <v/>
          </cell>
          <cell r="D1515" t="str">
            <v>21660</v>
          </cell>
          <cell r="E1515" t="str">
            <v/>
          </cell>
          <cell r="F1515" t="str">
            <v/>
          </cell>
          <cell r="G1515" t="str">
            <v>  其他旅游发展基金支出</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row>
        <row r="1516">
          <cell r="A1516">
            <v>229</v>
          </cell>
          <cell r="B1516" t="str">
            <v>类</v>
          </cell>
          <cell r="C1516" t="str">
            <v/>
          </cell>
          <cell r="D1516" t="str">
            <v/>
          </cell>
          <cell r="E1516" t="str">
            <v/>
          </cell>
          <cell r="F1516" t="str">
            <v/>
          </cell>
          <cell r="G1516" t="str">
            <v>其他支出</v>
          </cell>
          <cell r="H1516">
            <v>0</v>
          </cell>
          <cell r="I1516">
            <v>0</v>
          </cell>
          <cell r="J1516">
            <v>0</v>
          </cell>
          <cell r="K1516">
            <v>0</v>
          </cell>
          <cell r="L1516">
            <v>0</v>
          </cell>
          <cell r="M1516">
            <v>0</v>
          </cell>
          <cell r="N1516">
            <v>0</v>
          </cell>
          <cell r="O1516">
            <v>0</v>
          </cell>
          <cell r="P1516">
            <v>0</v>
          </cell>
          <cell r="Q1516">
            <v>0</v>
          </cell>
          <cell r="R1516">
            <v>0</v>
          </cell>
          <cell r="S1516">
            <v>1295.949278</v>
          </cell>
          <cell r="T1516">
            <v>845.85</v>
          </cell>
        </row>
        <row r="1517">
          <cell r="A1517">
            <v>22904</v>
          </cell>
          <cell r="B1517" t="str">
            <v/>
          </cell>
          <cell r="C1517" t="str">
            <v>229</v>
          </cell>
          <cell r="D1517" t="str">
            <v/>
          </cell>
          <cell r="E1517" t="str">
            <v/>
          </cell>
          <cell r="F1517" t="str">
            <v>22904</v>
          </cell>
          <cell r="G1517" t="str">
            <v>其他政府性基金及对应专项债务收入安排的支出</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row>
        <row r="1518">
          <cell r="A1518">
            <v>2290402</v>
          </cell>
          <cell r="B1518" t="str">
            <v/>
          </cell>
          <cell r="C1518" t="str">
            <v/>
          </cell>
          <cell r="D1518" t="str">
            <v>22904</v>
          </cell>
          <cell r="E1518" t="str">
            <v/>
          </cell>
          <cell r="F1518" t="str">
            <v/>
          </cell>
          <cell r="G1518" t="str">
            <v>  其他地方自行试点项目收益专项债券收入安排的支出</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row>
        <row r="1519">
          <cell r="A1519">
            <v>22960</v>
          </cell>
          <cell r="B1519" t="str">
            <v/>
          </cell>
          <cell r="C1519" t="str">
            <v>229</v>
          </cell>
          <cell r="D1519" t="str">
            <v/>
          </cell>
          <cell r="E1519" t="str">
            <v/>
          </cell>
          <cell r="F1519" t="str">
            <v>22960</v>
          </cell>
          <cell r="G1519" t="str">
            <v>彩票公益金安排的支出</v>
          </cell>
          <cell r="H1519">
            <v>0</v>
          </cell>
          <cell r="I1519">
            <v>0</v>
          </cell>
          <cell r="J1519">
            <v>0</v>
          </cell>
          <cell r="K1519">
            <v>0</v>
          </cell>
          <cell r="L1519">
            <v>0</v>
          </cell>
          <cell r="M1519">
            <v>0</v>
          </cell>
          <cell r="N1519">
            <v>0</v>
          </cell>
          <cell r="O1519">
            <v>0</v>
          </cell>
          <cell r="P1519">
            <v>0</v>
          </cell>
          <cell r="Q1519">
            <v>0</v>
          </cell>
          <cell r="R1519">
            <v>0</v>
          </cell>
          <cell r="S1519">
            <v>1295.949278</v>
          </cell>
          <cell r="T1519">
            <v>845.85</v>
          </cell>
        </row>
        <row r="1520">
          <cell r="A1520">
            <v>2296001</v>
          </cell>
          <cell r="B1520" t="str">
            <v/>
          </cell>
          <cell r="C1520" t="str">
            <v/>
          </cell>
          <cell r="D1520" t="str">
            <v>22960</v>
          </cell>
          <cell r="E1520" t="str">
            <v/>
          </cell>
          <cell r="F1520" t="str">
            <v/>
          </cell>
          <cell r="G1520" t="str">
            <v>  用于补充全国社会保障基金的彩票公益金支出</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row>
        <row r="1521">
          <cell r="A1521">
            <v>2296002</v>
          </cell>
          <cell r="B1521" t="str">
            <v/>
          </cell>
          <cell r="C1521" t="str">
            <v/>
          </cell>
          <cell r="D1521" t="str">
            <v>22960</v>
          </cell>
          <cell r="E1521" t="str">
            <v/>
          </cell>
          <cell r="F1521" t="str">
            <v/>
          </cell>
          <cell r="G1521" t="str">
            <v>  用于社会福利的彩票公益金支出</v>
          </cell>
          <cell r="H1521">
            <v>0</v>
          </cell>
          <cell r="I1521">
            <v>0</v>
          </cell>
          <cell r="J1521">
            <v>0</v>
          </cell>
          <cell r="K1521">
            <v>0</v>
          </cell>
          <cell r="L1521">
            <v>0</v>
          </cell>
          <cell r="M1521">
            <v>0</v>
          </cell>
          <cell r="N1521">
            <v>0</v>
          </cell>
          <cell r="O1521">
            <v>0</v>
          </cell>
          <cell r="P1521">
            <v>0</v>
          </cell>
          <cell r="Q1521">
            <v>0</v>
          </cell>
          <cell r="R1521">
            <v>0</v>
          </cell>
          <cell r="S1521">
            <v>905.1395</v>
          </cell>
          <cell r="T1521">
            <v>173</v>
          </cell>
        </row>
        <row r="1522">
          <cell r="A1522">
            <v>2296003</v>
          </cell>
          <cell r="B1522" t="str">
            <v/>
          </cell>
          <cell r="C1522" t="str">
            <v/>
          </cell>
          <cell r="D1522" t="str">
            <v>22960</v>
          </cell>
          <cell r="E1522" t="str">
            <v/>
          </cell>
          <cell r="F1522" t="str">
            <v/>
          </cell>
          <cell r="G1522" t="str">
            <v>  用于体育事业的彩票公益金支出</v>
          </cell>
          <cell r="H1522">
            <v>0</v>
          </cell>
          <cell r="I1522">
            <v>0</v>
          </cell>
          <cell r="J1522">
            <v>0</v>
          </cell>
          <cell r="K1522">
            <v>0</v>
          </cell>
          <cell r="L1522">
            <v>0</v>
          </cell>
          <cell r="M1522">
            <v>0</v>
          </cell>
          <cell r="N1522">
            <v>0</v>
          </cell>
          <cell r="O1522">
            <v>0</v>
          </cell>
          <cell r="P1522">
            <v>0</v>
          </cell>
          <cell r="Q1522">
            <v>0</v>
          </cell>
          <cell r="R1522">
            <v>0</v>
          </cell>
          <cell r="S1522">
            <v>120.4073</v>
          </cell>
          <cell r="T1522">
            <v>162.5</v>
          </cell>
        </row>
        <row r="1523">
          <cell r="A1523">
            <v>2296004</v>
          </cell>
          <cell r="B1523" t="str">
            <v/>
          </cell>
          <cell r="C1523" t="str">
            <v/>
          </cell>
          <cell r="D1523" t="str">
            <v>22960</v>
          </cell>
          <cell r="E1523" t="str">
            <v/>
          </cell>
          <cell r="F1523" t="str">
            <v/>
          </cell>
          <cell r="G1523" t="str">
            <v>  用于教育事业的彩票公益金支出</v>
          </cell>
          <cell r="H1523">
            <v>0</v>
          </cell>
          <cell r="I1523">
            <v>0</v>
          </cell>
          <cell r="J1523">
            <v>0</v>
          </cell>
          <cell r="K1523">
            <v>0</v>
          </cell>
          <cell r="L1523">
            <v>0</v>
          </cell>
          <cell r="M1523">
            <v>0</v>
          </cell>
          <cell r="N1523">
            <v>0</v>
          </cell>
          <cell r="O1523">
            <v>0</v>
          </cell>
          <cell r="P1523">
            <v>0</v>
          </cell>
          <cell r="Q1523">
            <v>0</v>
          </cell>
          <cell r="R1523">
            <v>0</v>
          </cell>
          <cell r="S1523">
            <v>0</v>
          </cell>
          <cell r="T1523">
            <v>3</v>
          </cell>
        </row>
        <row r="1524">
          <cell r="A1524">
            <v>2296005</v>
          </cell>
          <cell r="B1524" t="str">
            <v/>
          </cell>
          <cell r="C1524" t="str">
            <v/>
          </cell>
          <cell r="D1524" t="str">
            <v>22960</v>
          </cell>
          <cell r="E1524" t="str">
            <v/>
          </cell>
          <cell r="F1524" t="str">
            <v/>
          </cell>
          <cell r="G1524" t="str">
            <v>  用于红十字事业的彩票公益金支出</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row>
        <row r="1525">
          <cell r="A1525">
            <v>2296006</v>
          </cell>
          <cell r="B1525" t="str">
            <v/>
          </cell>
          <cell r="C1525" t="str">
            <v/>
          </cell>
          <cell r="D1525" t="str">
            <v>22960</v>
          </cell>
          <cell r="E1525" t="str">
            <v/>
          </cell>
          <cell r="F1525" t="str">
            <v/>
          </cell>
          <cell r="G1525" t="str">
            <v>  用于残疾人事业的彩票公益金支出</v>
          </cell>
          <cell r="H1525">
            <v>0</v>
          </cell>
          <cell r="I1525">
            <v>0</v>
          </cell>
          <cell r="J1525">
            <v>0</v>
          </cell>
          <cell r="K1525">
            <v>0</v>
          </cell>
          <cell r="L1525">
            <v>0</v>
          </cell>
          <cell r="M1525">
            <v>0</v>
          </cell>
          <cell r="N1525">
            <v>0</v>
          </cell>
          <cell r="O1525">
            <v>0</v>
          </cell>
          <cell r="P1525">
            <v>0</v>
          </cell>
          <cell r="Q1525">
            <v>0</v>
          </cell>
          <cell r="R1525">
            <v>0</v>
          </cell>
          <cell r="S1525">
            <v>89.995173</v>
          </cell>
          <cell r="T1525">
            <v>127.35</v>
          </cell>
        </row>
        <row r="1526">
          <cell r="A1526">
            <v>2296007</v>
          </cell>
          <cell r="B1526" t="str">
            <v/>
          </cell>
          <cell r="C1526" t="str">
            <v/>
          </cell>
          <cell r="D1526" t="str">
            <v>22960</v>
          </cell>
          <cell r="E1526" t="str">
            <v/>
          </cell>
          <cell r="F1526" t="str">
            <v/>
          </cell>
          <cell r="G1526" t="str">
            <v>  用于城市医疗救助的彩票公益金支出</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row>
        <row r="1527">
          <cell r="A1527">
            <v>2296008</v>
          </cell>
          <cell r="B1527" t="str">
            <v/>
          </cell>
          <cell r="C1527" t="str">
            <v/>
          </cell>
          <cell r="D1527" t="str">
            <v>22960</v>
          </cell>
          <cell r="E1527" t="str">
            <v/>
          </cell>
          <cell r="F1527" t="str">
            <v/>
          </cell>
          <cell r="G1527" t="str">
            <v>  用于农村医疗救助的彩票公益金支出</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row>
        <row r="1528">
          <cell r="A1528">
            <v>2296009</v>
          </cell>
          <cell r="B1528" t="str">
            <v/>
          </cell>
          <cell r="C1528" t="str">
            <v/>
          </cell>
          <cell r="D1528" t="str">
            <v>22960</v>
          </cell>
          <cell r="E1528" t="str">
            <v/>
          </cell>
          <cell r="F1528" t="str">
            <v/>
          </cell>
          <cell r="G1528" t="str">
            <v>  用于地震灾后恢复重建的彩票公益金支出</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row>
        <row r="1529">
          <cell r="A1529">
            <v>2296010</v>
          </cell>
          <cell r="B1529" t="str">
            <v/>
          </cell>
          <cell r="C1529" t="str">
            <v/>
          </cell>
          <cell r="D1529" t="str">
            <v>22960</v>
          </cell>
          <cell r="E1529" t="str">
            <v/>
          </cell>
          <cell r="F1529" t="str">
            <v/>
          </cell>
          <cell r="G1529" t="str">
            <v>  用于文化事业的彩票公益金支出</v>
          </cell>
          <cell r="H1529">
            <v>0</v>
          </cell>
          <cell r="I1529">
            <v>0</v>
          </cell>
          <cell r="J1529">
            <v>0</v>
          </cell>
          <cell r="K1529">
            <v>0</v>
          </cell>
          <cell r="L1529">
            <v>0</v>
          </cell>
          <cell r="M1529">
            <v>0</v>
          </cell>
          <cell r="N1529">
            <v>0</v>
          </cell>
          <cell r="O1529">
            <v>0</v>
          </cell>
          <cell r="P1529">
            <v>0</v>
          </cell>
          <cell r="Q1529">
            <v>0</v>
          </cell>
          <cell r="R1529">
            <v>0</v>
          </cell>
          <cell r="S1529">
            <v>7.032</v>
          </cell>
          <cell r="T1529">
            <v>0</v>
          </cell>
        </row>
        <row r="1530">
          <cell r="A1530">
            <v>2296011</v>
          </cell>
          <cell r="B1530" t="str">
            <v/>
          </cell>
          <cell r="C1530" t="str">
            <v/>
          </cell>
          <cell r="D1530" t="str">
            <v>22960</v>
          </cell>
          <cell r="E1530" t="str">
            <v/>
          </cell>
          <cell r="F1530" t="str">
            <v/>
          </cell>
          <cell r="G1530" t="str">
            <v>  用于扶贫的彩票公益金支出</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row>
        <row r="1531">
          <cell r="A1531">
            <v>2296012</v>
          </cell>
          <cell r="B1531" t="str">
            <v/>
          </cell>
          <cell r="C1531" t="str">
            <v/>
          </cell>
          <cell r="D1531" t="str">
            <v>22960</v>
          </cell>
          <cell r="E1531" t="str">
            <v/>
          </cell>
          <cell r="F1531" t="str">
            <v/>
          </cell>
          <cell r="G1531" t="str">
            <v>  用于法律援助的彩票公益金支出</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row>
        <row r="1532">
          <cell r="A1532">
            <v>2296013</v>
          </cell>
          <cell r="B1532" t="str">
            <v/>
          </cell>
          <cell r="C1532" t="str">
            <v/>
          </cell>
          <cell r="D1532" t="str">
            <v>22960</v>
          </cell>
          <cell r="E1532" t="str">
            <v/>
          </cell>
          <cell r="F1532" t="str">
            <v/>
          </cell>
          <cell r="G1532" t="str">
            <v>  用于城乡医疗救助的彩票公益金支出</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row>
        <row r="1533">
          <cell r="A1533">
            <v>2296099</v>
          </cell>
          <cell r="B1533" t="str">
            <v/>
          </cell>
          <cell r="C1533" t="str">
            <v/>
          </cell>
          <cell r="D1533" t="str">
            <v>22960</v>
          </cell>
          <cell r="E1533" t="str">
            <v/>
          </cell>
          <cell r="F1533" t="str">
            <v/>
          </cell>
          <cell r="G1533" t="str">
            <v>  用于其他社会公益事业的彩票公益金支出</v>
          </cell>
          <cell r="H1533">
            <v>0</v>
          </cell>
          <cell r="I1533">
            <v>0</v>
          </cell>
          <cell r="J1533">
            <v>0</v>
          </cell>
          <cell r="K1533">
            <v>0</v>
          </cell>
          <cell r="L1533">
            <v>0</v>
          </cell>
          <cell r="M1533">
            <v>0</v>
          </cell>
          <cell r="N1533">
            <v>0</v>
          </cell>
          <cell r="O1533">
            <v>0</v>
          </cell>
          <cell r="P1533">
            <v>0</v>
          </cell>
          <cell r="Q1533">
            <v>0</v>
          </cell>
          <cell r="R1533">
            <v>0</v>
          </cell>
          <cell r="S1533">
            <v>173.375305</v>
          </cell>
          <cell r="T1533">
            <v>380</v>
          </cell>
        </row>
        <row r="1534">
          <cell r="A1534">
            <v>231</v>
          </cell>
          <cell r="B1534" t="str">
            <v>类</v>
          </cell>
          <cell r="C1534" t="str">
            <v/>
          </cell>
          <cell r="D1534" t="str">
            <v/>
          </cell>
          <cell r="E1534" t="str">
            <v/>
          </cell>
          <cell r="F1534" t="str">
            <v/>
          </cell>
          <cell r="G1534" t="str">
            <v>债务还本支出</v>
          </cell>
          <cell r="H1534">
            <v>12100</v>
          </cell>
          <cell r="I1534">
            <v>0</v>
          </cell>
          <cell r="J1534">
            <v>0</v>
          </cell>
          <cell r="K1534">
            <v>0</v>
          </cell>
          <cell r="L1534">
            <v>0</v>
          </cell>
          <cell r="M1534">
            <v>0</v>
          </cell>
          <cell r="N1534">
            <v>0</v>
          </cell>
          <cell r="O1534">
            <v>0</v>
          </cell>
          <cell r="P1534">
            <v>0</v>
          </cell>
          <cell r="Q1534">
            <v>0</v>
          </cell>
          <cell r="R1534">
            <v>0</v>
          </cell>
          <cell r="S1534">
            <v>0</v>
          </cell>
          <cell r="T1534">
            <v>0</v>
          </cell>
        </row>
        <row r="1535">
          <cell r="A1535">
            <v>23104</v>
          </cell>
          <cell r="B1535" t="str">
            <v/>
          </cell>
          <cell r="C1535" t="str">
            <v>231</v>
          </cell>
          <cell r="D1535" t="str">
            <v/>
          </cell>
          <cell r="E1535" t="str">
            <v/>
          </cell>
          <cell r="F1535" t="str">
            <v>23104</v>
          </cell>
          <cell r="G1535" t="str">
            <v>地方政府专项债务还本支出</v>
          </cell>
          <cell r="H1535">
            <v>12100</v>
          </cell>
          <cell r="I1535">
            <v>0</v>
          </cell>
          <cell r="J1535">
            <v>0</v>
          </cell>
          <cell r="K1535">
            <v>0</v>
          </cell>
          <cell r="L1535">
            <v>0</v>
          </cell>
          <cell r="M1535">
            <v>0</v>
          </cell>
          <cell r="N1535">
            <v>0</v>
          </cell>
          <cell r="O1535">
            <v>0</v>
          </cell>
          <cell r="P1535">
            <v>0</v>
          </cell>
          <cell r="Q1535">
            <v>0</v>
          </cell>
          <cell r="R1535">
            <v>0</v>
          </cell>
          <cell r="S1535">
            <v>0</v>
          </cell>
          <cell r="T1535">
            <v>0</v>
          </cell>
        </row>
        <row r="1536">
          <cell r="A1536">
            <v>2310411</v>
          </cell>
          <cell r="B1536" t="str">
            <v/>
          </cell>
          <cell r="C1536" t="str">
            <v/>
          </cell>
          <cell r="D1536" t="str">
            <v>23104</v>
          </cell>
          <cell r="E1536" t="str">
            <v/>
          </cell>
          <cell r="F1536" t="str">
            <v/>
          </cell>
          <cell r="G1536" t="str">
            <v>  国有土地使用权出让金债务还本支出</v>
          </cell>
          <cell r="H1536">
            <v>2100</v>
          </cell>
          <cell r="I1536">
            <v>0</v>
          </cell>
          <cell r="J1536">
            <v>0</v>
          </cell>
          <cell r="K1536">
            <v>0</v>
          </cell>
          <cell r="L1536">
            <v>0</v>
          </cell>
          <cell r="M1536">
            <v>0</v>
          </cell>
          <cell r="N1536">
            <v>0</v>
          </cell>
          <cell r="O1536">
            <v>0</v>
          </cell>
          <cell r="P1536">
            <v>0</v>
          </cell>
          <cell r="Q1536">
            <v>0</v>
          </cell>
        </row>
        <row r="1536">
          <cell r="S1536">
            <v>0</v>
          </cell>
          <cell r="T1536">
            <v>0</v>
          </cell>
        </row>
        <row r="1537">
          <cell r="A1537">
            <v>2310431</v>
          </cell>
          <cell r="B1537" t="str">
            <v/>
          </cell>
          <cell r="C1537" t="str">
            <v/>
          </cell>
          <cell r="D1537" t="str">
            <v>23104</v>
          </cell>
          <cell r="E1537" t="str">
            <v/>
          </cell>
          <cell r="F1537" t="str">
            <v/>
          </cell>
          <cell r="G1537" t="str">
            <v>  土地储备专项债券还本支出</v>
          </cell>
          <cell r="H1537">
            <v>10000</v>
          </cell>
          <cell r="I1537">
            <v>0</v>
          </cell>
          <cell r="J1537">
            <v>0</v>
          </cell>
          <cell r="K1537">
            <v>0</v>
          </cell>
          <cell r="L1537">
            <v>0</v>
          </cell>
          <cell r="M1537">
            <v>0</v>
          </cell>
          <cell r="N1537">
            <v>0</v>
          </cell>
          <cell r="O1537">
            <v>0</v>
          </cell>
          <cell r="P1537">
            <v>0</v>
          </cell>
          <cell r="Q1537">
            <v>0</v>
          </cell>
          <cell r="R1537">
            <v>0</v>
          </cell>
          <cell r="S1537">
            <v>0</v>
          </cell>
          <cell r="T1537">
            <v>0</v>
          </cell>
        </row>
        <row r="1538">
          <cell r="A1538">
            <v>2310499</v>
          </cell>
          <cell r="B1538" t="str">
            <v/>
          </cell>
          <cell r="C1538" t="str">
            <v/>
          </cell>
          <cell r="D1538" t="str">
            <v>23104</v>
          </cell>
          <cell r="E1538" t="str">
            <v/>
          </cell>
          <cell r="F1538" t="str">
            <v/>
          </cell>
          <cell r="G1538" t="str">
            <v>  其他政府性基金债务还本支出</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row>
        <row r="1539">
          <cell r="A1539">
            <v>232</v>
          </cell>
          <cell r="B1539" t="str">
            <v>类</v>
          </cell>
          <cell r="C1539" t="str">
            <v/>
          </cell>
          <cell r="D1539" t="str">
            <v/>
          </cell>
          <cell r="E1539" t="str">
            <v/>
          </cell>
          <cell r="F1539" t="str">
            <v/>
          </cell>
          <cell r="G1539" t="str">
            <v>债务付息支出</v>
          </cell>
          <cell r="H1539">
            <v>13749.1</v>
          </cell>
          <cell r="I1539">
            <v>0</v>
          </cell>
          <cell r="J1539">
            <v>0</v>
          </cell>
          <cell r="K1539">
            <v>0</v>
          </cell>
          <cell r="L1539">
            <v>0</v>
          </cell>
          <cell r="M1539">
            <v>0</v>
          </cell>
          <cell r="N1539">
            <v>0</v>
          </cell>
          <cell r="O1539">
            <v>0</v>
          </cell>
          <cell r="P1539">
            <v>0</v>
          </cell>
          <cell r="Q1539">
            <v>0</v>
          </cell>
          <cell r="R1539">
            <v>0</v>
          </cell>
          <cell r="S1539">
            <v>44.171272</v>
          </cell>
          <cell r="T1539">
            <v>0</v>
          </cell>
        </row>
        <row r="1540">
          <cell r="A1540">
            <v>23204</v>
          </cell>
          <cell r="B1540" t="str">
            <v/>
          </cell>
          <cell r="C1540" t="str">
            <v>232</v>
          </cell>
          <cell r="D1540" t="str">
            <v/>
          </cell>
          <cell r="E1540" t="str">
            <v/>
          </cell>
          <cell r="F1540" t="str">
            <v>23204</v>
          </cell>
          <cell r="G1540" t="str">
            <v>地方政府专项债务付息支出</v>
          </cell>
          <cell r="H1540">
            <v>13749.1</v>
          </cell>
          <cell r="I1540">
            <v>0</v>
          </cell>
          <cell r="J1540">
            <v>0</v>
          </cell>
          <cell r="K1540">
            <v>0</v>
          </cell>
          <cell r="L1540">
            <v>0</v>
          </cell>
          <cell r="M1540">
            <v>0</v>
          </cell>
          <cell r="N1540">
            <v>0</v>
          </cell>
          <cell r="O1540">
            <v>0</v>
          </cell>
          <cell r="P1540">
            <v>0</v>
          </cell>
          <cell r="Q1540">
            <v>0</v>
          </cell>
          <cell r="R1540">
            <v>0</v>
          </cell>
          <cell r="S1540">
            <v>44.171272</v>
          </cell>
          <cell r="T1540">
            <v>0</v>
          </cell>
        </row>
        <row r="1541">
          <cell r="A1541">
            <v>2320411</v>
          </cell>
          <cell r="B1541" t="str">
            <v/>
          </cell>
          <cell r="C1541" t="str">
            <v/>
          </cell>
          <cell r="D1541" t="str">
            <v>23204</v>
          </cell>
          <cell r="E1541" t="str">
            <v/>
          </cell>
          <cell r="F1541" t="str">
            <v/>
          </cell>
          <cell r="G1541" t="str">
            <v>  国有土地使用权出让金债务付息支出</v>
          </cell>
          <cell r="H1541">
            <v>302.8</v>
          </cell>
          <cell r="I1541">
            <v>0</v>
          </cell>
          <cell r="J1541">
            <v>0</v>
          </cell>
          <cell r="K1541">
            <v>0</v>
          </cell>
          <cell r="L1541">
            <v>0</v>
          </cell>
          <cell r="M1541">
            <v>0</v>
          </cell>
          <cell r="N1541">
            <v>0</v>
          </cell>
          <cell r="O1541">
            <v>0</v>
          </cell>
          <cell r="P1541">
            <v>0</v>
          </cell>
          <cell r="Q1541">
            <v>0</v>
          </cell>
          <cell r="R1541">
            <v>0</v>
          </cell>
          <cell r="S1541">
            <v>44.171272</v>
          </cell>
          <cell r="T1541">
            <v>0</v>
          </cell>
        </row>
        <row r="1542">
          <cell r="A1542">
            <v>2320431</v>
          </cell>
          <cell r="B1542" t="str">
            <v/>
          </cell>
          <cell r="C1542" t="str">
            <v/>
          </cell>
          <cell r="D1542" t="str">
            <v>23204</v>
          </cell>
          <cell r="E1542" t="str">
            <v/>
          </cell>
          <cell r="F1542" t="str">
            <v/>
          </cell>
          <cell r="G1542" t="str">
            <v>  土地储备专项债券付息支出</v>
          </cell>
          <cell r="H1542">
            <v>668</v>
          </cell>
          <cell r="I1542">
            <v>0</v>
          </cell>
          <cell r="J1542">
            <v>0</v>
          </cell>
          <cell r="K1542">
            <v>0</v>
          </cell>
          <cell r="L1542">
            <v>0</v>
          </cell>
          <cell r="M1542">
            <v>0</v>
          </cell>
          <cell r="N1542">
            <v>0</v>
          </cell>
          <cell r="O1542">
            <v>0</v>
          </cell>
          <cell r="P1542">
            <v>0</v>
          </cell>
          <cell r="Q1542">
            <v>0</v>
          </cell>
          <cell r="R1542">
            <v>0</v>
          </cell>
          <cell r="S1542">
            <v>0</v>
          </cell>
          <cell r="T1542">
            <v>0</v>
          </cell>
        </row>
        <row r="1543">
          <cell r="A1543">
            <v>2320498</v>
          </cell>
          <cell r="B1543" t="str">
            <v/>
          </cell>
          <cell r="C1543" t="str">
            <v/>
          </cell>
          <cell r="D1543" t="str">
            <v>23204</v>
          </cell>
          <cell r="E1543" t="str">
            <v/>
          </cell>
          <cell r="F1543" t="str">
            <v/>
          </cell>
          <cell r="G1543" t="str">
            <v>  其他地方自行试点项目收益专项债券付息支出</v>
          </cell>
          <cell r="H1543">
            <v>12778.3</v>
          </cell>
          <cell r="I1543">
            <v>0</v>
          </cell>
          <cell r="J1543">
            <v>0</v>
          </cell>
          <cell r="K1543">
            <v>0</v>
          </cell>
          <cell r="L1543">
            <v>0</v>
          </cell>
          <cell r="M1543">
            <v>0</v>
          </cell>
          <cell r="N1543">
            <v>0</v>
          </cell>
          <cell r="O1543">
            <v>0</v>
          </cell>
          <cell r="P1543">
            <v>0</v>
          </cell>
          <cell r="Q1543">
            <v>0</v>
          </cell>
          <cell r="R1543">
            <v>0</v>
          </cell>
          <cell r="S1543">
            <v>0</v>
          </cell>
          <cell r="T1543">
            <v>0</v>
          </cell>
        </row>
        <row r="1544">
          <cell r="A1544">
            <v>2320499</v>
          </cell>
          <cell r="B1544" t="str">
            <v/>
          </cell>
          <cell r="C1544" t="str">
            <v/>
          </cell>
          <cell r="D1544" t="str">
            <v>23204</v>
          </cell>
          <cell r="E1544" t="str">
            <v/>
          </cell>
          <cell r="F1544" t="str">
            <v/>
          </cell>
          <cell r="G1544" t="str">
            <v>  其他政府性基本债务付息支出</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row>
        <row r="1545">
          <cell r="A1545">
            <v>233</v>
          </cell>
          <cell r="B1545" t="str">
            <v>类</v>
          </cell>
          <cell r="C1545" t="str">
            <v/>
          </cell>
          <cell r="D1545" t="str">
            <v/>
          </cell>
          <cell r="E1545" t="str">
            <v/>
          </cell>
          <cell r="F1545" t="str">
            <v/>
          </cell>
          <cell r="G1545" t="str">
            <v>债务发行费用支出</v>
          </cell>
          <cell r="H1545">
            <v>223.60252</v>
          </cell>
          <cell r="I1545">
            <v>0</v>
          </cell>
          <cell r="J1545">
            <v>0</v>
          </cell>
          <cell r="K1545">
            <v>0</v>
          </cell>
          <cell r="L1545">
            <v>0</v>
          </cell>
          <cell r="M1545">
            <v>0</v>
          </cell>
          <cell r="N1545">
            <v>0</v>
          </cell>
          <cell r="O1545">
            <v>0</v>
          </cell>
          <cell r="P1545">
            <v>0</v>
          </cell>
          <cell r="Q1545">
            <v>0</v>
          </cell>
          <cell r="R1545">
            <v>0</v>
          </cell>
          <cell r="S1545">
            <v>0.471429</v>
          </cell>
          <cell r="T1545">
            <v>0</v>
          </cell>
        </row>
        <row r="1546">
          <cell r="A1546">
            <v>23304</v>
          </cell>
          <cell r="B1546" t="str">
            <v/>
          </cell>
          <cell r="C1546" t="str">
            <v>233</v>
          </cell>
          <cell r="D1546" t="str">
            <v/>
          </cell>
          <cell r="E1546" t="str">
            <v/>
          </cell>
          <cell r="F1546" t="str">
            <v>23304</v>
          </cell>
          <cell r="G1546" t="str">
            <v>地方政府专项债务发行费用支出</v>
          </cell>
          <cell r="H1546">
            <v>223.60252</v>
          </cell>
          <cell r="I1546">
            <v>0</v>
          </cell>
          <cell r="J1546">
            <v>0</v>
          </cell>
          <cell r="K1546">
            <v>0</v>
          </cell>
          <cell r="L1546">
            <v>0</v>
          </cell>
          <cell r="M1546">
            <v>0</v>
          </cell>
          <cell r="N1546">
            <v>0</v>
          </cell>
          <cell r="O1546">
            <v>0</v>
          </cell>
          <cell r="P1546">
            <v>0</v>
          </cell>
          <cell r="Q1546">
            <v>0</v>
          </cell>
          <cell r="R1546">
            <v>0</v>
          </cell>
          <cell r="S1546">
            <v>0.471429</v>
          </cell>
          <cell r="T1546">
            <v>0</v>
          </cell>
        </row>
        <row r="1547">
          <cell r="A1547">
            <v>2330411</v>
          </cell>
          <cell r="B1547" t="str">
            <v/>
          </cell>
          <cell r="C1547" t="str">
            <v/>
          </cell>
          <cell r="D1547" t="str">
            <v>23304</v>
          </cell>
          <cell r="E1547" t="str">
            <v/>
          </cell>
          <cell r="F1547" t="str">
            <v/>
          </cell>
          <cell r="G1547" t="str">
            <v>  国有土地使用权出让金债务发行费用支出</v>
          </cell>
          <cell r="H1547">
            <v>2.4302</v>
          </cell>
          <cell r="I1547">
            <v>0</v>
          </cell>
          <cell r="J1547">
            <v>0</v>
          </cell>
          <cell r="K1547">
            <v>0</v>
          </cell>
          <cell r="L1547">
            <v>0</v>
          </cell>
          <cell r="M1547">
            <v>0</v>
          </cell>
          <cell r="N1547">
            <v>0</v>
          </cell>
          <cell r="O1547">
            <v>0</v>
          </cell>
          <cell r="P1547">
            <v>0</v>
          </cell>
          <cell r="Q1547">
            <v>0</v>
          </cell>
          <cell r="R1547">
            <v>0</v>
          </cell>
          <cell r="S1547">
            <v>0.471429</v>
          </cell>
          <cell r="T1547">
            <v>0</v>
          </cell>
        </row>
        <row r="1548">
          <cell r="A1548">
            <v>2330431</v>
          </cell>
          <cell r="B1548" t="str">
            <v/>
          </cell>
          <cell r="C1548" t="str">
            <v/>
          </cell>
          <cell r="D1548" t="str">
            <v>23304</v>
          </cell>
          <cell r="E1548" t="str">
            <v/>
          </cell>
          <cell r="F1548" t="str">
            <v/>
          </cell>
          <cell r="G1548" t="str">
            <v>  土地储备专项债券发行费支出</v>
          </cell>
          <cell r="H1548">
            <v>0.5334</v>
          </cell>
          <cell r="I1548">
            <v>0</v>
          </cell>
          <cell r="J1548">
            <v>0</v>
          </cell>
          <cell r="K1548">
            <v>0</v>
          </cell>
          <cell r="L1548">
            <v>0</v>
          </cell>
          <cell r="M1548">
            <v>0</v>
          </cell>
          <cell r="N1548">
            <v>0</v>
          </cell>
          <cell r="O1548">
            <v>0</v>
          </cell>
          <cell r="P1548">
            <v>0</v>
          </cell>
          <cell r="Q1548">
            <v>0</v>
          </cell>
          <cell r="R1548">
            <v>0</v>
          </cell>
          <cell r="S1548">
            <v>0</v>
          </cell>
          <cell r="T1548">
            <v>0</v>
          </cell>
        </row>
        <row r="1549">
          <cell r="A1549">
            <v>2330498</v>
          </cell>
          <cell r="B1549" t="str">
            <v/>
          </cell>
          <cell r="C1549" t="str">
            <v/>
          </cell>
          <cell r="D1549" t="str">
            <v>23304</v>
          </cell>
          <cell r="E1549" t="str">
            <v/>
          </cell>
          <cell r="F1549" t="str">
            <v/>
          </cell>
          <cell r="G1549" t="str">
            <v>  其他地方自行试点项目收益专项债券发行费用支出</v>
          </cell>
          <cell r="H1549">
            <v>220.63892</v>
          </cell>
          <cell r="I1549">
            <v>0</v>
          </cell>
          <cell r="J1549">
            <v>0</v>
          </cell>
          <cell r="K1549">
            <v>0</v>
          </cell>
          <cell r="L1549">
            <v>0</v>
          </cell>
          <cell r="M1549">
            <v>0</v>
          </cell>
          <cell r="N1549">
            <v>0</v>
          </cell>
          <cell r="O1549">
            <v>0</v>
          </cell>
          <cell r="P1549">
            <v>0</v>
          </cell>
          <cell r="Q1549">
            <v>0</v>
          </cell>
          <cell r="R1549">
            <v>0</v>
          </cell>
          <cell r="S1549">
            <v>0</v>
          </cell>
          <cell r="T1549">
            <v>0</v>
          </cell>
        </row>
        <row r="1550">
          <cell r="A1550">
            <v>234</v>
          </cell>
          <cell r="B1550" t="str">
            <v>类</v>
          </cell>
          <cell r="C1550" t="str">
            <v/>
          </cell>
          <cell r="D1550" t="str">
            <v/>
          </cell>
          <cell r="E1550" t="str">
            <v/>
          </cell>
          <cell r="F1550" t="str">
            <v/>
          </cell>
          <cell r="G1550" t="str">
            <v>抗疫特别国债安排的支出</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row>
        <row r="1551">
          <cell r="A1551">
            <v>23401</v>
          </cell>
          <cell r="B1551" t="str">
            <v/>
          </cell>
          <cell r="C1551" t="str">
            <v>234</v>
          </cell>
          <cell r="D1551" t="str">
            <v/>
          </cell>
          <cell r="E1551" t="str">
            <v/>
          </cell>
          <cell r="F1551" t="str">
            <v>23401</v>
          </cell>
          <cell r="G1551" t="str">
            <v>基础设施建设</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row>
        <row r="1552">
          <cell r="A1552">
            <v>2340101</v>
          </cell>
          <cell r="B1552" t="str">
            <v/>
          </cell>
          <cell r="C1552" t="str">
            <v/>
          </cell>
          <cell r="D1552" t="str">
            <v>23401</v>
          </cell>
          <cell r="E1552" t="str">
            <v/>
          </cell>
          <cell r="F1552" t="str">
            <v/>
          </cell>
          <cell r="G1552" t="str">
            <v>  公共卫生体系建设</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row>
        <row r="1553">
          <cell r="A1553">
            <v>23402</v>
          </cell>
          <cell r="B1553" t="str">
            <v/>
          </cell>
          <cell r="C1553" t="str">
            <v>234</v>
          </cell>
          <cell r="D1553" t="str">
            <v/>
          </cell>
          <cell r="E1553" t="str">
            <v/>
          </cell>
          <cell r="F1553" t="str">
            <v>23402</v>
          </cell>
          <cell r="G1553" t="str">
            <v>抗疫相关支出</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row>
        <row r="1554">
          <cell r="A1554">
            <v>2340205</v>
          </cell>
          <cell r="B1554" t="str">
            <v/>
          </cell>
          <cell r="C1554" t="str">
            <v/>
          </cell>
          <cell r="D1554" t="str">
            <v>23402</v>
          </cell>
          <cell r="E1554" t="str">
            <v/>
          </cell>
          <cell r="F1554" t="str">
            <v/>
          </cell>
          <cell r="G1554" t="str">
            <v>  困难群众基本生活补助</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row>
        <row r="1555">
          <cell r="B1555" t="str">
            <v/>
          </cell>
          <cell r="C1555" t="str">
            <v/>
          </cell>
          <cell r="D1555" t="str">
            <v/>
          </cell>
          <cell r="E1555" t="str">
            <v/>
          </cell>
          <cell r="F1555" t="str">
            <v/>
          </cell>
        </row>
        <row r="1555">
          <cell r="H1555">
            <v>0</v>
          </cell>
          <cell r="I1555">
            <v>0</v>
          </cell>
          <cell r="J1555">
            <v>0</v>
          </cell>
          <cell r="K1555">
            <v>0</v>
          </cell>
          <cell r="L1555">
            <v>0</v>
          </cell>
          <cell r="M1555">
            <v>0</v>
          </cell>
          <cell r="N1555">
            <v>0</v>
          </cell>
          <cell r="O1555">
            <v>0</v>
          </cell>
          <cell r="P1555">
            <v>0</v>
          </cell>
          <cell r="Q1555">
            <v>0</v>
          </cell>
          <cell r="R1555">
            <v>0</v>
          </cell>
          <cell r="S1555">
            <v>0</v>
          </cell>
          <cell r="T1555">
            <v>0</v>
          </cell>
        </row>
        <row r="1556">
          <cell r="B1556" t="str">
            <v/>
          </cell>
          <cell r="C1556" t="str">
            <v/>
          </cell>
          <cell r="D1556" t="str">
            <v/>
          </cell>
          <cell r="E1556" t="str">
            <v/>
          </cell>
          <cell r="F1556" t="str">
            <v/>
          </cell>
          <cell r="G1556" t="str">
            <v>国有资本经营预算支出★★★</v>
          </cell>
        </row>
        <row r="1557">
          <cell r="A1557">
            <v>212</v>
          </cell>
          <cell r="B1557" t="str">
            <v>类</v>
          </cell>
          <cell r="C1557" t="str">
            <v/>
          </cell>
          <cell r="D1557" t="str">
            <v/>
          </cell>
          <cell r="E1557" t="str">
            <v/>
          </cell>
          <cell r="F1557" t="str">
            <v/>
          </cell>
          <cell r="G1557" t="str">
            <v>城乡社区支出</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row>
        <row r="1558">
          <cell r="A1558">
            <v>21251</v>
          </cell>
          <cell r="B1558" t="str">
            <v/>
          </cell>
          <cell r="C1558" t="str">
            <v>212</v>
          </cell>
          <cell r="D1558" t="str">
            <v/>
          </cell>
          <cell r="E1558" t="str">
            <v/>
          </cell>
          <cell r="F1558" t="str">
            <v>21251</v>
          </cell>
          <cell r="G1558" t="str">
            <v>国有资本经营预算支出</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row>
        <row r="1559">
          <cell r="A1559">
            <v>2125102</v>
          </cell>
          <cell r="B1559" t="str">
            <v/>
          </cell>
          <cell r="C1559" t="str">
            <v/>
          </cell>
          <cell r="D1559" t="str">
            <v>21251</v>
          </cell>
          <cell r="E1559" t="str">
            <v/>
          </cell>
          <cell r="F1559" t="str">
            <v/>
          </cell>
          <cell r="G1559" t="str">
            <v>  公益性设施投资补助支出</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row>
        <row r="1560">
          <cell r="A1560">
            <v>2125199</v>
          </cell>
          <cell r="B1560" t="str">
            <v/>
          </cell>
          <cell r="C1560" t="str">
            <v/>
          </cell>
          <cell r="D1560" t="str">
            <v>21251</v>
          </cell>
          <cell r="E1560" t="str">
            <v/>
          </cell>
          <cell r="F1560" t="str">
            <v/>
          </cell>
          <cell r="G1560" t="str">
            <v>  其他国有资本经营预算支出</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row>
        <row r="1561">
          <cell r="A1561">
            <v>223</v>
          </cell>
          <cell r="B1561" t="str">
            <v>类</v>
          </cell>
          <cell r="C1561" t="str">
            <v/>
          </cell>
          <cell r="D1561" t="str">
            <v/>
          </cell>
          <cell r="E1561" t="str">
            <v/>
          </cell>
          <cell r="F1561" t="str">
            <v/>
          </cell>
          <cell r="G1561" t="str">
            <v>国有资本经营预算支出</v>
          </cell>
          <cell r="H1561">
            <v>30.73</v>
          </cell>
          <cell r="I1561">
            <v>0</v>
          </cell>
          <cell r="J1561">
            <v>0</v>
          </cell>
          <cell r="K1561">
            <v>0</v>
          </cell>
          <cell r="L1561">
            <v>0</v>
          </cell>
          <cell r="M1561">
            <v>0</v>
          </cell>
          <cell r="N1561">
            <v>0</v>
          </cell>
          <cell r="O1561">
            <v>20.73</v>
          </cell>
          <cell r="P1561">
            <v>20.73</v>
          </cell>
          <cell r="Q1561">
            <v>0</v>
          </cell>
          <cell r="R1561">
            <v>0</v>
          </cell>
          <cell r="S1561">
            <v>10.842</v>
          </cell>
          <cell r="T1561">
            <v>0</v>
          </cell>
        </row>
        <row r="1562">
          <cell r="A1562">
            <v>22301</v>
          </cell>
          <cell r="B1562" t="str">
            <v/>
          </cell>
          <cell r="C1562" t="str">
            <v>223</v>
          </cell>
          <cell r="D1562" t="str">
            <v/>
          </cell>
          <cell r="E1562" t="str">
            <v/>
          </cell>
          <cell r="F1562" t="str">
            <v>22301</v>
          </cell>
          <cell r="G1562" t="str">
            <v>解决历史遗留问题及改革成本支出</v>
          </cell>
          <cell r="H1562">
            <v>24.73</v>
          </cell>
          <cell r="I1562">
            <v>0</v>
          </cell>
          <cell r="J1562">
            <v>0</v>
          </cell>
          <cell r="K1562">
            <v>0</v>
          </cell>
          <cell r="L1562">
            <v>0</v>
          </cell>
          <cell r="M1562">
            <v>0</v>
          </cell>
          <cell r="N1562">
            <v>0</v>
          </cell>
          <cell r="O1562">
            <v>20.73</v>
          </cell>
          <cell r="P1562">
            <v>20.73</v>
          </cell>
          <cell r="Q1562">
            <v>0</v>
          </cell>
          <cell r="R1562">
            <v>0</v>
          </cell>
          <cell r="S1562">
            <v>10.842</v>
          </cell>
          <cell r="T1562">
            <v>0</v>
          </cell>
        </row>
        <row r="1563">
          <cell r="A1563">
            <v>2230101</v>
          </cell>
          <cell r="B1563" t="str">
            <v/>
          </cell>
          <cell r="C1563" t="str">
            <v/>
          </cell>
          <cell r="D1563" t="str">
            <v>22301</v>
          </cell>
          <cell r="E1563" t="str">
            <v/>
          </cell>
          <cell r="F1563" t="str">
            <v/>
          </cell>
          <cell r="G1563" t="str">
            <v>  厂办大集体改革支出</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row>
        <row r="1564">
          <cell r="A1564">
            <v>2230105</v>
          </cell>
          <cell r="B1564" t="str">
            <v/>
          </cell>
          <cell r="C1564" t="str">
            <v/>
          </cell>
          <cell r="D1564" t="str">
            <v>22301</v>
          </cell>
          <cell r="E1564" t="str">
            <v/>
          </cell>
          <cell r="F1564" t="str">
            <v/>
          </cell>
          <cell r="G1564" t="str">
            <v>  国有企业退休人员社会化管理补助支出</v>
          </cell>
          <cell r="H1564">
            <v>20.73</v>
          </cell>
          <cell r="I1564">
            <v>0</v>
          </cell>
          <cell r="J1564">
            <v>0</v>
          </cell>
          <cell r="K1564">
            <v>0</v>
          </cell>
          <cell r="L1564">
            <v>0</v>
          </cell>
          <cell r="M1564">
            <v>0</v>
          </cell>
          <cell r="N1564">
            <v>0</v>
          </cell>
          <cell r="O1564">
            <v>20.73</v>
          </cell>
          <cell r="P1564">
            <v>20.73</v>
          </cell>
          <cell r="Q1564">
            <v>0</v>
          </cell>
          <cell r="R1564">
            <v>0</v>
          </cell>
          <cell r="S1564">
            <v>10.842</v>
          </cell>
          <cell r="T1564">
            <v>0</v>
          </cell>
        </row>
        <row r="1565">
          <cell r="A1565">
            <v>2230199</v>
          </cell>
          <cell r="B1565" t="str">
            <v/>
          </cell>
          <cell r="C1565" t="str">
            <v/>
          </cell>
          <cell r="D1565" t="str">
            <v>22301</v>
          </cell>
          <cell r="E1565" t="str">
            <v/>
          </cell>
          <cell r="F1565" t="str">
            <v/>
          </cell>
          <cell r="G1565" t="str">
            <v>  其他解决历史遗留问题及改革成本支出</v>
          </cell>
          <cell r="H1565">
            <v>4</v>
          </cell>
          <cell r="I1565">
            <v>0</v>
          </cell>
          <cell r="J1565">
            <v>0</v>
          </cell>
          <cell r="K1565">
            <v>0</v>
          </cell>
          <cell r="L1565">
            <v>0</v>
          </cell>
          <cell r="M1565">
            <v>0</v>
          </cell>
          <cell r="N1565">
            <v>0</v>
          </cell>
          <cell r="O1565">
            <v>0</v>
          </cell>
          <cell r="P1565">
            <v>0</v>
          </cell>
          <cell r="Q1565">
            <v>0</v>
          </cell>
          <cell r="R1565">
            <v>0</v>
          </cell>
          <cell r="S1565">
            <v>0</v>
          </cell>
          <cell r="T1565">
            <v>0</v>
          </cell>
        </row>
        <row r="1566">
          <cell r="A1566">
            <v>22399</v>
          </cell>
          <cell r="B1566" t="str">
            <v/>
          </cell>
          <cell r="C1566" t="str">
            <v>223</v>
          </cell>
          <cell r="D1566" t="str">
            <v/>
          </cell>
          <cell r="E1566" t="str">
            <v/>
          </cell>
          <cell r="F1566" t="str">
            <v>22399</v>
          </cell>
          <cell r="G1566" t="str">
            <v>其他国有资本经营预算支出</v>
          </cell>
          <cell r="H1566">
            <v>6</v>
          </cell>
          <cell r="I1566">
            <v>0</v>
          </cell>
          <cell r="J1566">
            <v>0</v>
          </cell>
          <cell r="K1566">
            <v>0</v>
          </cell>
          <cell r="L1566">
            <v>0</v>
          </cell>
          <cell r="M1566">
            <v>0</v>
          </cell>
          <cell r="N1566">
            <v>0</v>
          </cell>
          <cell r="O1566">
            <v>0</v>
          </cell>
          <cell r="P1566">
            <v>0</v>
          </cell>
          <cell r="Q1566">
            <v>0</v>
          </cell>
          <cell r="R1566">
            <v>0</v>
          </cell>
          <cell r="S1566">
            <v>0</v>
          </cell>
          <cell r="T1566">
            <v>0</v>
          </cell>
        </row>
        <row r="1567">
          <cell r="A1567">
            <v>2239999</v>
          </cell>
          <cell r="B1567" t="str">
            <v/>
          </cell>
          <cell r="C1567" t="str">
            <v/>
          </cell>
          <cell r="D1567" t="str">
            <v>22399</v>
          </cell>
          <cell r="E1567" t="str">
            <v/>
          </cell>
          <cell r="F1567" t="str">
            <v/>
          </cell>
          <cell r="G1567" t="str">
            <v>  其他国有资本经营预算支出</v>
          </cell>
          <cell r="H1567">
            <v>6</v>
          </cell>
          <cell r="I1567">
            <v>0</v>
          </cell>
          <cell r="J1567">
            <v>0</v>
          </cell>
          <cell r="K1567">
            <v>0</v>
          </cell>
          <cell r="L1567">
            <v>0</v>
          </cell>
          <cell r="M1567">
            <v>0</v>
          </cell>
          <cell r="N1567">
            <v>0</v>
          </cell>
          <cell r="O1567">
            <v>0</v>
          </cell>
          <cell r="P1567">
            <v>0</v>
          </cell>
          <cell r="Q1567">
            <v>0</v>
          </cell>
          <cell r="R1567">
            <v>0</v>
          </cell>
          <cell r="S1567">
            <v>0</v>
          </cell>
          <cell r="T1567">
            <v>0</v>
          </cell>
        </row>
        <row r="1568">
          <cell r="A1568">
            <v>229</v>
          </cell>
          <cell r="B1568" t="str">
            <v>类</v>
          </cell>
          <cell r="C1568" t="str">
            <v/>
          </cell>
          <cell r="D1568" t="str">
            <v/>
          </cell>
          <cell r="E1568" t="str">
            <v/>
          </cell>
          <cell r="F1568" t="str">
            <v/>
          </cell>
          <cell r="G1568" t="str">
            <v>其他支出</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row>
        <row r="1569">
          <cell r="A1569">
            <v>22951</v>
          </cell>
          <cell r="B1569" t="str">
            <v/>
          </cell>
          <cell r="C1569" t="str">
            <v>229</v>
          </cell>
          <cell r="D1569" t="str">
            <v/>
          </cell>
          <cell r="E1569" t="str">
            <v/>
          </cell>
          <cell r="F1569" t="str">
            <v>22951</v>
          </cell>
          <cell r="G1569" t="str">
            <v>国有资本经营预算支出</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row>
        <row r="1570">
          <cell r="A1570">
            <v>2295108</v>
          </cell>
          <cell r="B1570" t="str">
            <v/>
          </cell>
          <cell r="C1570" t="str">
            <v/>
          </cell>
          <cell r="D1570" t="str">
            <v>22951</v>
          </cell>
          <cell r="E1570" t="str">
            <v/>
          </cell>
          <cell r="F1570" t="str">
            <v/>
          </cell>
          <cell r="G1570" t="str">
            <v>  改革成本支出</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row>
        <row r="1571">
          <cell r="A1571">
            <v>2295199</v>
          </cell>
          <cell r="B1571" t="str">
            <v/>
          </cell>
          <cell r="C1571" t="str">
            <v/>
          </cell>
          <cell r="D1571" t="str">
            <v>22951</v>
          </cell>
          <cell r="E1571" t="str">
            <v/>
          </cell>
          <cell r="F1571" t="str">
            <v/>
          </cell>
          <cell r="G1571" t="str">
            <v>  其他企业国有资本经营预算支出</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row>
        <row r="1572">
          <cell r="A1572">
            <v>230</v>
          </cell>
          <cell r="B1572" t="str">
            <v>类</v>
          </cell>
          <cell r="C1572" t="str">
            <v/>
          </cell>
          <cell r="D1572" t="str">
            <v/>
          </cell>
          <cell r="E1572" t="str">
            <v/>
          </cell>
          <cell r="F1572" t="str">
            <v/>
          </cell>
          <cell r="G1572" t="str">
            <v>转移性支出</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row>
        <row r="1573">
          <cell r="A1573">
            <v>23008</v>
          </cell>
          <cell r="B1573" t="str">
            <v/>
          </cell>
          <cell r="C1573" t="str">
            <v>230</v>
          </cell>
          <cell r="D1573" t="str">
            <v/>
          </cell>
          <cell r="E1573" t="str">
            <v/>
          </cell>
          <cell r="F1573" t="str">
            <v>23008</v>
          </cell>
          <cell r="G1573" t="str">
            <v>调出资金</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row>
        <row r="1574">
          <cell r="A1574">
            <v>2300803</v>
          </cell>
          <cell r="B1574" t="str">
            <v/>
          </cell>
          <cell r="C1574" t="str">
            <v/>
          </cell>
          <cell r="D1574" t="str">
            <v>23008</v>
          </cell>
          <cell r="E1574" t="str">
            <v/>
          </cell>
          <cell r="F1574" t="str">
            <v/>
          </cell>
          <cell r="G1574" t="str">
            <v>  国有资本经营预算调出资金</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B"/>
      <sheetName val="YB01"/>
      <sheetName val="Sheet1"/>
      <sheetName val="全区"/>
    </sheetNames>
    <sheetDataSet>
      <sheetData sheetId="0"/>
      <sheetData sheetId="1"/>
      <sheetData sheetId="2"/>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预算调整"/>
      <sheetName val="YB01"/>
    </sheetNames>
    <sheetDataSet>
      <sheetData sheetId="0"/>
      <sheetData sheetId="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上年结转"/>
      <sheetName val="原表"/>
      <sheetName val="预算调整"/>
      <sheetName val="补充讨论建议"/>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 val="预算调整"/>
    </sheetNames>
    <sheetDataSet>
      <sheetData sheetId="0"/>
      <sheetData sheetId="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efine"/>
      <sheetName val="总表"/>
      <sheetName val="全区"/>
      <sheetName val="区级"/>
      <sheetName val="乡镇"/>
      <sheetName val="乡镇街道"/>
      <sheetName val="乌龙"/>
      <sheetName val="因民"/>
      <sheetName val="阿旺"/>
      <sheetName val="拖布卡"/>
      <sheetName val="汤丹"/>
      <sheetName val="红土地"/>
      <sheetName val="舍块"/>
      <sheetName val="碧谷"/>
      <sheetName val="空表"/>
      <sheetName val="12.3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s>
    <sheetDataSet>
      <sheetData sheetId="0">
        <row r="1">
          <cell r="AD1" t="str">
            <v>剩余金额</v>
          </cell>
        </row>
        <row r="2">
          <cell r="O2" t="str">
            <v>2010350</v>
          </cell>
        </row>
        <row r="2">
          <cell r="AD2">
            <v>3675</v>
          </cell>
        </row>
        <row r="3">
          <cell r="O3" t="str">
            <v>2010301</v>
          </cell>
        </row>
        <row r="3">
          <cell r="AD3">
            <v>12837.5</v>
          </cell>
        </row>
        <row r="4">
          <cell r="O4" t="str">
            <v>2010101</v>
          </cell>
        </row>
        <row r="4">
          <cell r="AD4">
            <v>1356</v>
          </cell>
        </row>
        <row r="5">
          <cell r="O5" t="str">
            <v>2010301</v>
          </cell>
        </row>
        <row r="5">
          <cell r="AD5">
            <v>23000</v>
          </cell>
        </row>
        <row r="6">
          <cell r="O6" t="str">
            <v>2010350</v>
          </cell>
        </row>
        <row r="6">
          <cell r="AD6">
            <v>18500</v>
          </cell>
        </row>
        <row r="7">
          <cell r="O7" t="str">
            <v>2010350</v>
          </cell>
        </row>
        <row r="7">
          <cell r="AD7">
            <v>-18500</v>
          </cell>
        </row>
        <row r="8">
          <cell r="O8" t="str">
            <v>2010350</v>
          </cell>
        </row>
        <row r="8">
          <cell r="AD8">
            <v>18500</v>
          </cell>
        </row>
        <row r="9">
          <cell r="O9" t="str">
            <v>2011101</v>
          </cell>
        </row>
        <row r="9">
          <cell r="AD9">
            <v>6812</v>
          </cell>
        </row>
        <row r="10">
          <cell r="O10" t="str">
            <v>2110199</v>
          </cell>
        </row>
        <row r="10">
          <cell r="AD10">
            <v>-4458.5</v>
          </cell>
        </row>
        <row r="11">
          <cell r="O11" t="str">
            <v>2110199</v>
          </cell>
        </row>
        <row r="11">
          <cell r="AD11">
            <v>4458.5</v>
          </cell>
        </row>
        <row r="12">
          <cell r="O12" t="str">
            <v>2110199</v>
          </cell>
        </row>
        <row r="12">
          <cell r="AD12">
            <v>4458.5</v>
          </cell>
        </row>
        <row r="13">
          <cell r="O13" t="str">
            <v>2010301</v>
          </cell>
        </row>
        <row r="13">
          <cell r="AD13">
            <v>22856</v>
          </cell>
        </row>
        <row r="14">
          <cell r="O14" t="str">
            <v>2110199</v>
          </cell>
        </row>
        <row r="14">
          <cell r="AD14">
            <v>5020</v>
          </cell>
        </row>
        <row r="15">
          <cell r="O15" t="str">
            <v>2010350</v>
          </cell>
        </row>
        <row r="15">
          <cell r="AD15">
            <v>6470</v>
          </cell>
        </row>
        <row r="16">
          <cell r="O16" t="str">
            <v>2011101</v>
          </cell>
        </row>
        <row r="16">
          <cell r="AD16">
            <v>3020</v>
          </cell>
        </row>
        <row r="17">
          <cell r="O17" t="str">
            <v>2013101</v>
          </cell>
        </row>
        <row r="17">
          <cell r="AD17">
            <v>1680</v>
          </cell>
        </row>
        <row r="18">
          <cell r="O18" t="str">
            <v>2110199</v>
          </cell>
        </row>
        <row r="18">
          <cell r="AD18">
            <v>7996</v>
          </cell>
        </row>
        <row r="19">
          <cell r="O19" t="str">
            <v>2010301</v>
          </cell>
        </row>
        <row r="19">
          <cell r="AD19">
            <v>58830.5</v>
          </cell>
        </row>
        <row r="20">
          <cell r="O20" t="str">
            <v>2010301</v>
          </cell>
        </row>
        <row r="20">
          <cell r="AD20">
            <v>33444</v>
          </cell>
        </row>
        <row r="21">
          <cell r="O21" t="str">
            <v>2013101</v>
          </cell>
        </row>
        <row r="21">
          <cell r="AD21">
            <v>25926</v>
          </cell>
        </row>
        <row r="22">
          <cell r="O22" t="str">
            <v>2110199</v>
          </cell>
        </row>
        <row r="22">
          <cell r="AD22">
            <v>22074</v>
          </cell>
        </row>
        <row r="23">
          <cell r="O23" t="str">
            <v>2110199</v>
          </cell>
        </row>
        <row r="23">
          <cell r="AD23">
            <v>-22074</v>
          </cell>
        </row>
        <row r="24">
          <cell r="O24" t="str">
            <v>2110199</v>
          </cell>
        </row>
        <row r="24">
          <cell r="AD24">
            <v>22074</v>
          </cell>
        </row>
        <row r="25">
          <cell r="O25" t="str">
            <v>2010301</v>
          </cell>
        </row>
        <row r="25">
          <cell r="AD25">
            <v>88996.5</v>
          </cell>
        </row>
        <row r="26">
          <cell r="O26" t="str">
            <v>2010301</v>
          </cell>
        </row>
        <row r="26">
          <cell r="AD26">
            <v>12120</v>
          </cell>
        </row>
        <row r="27">
          <cell r="O27" t="str">
            <v>2010350</v>
          </cell>
        </row>
        <row r="27">
          <cell r="AD27">
            <v>89570.5</v>
          </cell>
        </row>
        <row r="28">
          <cell r="O28" t="str">
            <v>2013101</v>
          </cell>
        </row>
        <row r="28">
          <cell r="AD28">
            <v>570</v>
          </cell>
        </row>
        <row r="29">
          <cell r="O29" t="str">
            <v>2110199</v>
          </cell>
        </row>
        <row r="29">
          <cell r="AD29">
            <v>1869.5</v>
          </cell>
        </row>
        <row r="30">
          <cell r="O30" t="str">
            <v>2110199</v>
          </cell>
        </row>
        <row r="30">
          <cell r="AD30">
            <v>2560.5</v>
          </cell>
        </row>
        <row r="31">
          <cell r="O31" t="str">
            <v>2010301</v>
          </cell>
        </row>
        <row r="31">
          <cell r="AD31">
            <v>113386</v>
          </cell>
        </row>
        <row r="32">
          <cell r="O32" t="str">
            <v>2010350</v>
          </cell>
        </row>
        <row r="32">
          <cell r="AD32">
            <v>62704</v>
          </cell>
        </row>
        <row r="33">
          <cell r="O33" t="str">
            <v>2010301</v>
          </cell>
        </row>
        <row r="33">
          <cell r="AD33">
            <v>26610.5</v>
          </cell>
        </row>
        <row r="34">
          <cell r="O34" t="str">
            <v>2010301</v>
          </cell>
        </row>
        <row r="34">
          <cell r="AD34">
            <v>39361.5</v>
          </cell>
        </row>
        <row r="35">
          <cell r="O35" t="str">
            <v>2010650</v>
          </cell>
        </row>
        <row r="35">
          <cell r="AD35">
            <v>15492</v>
          </cell>
        </row>
        <row r="36">
          <cell r="O36" t="str">
            <v>2110199</v>
          </cell>
        </row>
        <row r="36">
          <cell r="AD36">
            <v>20250</v>
          </cell>
        </row>
        <row r="37">
          <cell r="O37" t="str">
            <v>2010101</v>
          </cell>
        </row>
        <row r="37">
          <cell r="AD37">
            <v>46248</v>
          </cell>
        </row>
        <row r="38">
          <cell r="O38" t="str">
            <v>2010301</v>
          </cell>
        </row>
        <row r="38">
          <cell r="AD38">
            <v>737340</v>
          </cell>
        </row>
        <row r="39">
          <cell r="O39" t="str">
            <v>2010350</v>
          </cell>
        </row>
        <row r="39">
          <cell r="AD39">
            <v>1826760</v>
          </cell>
        </row>
        <row r="40">
          <cell r="O40" t="str">
            <v>2010350</v>
          </cell>
        </row>
        <row r="40">
          <cell r="AD40">
            <v>17000</v>
          </cell>
        </row>
        <row r="41">
          <cell r="O41" t="str">
            <v>2010601</v>
          </cell>
        </row>
        <row r="41">
          <cell r="AD41">
            <v>147480</v>
          </cell>
        </row>
        <row r="42">
          <cell r="O42" t="str">
            <v>2011101</v>
          </cell>
        </row>
        <row r="42">
          <cell r="AD42">
            <v>85176</v>
          </cell>
        </row>
        <row r="43">
          <cell r="O43" t="str">
            <v>2013101</v>
          </cell>
        </row>
        <row r="43">
          <cell r="AD43">
            <v>85368</v>
          </cell>
        </row>
        <row r="44">
          <cell r="O44" t="str">
            <v>2110199</v>
          </cell>
        </row>
        <row r="44">
          <cell r="AD44">
            <v>13000</v>
          </cell>
        </row>
        <row r="45">
          <cell r="O45" t="str">
            <v>2110199</v>
          </cell>
        </row>
        <row r="45">
          <cell r="AD45">
            <v>115080</v>
          </cell>
        </row>
        <row r="46">
          <cell r="O46" t="str">
            <v>2010101</v>
          </cell>
        </row>
        <row r="46">
          <cell r="AD46">
            <v>41496</v>
          </cell>
        </row>
        <row r="47">
          <cell r="O47" t="str">
            <v>2010301</v>
          </cell>
        </row>
        <row r="47">
          <cell r="AD47">
            <v>721092</v>
          </cell>
        </row>
        <row r="48">
          <cell r="O48" t="str">
            <v>2010350</v>
          </cell>
        </row>
        <row r="48">
          <cell r="AD48">
            <v>1534356</v>
          </cell>
        </row>
        <row r="49">
          <cell r="O49" t="str">
            <v>2010601</v>
          </cell>
        </row>
        <row r="49">
          <cell r="AD49">
            <v>129108</v>
          </cell>
        </row>
        <row r="50">
          <cell r="O50" t="str">
            <v>2011101</v>
          </cell>
        </row>
        <row r="50">
          <cell r="AD50">
            <v>40644</v>
          </cell>
        </row>
        <row r="51">
          <cell r="O51" t="str">
            <v>2013101</v>
          </cell>
        </row>
        <row r="51">
          <cell r="AD51">
            <v>150408</v>
          </cell>
        </row>
        <row r="52">
          <cell r="O52" t="str">
            <v>2110199</v>
          </cell>
        </row>
        <row r="52">
          <cell r="AD52">
            <v>90180</v>
          </cell>
        </row>
        <row r="53">
          <cell r="O53" t="str">
            <v>2110199</v>
          </cell>
        </row>
        <row r="53">
          <cell r="AD53">
            <v>2362.5</v>
          </cell>
        </row>
        <row r="54">
          <cell r="O54" t="str">
            <v>2110199</v>
          </cell>
        </row>
        <row r="54">
          <cell r="AD54">
            <v>-2362.5</v>
          </cell>
        </row>
        <row r="55">
          <cell r="O55" t="str">
            <v>2010101</v>
          </cell>
        </row>
        <row r="55">
          <cell r="AD55">
            <v>44208</v>
          </cell>
        </row>
        <row r="56">
          <cell r="O56" t="str">
            <v>2010301</v>
          </cell>
        </row>
        <row r="56">
          <cell r="AD56">
            <v>-398</v>
          </cell>
        </row>
        <row r="57">
          <cell r="O57" t="str">
            <v>2010301</v>
          </cell>
        </row>
        <row r="57">
          <cell r="AD57">
            <v>823416</v>
          </cell>
        </row>
        <row r="58">
          <cell r="O58" t="str">
            <v>2010350</v>
          </cell>
        </row>
        <row r="58">
          <cell r="AD58">
            <v>-3950</v>
          </cell>
        </row>
        <row r="59">
          <cell r="O59" t="str">
            <v>2010350</v>
          </cell>
        </row>
        <row r="59">
          <cell r="AD59">
            <v>1364328</v>
          </cell>
        </row>
        <row r="60">
          <cell r="O60" t="str">
            <v>2010601</v>
          </cell>
        </row>
        <row r="60">
          <cell r="AD60">
            <v>128448</v>
          </cell>
        </row>
        <row r="61">
          <cell r="O61" t="str">
            <v>2011101</v>
          </cell>
        </row>
        <row r="61">
          <cell r="AD61">
            <v>40164</v>
          </cell>
        </row>
        <row r="62">
          <cell r="O62" t="str">
            <v>2013101</v>
          </cell>
        </row>
        <row r="62">
          <cell r="AD62">
            <v>79104</v>
          </cell>
        </row>
        <row r="63">
          <cell r="O63" t="str">
            <v>2110199</v>
          </cell>
        </row>
        <row r="63">
          <cell r="AD63">
            <v>158328</v>
          </cell>
        </row>
        <row r="64">
          <cell r="O64" t="str">
            <v>2110199</v>
          </cell>
        </row>
        <row r="64">
          <cell r="AD64">
            <v>-3335</v>
          </cell>
        </row>
        <row r="65">
          <cell r="O65" t="str">
            <v>2110199</v>
          </cell>
        </row>
        <row r="65">
          <cell r="AD65">
            <v>3335</v>
          </cell>
        </row>
        <row r="66">
          <cell r="O66" t="str">
            <v>2010101</v>
          </cell>
        </row>
        <row r="66">
          <cell r="AD66">
            <v>1920</v>
          </cell>
        </row>
        <row r="67">
          <cell r="O67" t="str">
            <v>2010101</v>
          </cell>
        </row>
        <row r="67">
          <cell r="AD67">
            <v>42288</v>
          </cell>
        </row>
        <row r="68">
          <cell r="O68" t="str">
            <v>2010301</v>
          </cell>
        </row>
        <row r="68">
          <cell r="AD68">
            <v>655728</v>
          </cell>
        </row>
        <row r="69">
          <cell r="O69" t="str">
            <v>2010350</v>
          </cell>
        </row>
        <row r="69">
          <cell r="AD69">
            <v>514236</v>
          </cell>
        </row>
        <row r="70">
          <cell r="O70" t="str">
            <v>2010601</v>
          </cell>
        </row>
        <row r="70">
          <cell r="AD70">
            <v>68364</v>
          </cell>
        </row>
        <row r="71">
          <cell r="O71" t="str">
            <v>2011101</v>
          </cell>
        </row>
        <row r="71">
          <cell r="AD71">
            <v>2688</v>
          </cell>
        </row>
        <row r="72">
          <cell r="O72" t="str">
            <v>2011101</v>
          </cell>
        </row>
        <row r="72">
          <cell r="AD72">
            <v>103656</v>
          </cell>
        </row>
        <row r="73">
          <cell r="O73" t="str">
            <v>2013101</v>
          </cell>
        </row>
        <row r="73">
          <cell r="AD73">
            <v>48684</v>
          </cell>
        </row>
        <row r="74">
          <cell r="O74" t="str">
            <v>2010101</v>
          </cell>
        </row>
        <row r="74">
          <cell r="AD74">
            <v>1476</v>
          </cell>
        </row>
        <row r="75">
          <cell r="O75" t="str">
            <v>2010101</v>
          </cell>
        </row>
        <row r="75">
          <cell r="AD75">
            <v>46248</v>
          </cell>
        </row>
        <row r="76">
          <cell r="O76" t="str">
            <v>2010301</v>
          </cell>
        </row>
        <row r="76">
          <cell r="AD76">
            <v>729792</v>
          </cell>
        </row>
        <row r="77">
          <cell r="O77" t="str">
            <v>2010350</v>
          </cell>
        </row>
        <row r="77">
          <cell r="AD77">
            <v>-900</v>
          </cell>
        </row>
        <row r="78">
          <cell r="O78" t="str">
            <v>2010350</v>
          </cell>
        </row>
        <row r="78">
          <cell r="AD78">
            <v>1594164</v>
          </cell>
        </row>
        <row r="79">
          <cell r="O79" t="str">
            <v>2010350</v>
          </cell>
        </row>
        <row r="79">
          <cell r="AD79">
            <v>-6750</v>
          </cell>
        </row>
        <row r="80">
          <cell r="O80" t="str">
            <v>2010601</v>
          </cell>
        </row>
        <row r="80">
          <cell r="AD80">
            <v>64212</v>
          </cell>
        </row>
        <row r="81">
          <cell r="O81" t="str">
            <v>2011101</v>
          </cell>
        </row>
        <row r="81">
          <cell r="AD81">
            <v>99912</v>
          </cell>
        </row>
        <row r="82">
          <cell r="O82" t="str">
            <v>2013101</v>
          </cell>
        </row>
        <row r="82">
          <cell r="AD82">
            <v>80904</v>
          </cell>
        </row>
        <row r="83">
          <cell r="O83" t="str">
            <v>2010101</v>
          </cell>
        </row>
        <row r="83">
          <cell r="AD83">
            <v>44208</v>
          </cell>
        </row>
        <row r="84">
          <cell r="O84" t="str">
            <v>2010301</v>
          </cell>
        </row>
        <row r="84">
          <cell r="AD84">
            <v>730968</v>
          </cell>
        </row>
        <row r="85">
          <cell r="O85" t="str">
            <v>2010350</v>
          </cell>
        </row>
        <row r="85">
          <cell r="AD85">
            <v>1982772</v>
          </cell>
        </row>
        <row r="86">
          <cell r="O86" t="str">
            <v>2010350</v>
          </cell>
        </row>
        <row r="86">
          <cell r="AD86">
            <v>-46377.5</v>
          </cell>
        </row>
        <row r="87">
          <cell r="O87" t="str">
            <v>2010601</v>
          </cell>
        </row>
        <row r="87">
          <cell r="AD87">
            <v>96540</v>
          </cell>
        </row>
        <row r="88">
          <cell r="O88" t="str">
            <v>2011101</v>
          </cell>
        </row>
        <row r="88">
          <cell r="AD88">
            <v>115536</v>
          </cell>
        </row>
        <row r="89">
          <cell r="O89" t="str">
            <v>2013101</v>
          </cell>
        </row>
        <row r="89">
          <cell r="AD89">
            <v>45564</v>
          </cell>
        </row>
        <row r="90">
          <cell r="O90" t="str">
            <v>2013101</v>
          </cell>
        </row>
        <row r="90">
          <cell r="AD90">
            <v>-1248</v>
          </cell>
        </row>
        <row r="91">
          <cell r="O91" t="str">
            <v>2110199</v>
          </cell>
        </row>
        <row r="91">
          <cell r="AD91">
            <v>3480</v>
          </cell>
        </row>
        <row r="92">
          <cell r="O92" t="str">
            <v>2110199</v>
          </cell>
        </row>
        <row r="92">
          <cell r="AD92">
            <v>-3480</v>
          </cell>
        </row>
        <row r="93">
          <cell r="O93" t="str">
            <v>2110199</v>
          </cell>
        </row>
        <row r="93">
          <cell r="AD93">
            <v>150564</v>
          </cell>
        </row>
        <row r="94">
          <cell r="O94" t="str">
            <v>2010301</v>
          </cell>
        </row>
        <row r="94">
          <cell r="AD94">
            <v>608220</v>
          </cell>
        </row>
        <row r="95">
          <cell r="O95" t="str">
            <v>2010350</v>
          </cell>
        </row>
        <row r="95">
          <cell r="AD95">
            <v>4436</v>
          </cell>
        </row>
        <row r="96">
          <cell r="O96" t="str">
            <v>2010350</v>
          </cell>
        </row>
        <row r="96">
          <cell r="AD96">
            <v>-19402</v>
          </cell>
        </row>
        <row r="97">
          <cell r="O97" t="str">
            <v>2010350</v>
          </cell>
        </row>
        <row r="97">
          <cell r="AD97">
            <v>827988</v>
          </cell>
        </row>
        <row r="98">
          <cell r="O98" t="str">
            <v>2010601</v>
          </cell>
        </row>
        <row r="98">
          <cell r="AD98">
            <v>94548</v>
          </cell>
        </row>
        <row r="99">
          <cell r="O99" t="str">
            <v>2011101</v>
          </cell>
        </row>
        <row r="99">
          <cell r="AD99">
            <v>71868</v>
          </cell>
        </row>
        <row r="100">
          <cell r="O100" t="str">
            <v>2011101</v>
          </cell>
        </row>
        <row r="100">
          <cell r="AD100">
            <v>-25926</v>
          </cell>
        </row>
        <row r="101">
          <cell r="O101" t="str">
            <v>2013101</v>
          </cell>
        </row>
        <row r="101">
          <cell r="AD101">
            <v>77376</v>
          </cell>
        </row>
        <row r="102">
          <cell r="O102" t="str">
            <v>2110199</v>
          </cell>
        </row>
        <row r="102">
          <cell r="AD102">
            <v>239724</v>
          </cell>
        </row>
        <row r="103">
          <cell r="O103" t="str">
            <v>2110199</v>
          </cell>
        </row>
        <row r="103">
          <cell r="AD103">
            <v>175</v>
          </cell>
        </row>
        <row r="104">
          <cell r="O104" t="str">
            <v>2110199</v>
          </cell>
        </row>
        <row r="104">
          <cell r="AD104">
            <v>-5715</v>
          </cell>
        </row>
        <row r="105">
          <cell r="O105" t="str">
            <v>2010101</v>
          </cell>
        </row>
        <row r="105">
          <cell r="AD105">
            <v>46248</v>
          </cell>
        </row>
        <row r="106">
          <cell r="O106" t="str">
            <v>2010301</v>
          </cell>
        </row>
        <row r="106">
          <cell r="AD106">
            <v>1532256</v>
          </cell>
        </row>
        <row r="107">
          <cell r="O107" t="str">
            <v>2010350</v>
          </cell>
        </row>
        <row r="107">
          <cell r="AD107">
            <v>3875688</v>
          </cell>
        </row>
        <row r="108">
          <cell r="O108" t="str">
            <v>2010350</v>
          </cell>
        </row>
        <row r="108">
          <cell r="AD108">
            <v>-4050</v>
          </cell>
        </row>
        <row r="109">
          <cell r="O109" t="str">
            <v>2010350</v>
          </cell>
        </row>
        <row r="109">
          <cell r="AD109">
            <v>-57030</v>
          </cell>
        </row>
        <row r="110">
          <cell r="O110" t="str">
            <v>2010601</v>
          </cell>
        </row>
        <row r="110">
          <cell r="AD110">
            <v>-200000</v>
          </cell>
        </row>
        <row r="111">
          <cell r="O111" t="str">
            <v>2010601</v>
          </cell>
        </row>
        <row r="111">
          <cell r="AD111">
            <v>544788</v>
          </cell>
        </row>
        <row r="112">
          <cell r="O112" t="str">
            <v>2011101</v>
          </cell>
        </row>
        <row r="112">
          <cell r="AD112">
            <v>1300</v>
          </cell>
        </row>
        <row r="113">
          <cell r="O113" t="str">
            <v>2011101</v>
          </cell>
        </row>
        <row r="113">
          <cell r="AD113">
            <v>93852</v>
          </cell>
        </row>
        <row r="114">
          <cell r="O114" t="str">
            <v>2013101</v>
          </cell>
        </row>
        <row r="114">
          <cell r="AD114">
            <v>75216</v>
          </cell>
        </row>
        <row r="115">
          <cell r="O115" t="str">
            <v>2110199</v>
          </cell>
        </row>
        <row r="115">
          <cell r="AD115">
            <v>-2980</v>
          </cell>
        </row>
        <row r="116">
          <cell r="O116" t="str">
            <v>2110199</v>
          </cell>
        </row>
        <row r="116">
          <cell r="AD116">
            <v>121284</v>
          </cell>
        </row>
        <row r="117">
          <cell r="O117" t="str">
            <v>2110199</v>
          </cell>
        </row>
        <row r="117">
          <cell r="AD117">
            <v>2980</v>
          </cell>
        </row>
        <row r="118">
          <cell r="O118" t="str">
            <v>2010301</v>
          </cell>
        </row>
        <row r="118">
          <cell r="AD118">
            <v>1030692</v>
          </cell>
        </row>
        <row r="119">
          <cell r="O119" t="str">
            <v>2010350</v>
          </cell>
        </row>
        <row r="119">
          <cell r="AD119">
            <v>-28148</v>
          </cell>
        </row>
        <row r="120">
          <cell r="O120" t="str">
            <v>2010350</v>
          </cell>
        </row>
        <row r="120">
          <cell r="AD120">
            <v>2852160</v>
          </cell>
        </row>
        <row r="121">
          <cell r="O121" t="str">
            <v>2010650</v>
          </cell>
        </row>
        <row r="121">
          <cell r="AD121">
            <v>238272</v>
          </cell>
        </row>
        <row r="122">
          <cell r="O122" t="str">
            <v>2010650</v>
          </cell>
        </row>
        <row r="122">
          <cell r="AD122">
            <v>5160</v>
          </cell>
        </row>
        <row r="123">
          <cell r="O123" t="str">
            <v>2010650</v>
          </cell>
        </row>
        <row r="123">
          <cell r="AD123">
            <v>-5160</v>
          </cell>
        </row>
        <row r="124">
          <cell r="O124" t="str">
            <v>2011101</v>
          </cell>
        </row>
        <row r="124">
          <cell r="AD124">
            <v>175428</v>
          </cell>
        </row>
        <row r="125">
          <cell r="O125" t="str">
            <v>2013201</v>
          </cell>
        </row>
        <row r="125">
          <cell r="AD125">
            <v>36012</v>
          </cell>
        </row>
        <row r="126">
          <cell r="O126" t="str">
            <v>2110199</v>
          </cell>
        </row>
        <row r="126">
          <cell r="AD126">
            <v>-7440</v>
          </cell>
        </row>
        <row r="127">
          <cell r="O127" t="str">
            <v>2110199</v>
          </cell>
        </row>
        <row r="127">
          <cell r="AD127">
            <v>7440</v>
          </cell>
        </row>
        <row r="128">
          <cell r="O128" t="str">
            <v>2110199</v>
          </cell>
        </row>
        <row r="128">
          <cell r="AD128">
            <v>371544</v>
          </cell>
        </row>
        <row r="129">
          <cell r="O129" t="str">
            <v>2050202</v>
          </cell>
        </row>
        <row r="129">
          <cell r="AD129">
            <v>334900</v>
          </cell>
        </row>
        <row r="130">
          <cell r="O130" t="str">
            <v>2050202</v>
          </cell>
        </row>
        <row r="130">
          <cell r="AD130">
            <v>31000</v>
          </cell>
        </row>
        <row r="131">
          <cell r="O131" t="str">
            <v>2050202</v>
          </cell>
        </row>
        <row r="131">
          <cell r="AD131">
            <v>18800</v>
          </cell>
        </row>
        <row r="132">
          <cell r="O132" t="str">
            <v>2050202</v>
          </cell>
        </row>
        <row r="132">
          <cell r="AD132">
            <v>13000</v>
          </cell>
        </row>
        <row r="133">
          <cell r="O133" t="str">
            <v>2050202</v>
          </cell>
        </row>
        <row r="133">
          <cell r="AD133">
            <v>5000</v>
          </cell>
        </row>
        <row r="134">
          <cell r="O134" t="str">
            <v>2050202</v>
          </cell>
        </row>
        <row r="134">
          <cell r="AD134">
            <v>42000</v>
          </cell>
        </row>
        <row r="135">
          <cell r="O135" t="str">
            <v>2050202</v>
          </cell>
        </row>
        <row r="135">
          <cell r="AD135">
            <v>83000</v>
          </cell>
        </row>
        <row r="136">
          <cell r="O136" t="str">
            <v>2050202</v>
          </cell>
        </row>
        <row r="136">
          <cell r="AD136">
            <v>72000</v>
          </cell>
        </row>
        <row r="137">
          <cell r="O137" t="str">
            <v>2050202</v>
          </cell>
        </row>
        <row r="137">
          <cell r="AD137">
            <v>5000</v>
          </cell>
        </row>
        <row r="138">
          <cell r="O138" t="str">
            <v>2050202</v>
          </cell>
        </row>
        <row r="138">
          <cell r="AD138">
            <v>100000</v>
          </cell>
        </row>
        <row r="139">
          <cell r="O139" t="str">
            <v>2050202</v>
          </cell>
        </row>
        <row r="139">
          <cell r="AD139">
            <v>30000</v>
          </cell>
        </row>
        <row r="140">
          <cell r="O140" t="str">
            <v>2050202</v>
          </cell>
        </row>
        <row r="140">
          <cell r="AD140">
            <v>5000</v>
          </cell>
        </row>
        <row r="141">
          <cell r="O141" t="str">
            <v>2050201</v>
          </cell>
        </row>
        <row r="141">
          <cell r="AD141">
            <v>29600</v>
          </cell>
        </row>
        <row r="142">
          <cell r="O142" t="str">
            <v>2050201</v>
          </cell>
        </row>
        <row r="142">
          <cell r="AD142">
            <v>222363</v>
          </cell>
        </row>
        <row r="143">
          <cell r="O143" t="str">
            <v>2040201</v>
          </cell>
        </row>
        <row r="143">
          <cell r="AD143">
            <v>3853</v>
          </cell>
        </row>
        <row r="144">
          <cell r="O144" t="str">
            <v>2040601</v>
          </cell>
        </row>
        <row r="144">
          <cell r="AD144">
            <v>107301</v>
          </cell>
        </row>
        <row r="145">
          <cell r="O145" t="str">
            <v>2040607</v>
          </cell>
        </row>
        <row r="145">
          <cell r="AD145">
            <v>6412.8</v>
          </cell>
        </row>
        <row r="146">
          <cell r="O146" t="str">
            <v>2040606</v>
          </cell>
        </row>
        <row r="146">
          <cell r="AD146">
            <v>1545.6</v>
          </cell>
        </row>
        <row r="147">
          <cell r="O147" t="str">
            <v>2013150</v>
          </cell>
        </row>
        <row r="147">
          <cell r="AD147">
            <v>1594</v>
          </cell>
        </row>
        <row r="148">
          <cell r="O148" t="str">
            <v>2011101</v>
          </cell>
        </row>
        <row r="148">
          <cell r="AD148">
            <v>581</v>
          </cell>
        </row>
        <row r="149">
          <cell r="O149" t="str">
            <v>2011101</v>
          </cell>
        </row>
        <row r="149">
          <cell r="AD149">
            <v>20000</v>
          </cell>
        </row>
        <row r="150">
          <cell r="O150" t="str">
            <v>2011101</v>
          </cell>
        </row>
        <row r="150">
          <cell r="AD150">
            <v>6530</v>
          </cell>
        </row>
        <row r="151">
          <cell r="O151" t="str">
            <v>2011101</v>
          </cell>
        </row>
        <row r="151">
          <cell r="AD151">
            <v>-1903</v>
          </cell>
        </row>
        <row r="152">
          <cell r="O152" t="str">
            <v>2011101</v>
          </cell>
        </row>
        <row r="152">
          <cell r="AD152">
            <v>549656</v>
          </cell>
        </row>
        <row r="153">
          <cell r="O153" t="str">
            <v>2050201</v>
          </cell>
        </row>
        <row r="153">
          <cell r="AD153">
            <v>6360</v>
          </cell>
        </row>
        <row r="154">
          <cell r="O154" t="str">
            <v>2013250</v>
          </cell>
        </row>
        <row r="154">
          <cell r="AD154">
            <v>17794</v>
          </cell>
        </row>
        <row r="155">
          <cell r="O155" t="str">
            <v>2013250</v>
          </cell>
        </row>
        <row r="155">
          <cell r="AD155">
            <v>19558</v>
          </cell>
        </row>
        <row r="156">
          <cell r="O156" t="str">
            <v>2013250</v>
          </cell>
        </row>
        <row r="156">
          <cell r="AD156">
            <v>9628</v>
          </cell>
        </row>
        <row r="157">
          <cell r="O157" t="str">
            <v>2013301</v>
          </cell>
        </row>
        <row r="157">
          <cell r="AD157">
            <v>311</v>
          </cell>
        </row>
        <row r="158">
          <cell r="O158" t="str">
            <v>2013301</v>
          </cell>
        </row>
        <row r="158">
          <cell r="AD158">
            <v>3384</v>
          </cell>
        </row>
        <row r="159">
          <cell r="O159" t="str">
            <v>2010350</v>
          </cell>
        </row>
        <row r="159">
          <cell r="AD159">
            <v>2406</v>
          </cell>
        </row>
        <row r="160">
          <cell r="O160" t="str">
            <v>2120101</v>
          </cell>
        </row>
        <row r="160">
          <cell r="AD160">
            <v>52503</v>
          </cell>
        </row>
        <row r="161">
          <cell r="O161" t="str">
            <v>2120501</v>
          </cell>
        </row>
        <row r="161">
          <cell r="AD161">
            <v>21836</v>
          </cell>
        </row>
        <row r="162">
          <cell r="O162" t="str">
            <v>2120501</v>
          </cell>
        </row>
        <row r="162">
          <cell r="AD162">
            <v>4173</v>
          </cell>
        </row>
        <row r="163">
          <cell r="O163" t="str">
            <v>2120501</v>
          </cell>
        </row>
        <row r="163">
          <cell r="AD163">
            <v>415</v>
          </cell>
        </row>
        <row r="164">
          <cell r="O164" t="str">
            <v>2120501</v>
          </cell>
        </row>
        <row r="164">
          <cell r="AD164">
            <v>18831</v>
          </cell>
        </row>
        <row r="165">
          <cell r="O165" t="str">
            <v>2120101</v>
          </cell>
        </row>
        <row r="165">
          <cell r="AD165">
            <v>33862</v>
          </cell>
        </row>
        <row r="166">
          <cell r="O166" t="str">
            <v>2120106</v>
          </cell>
        </row>
        <row r="166">
          <cell r="AD166">
            <v>67254</v>
          </cell>
        </row>
        <row r="167">
          <cell r="O167" t="str">
            <v>2120109</v>
          </cell>
        </row>
        <row r="167">
          <cell r="AD167">
            <v>40635</v>
          </cell>
        </row>
        <row r="168">
          <cell r="O168" t="str">
            <v>2070101</v>
          </cell>
        </row>
        <row r="168">
          <cell r="AD168">
            <v>19064</v>
          </cell>
        </row>
        <row r="169">
          <cell r="O169" t="str">
            <v>2070114</v>
          </cell>
        </row>
        <row r="169">
          <cell r="AD169">
            <v>44148</v>
          </cell>
        </row>
        <row r="170">
          <cell r="O170" t="str">
            <v>2070114</v>
          </cell>
        </row>
        <row r="170">
          <cell r="AD170">
            <v>37</v>
          </cell>
        </row>
        <row r="171">
          <cell r="O171" t="str">
            <v>2070114</v>
          </cell>
        </row>
        <row r="171">
          <cell r="AD171">
            <v>37</v>
          </cell>
        </row>
        <row r="172">
          <cell r="O172" t="str">
            <v>2070104</v>
          </cell>
        </row>
        <row r="172">
          <cell r="AD172">
            <v>30080</v>
          </cell>
        </row>
        <row r="173">
          <cell r="O173" t="str">
            <v>2070201</v>
          </cell>
        </row>
        <row r="173">
          <cell r="AD173">
            <v>47067</v>
          </cell>
        </row>
        <row r="174">
          <cell r="O174" t="str">
            <v>2070112</v>
          </cell>
        </row>
        <row r="174">
          <cell r="AD174">
            <v>-8148</v>
          </cell>
        </row>
        <row r="175">
          <cell r="O175" t="str">
            <v>2070112</v>
          </cell>
        </row>
        <row r="175">
          <cell r="AD175">
            <v>59154</v>
          </cell>
        </row>
        <row r="176">
          <cell r="O176" t="str">
            <v>2070109</v>
          </cell>
        </row>
        <row r="176">
          <cell r="AD176">
            <v>65107.6</v>
          </cell>
        </row>
        <row r="177">
          <cell r="O177" t="str">
            <v>2070109</v>
          </cell>
        </row>
        <row r="177">
          <cell r="AD177">
            <v>382</v>
          </cell>
        </row>
        <row r="178">
          <cell r="O178" t="str">
            <v>2050101</v>
          </cell>
        </row>
        <row r="178">
          <cell r="AD178">
            <v>29700</v>
          </cell>
        </row>
        <row r="179">
          <cell r="O179" t="str">
            <v>2050101</v>
          </cell>
        </row>
        <row r="179">
          <cell r="AD179">
            <v>6300</v>
          </cell>
        </row>
        <row r="180">
          <cell r="O180" t="str">
            <v>2050202</v>
          </cell>
        </row>
        <row r="180">
          <cell r="AD180">
            <v>14651</v>
          </cell>
        </row>
        <row r="181">
          <cell r="O181" t="str">
            <v>2050203</v>
          </cell>
        </row>
        <row r="181">
          <cell r="AD181">
            <v>14542</v>
          </cell>
        </row>
        <row r="182">
          <cell r="O182" t="str">
            <v>2050203</v>
          </cell>
        </row>
        <row r="182">
          <cell r="AD182">
            <v>236890</v>
          </cell>
        </row>
        <row r="183">
          <cell r="O183" t="str">
            <v>2050203</v>
          </cell>
        </row>
        <row r="183">
          <cell r="AD183">
            <v>59069</v>
          </cell>
        </row>
        <row r="184">
          <cell r="O184" t="str">
            <v>2050202</v>
          </cell>
        </row>
        <row r="184">
          <cell r="AD184">
            <v>280000</v>
          </cell>
        </row>
        <row r="185">
          <cell r="O185" t="str">
            <v>2050202</v>
          </cell>
        </row>
        <row r="185">
          <cell r="AD185">
            <v>123600</v>
          </cell>
        </row>
        <row r="186">
          <cell r="O186" t="str">
            <v>2050203</v>
          </cell>
        </row>
        <row r="186">
          <cell r="AD186">
            <v>69187</v>
          </cell>
        </row>
        <row r="187">
          <cell r="O187" t="str">
            <v>2050204</v>
          </cell>
        </row>
        <row r="187">
          <cell r="AD187">
            <v>101601.5</v>
          </cell>
        </row>
        <row r="188">
          <cell r="O188" t="str">
            <v>2050203</v>
          </cell>
        </row>
        <row r="188">
          <cell r="AD188">
            <v>98401</v>
          </cell>
        </row>
        <row r="189">
          <cell r="O189" t="str">
            <v>2050204</v>
          </cell>
        </row>
        <row r="189">
          <cell r="AD189">
            <v>164149.5</v>
          </cell>
        </row>
        <row r="190">
          <cell r="O190" t="str">
            <v>2050203</v>
          </cell>
        </row>
        <row r="190">
          <cell r="AD190">
            <v>120161</v>
          </cell>
        </row>
        <row r="191">
          <cell r="O191" t="str">
            <v>2050202</v>
          </cell>
        </row>
        <row r="191">
          <cell r="AD191">
            <v>211927.5</v>
          </cell>
        </row>
        <row r="192">
          <cell r="O192" t="str">
            <v>2050202</v>
          </cell>
        </row>
        <row r="192">
          <cell r="AD192">
            <v>167540</v>
          </cell>
        </row>
        <row r="193">
          <cell r="O193" t="str">
            <v>2050202</v>
          </cell>
        </row>
        <row r="193">
          <cell r="AD193">
            <v>155180</v>
          </cell>
        </row>
        <row r="194">
          <cell r="O194" t="str">
            <v>2050202</v>
          </cell>
        </row>
        <row r="194">
          <cell r="AD194">
            <v>100450</v>
          </cell>
        </row>
        <row r="195">
          <cell r="O195" t="str">
            <v>2050202</v>
          </cell>
        </row>
        <row r="195">
          <cell r="AD195">
            <v>8100</v>
          </cell>
        </row>
        <row r="196">
          <cell r="O196" t="str">
            <v>2050202</v>
          </cell>
        </row>
        <row r="196">
          <cell r="AD196">
            <v>87800</v>
          </cell>
        </row>
        <row r="197">
          <cell r="O197" t="str">
            <v>2050202</v>
          </cell>
        </row>
        <row r="197">
          <cell r="AD197">
            <v>166680</v>
          </cell>
        </row>
        <row r="198">
          <cell r="O198" t="str">
            <v>2050202</v>
          </cell>
        </row>
        <row r="198">
          <cell r="AD198">
            <v>46500</v>
          </cell>
        </row>
        <row r="199">
          <cell r="O199" t="str">
            <v>2050202</v>
          </cell>
        </row>
        <row r="199">
          <cell r="AD199">
            <v>37920</v>
          </cell>
        </row>
        <row r="200">
          <cell r="O200" t="str">
            <v>2050202</v>
          </cell>
        </row>
        <row r="200">
          <cell r="AD200">
            <v>420000</v>
          </cell>
        </row>
        <row r="201">
          <cell r="O201" t="str">
            <v>2050299</v>
          </cell>
        </row>
        <row r="201">
          <cell r="AD201">
            <v>5027</v>
          </cell>
        </row>
        <row r="202">
          <cell r="O202" t="str">
            <v>2050299</v>
          </cell>
        </row>
        <row r="202">
          <cell r="AD202">
            <v>43000</v>
          </cell>
        </row>
        <row r="203">
          <cell r="O203" t="str">
            <v>2050299</v>
          </cell>
        </row>
        <row r="203">
          <cell r="AD203">
            <v>71000</v>
          </cell>
        </row>
        <row r="204">
          <cell r="O204" t="str">
            <v>2050203</v>
          </cell>
        </row>
        <row r="204">
          <cell r="AD204">
            <v>141392</v>
          </cell>
        </row>
        <row r="205">
          <cell r="O205" t="str">
            <v>2050802</v>
          </cell>
        </row>
        <row r="205">
          <cell r="AD205">
            <v>220</v>
          </cell>
        </row>
        <row r="206">
          <cell r="O206" t="str">
            <v>2050802</v>
          </cell>
        </row>
        <row r="206">
          <cell r="AD206">
            <v>136</v>
          </cell>
        </row>
        <row r="207">
          <cell r="O207" t="str">
            <v>2050802</v>
          </cell>
        </row>
        <row r="207">
          <cell r="AD207">
            <v>32531</v>
          </cell>
        </row>
        <row r="208">
          <cell r="O208" t="str">
            <v>2010306</v>
          </cell>
        </row>
        <row r="208">
          <cell r="AD208">
            <v>15970</v>
          </cell>
        </row>
        <row r="209">
          <cell r="O209" t="str">
            <v>2010501</v>
          </cell>
        </row>
        <row r="209">
          <cell r="AD209">
            <v>58384</v>
          </cell>
        </row>
        <row r="210">
          <cell r="O210" t="str">
            <v>2010501</v>
          </cell>
        </row>
        <row r="210">
          <cell r="AD210">
            <v>35258</v>
          </cell>
        </row>
        <row r="211">
          <cell r="O211" t="str">
            <v>2010301</v>
          </cell>
        </row>
        <row r="211">
          <cell r="AD211">
            <v>133936</v>
          </cell>
        </row>
        <row r="212">
          <cell r="O212" t="str">
            <v>2010301</v>
          </cell>
        </row>
        <row r="212">
          <cell r="AD212">
            <v>59026</v>
          </cell>
        </row>
        <row r="213">
          <cell r="O213" t="str">
            <v>2010601</v>
          </cell>
        </row>
        <row r="213">
          <cell r="AD213">
            <v>194418</v>
          </cell>
        </row>
        <row r="214">
          <cell r="O214" t="str">
            <v>2010601</v>
          </cell>
        </row>
        <row r="214">
          <cell r="AD214">
            <v>649</v>
          </cell>
        </row>
        <row r="215">
          <cell r="O215" t="str">
            <v>2010601</v>
          </cell>
        </row>
        <row r="215">
          <cell r="AD215">
            <v>51906</v>
          </cell>
        </row>
        <row r="216">
          <cell r="O216" t="str">
            <v>2012601</v>
          </cell>
        </row>
        <row r="216">
          <cell r="AD216">
            <v>16192</v>
          </cell>
        </row>
        <row r="217">
          <cell r="O217" t="str">
            <v>2012901</v>
          </cell>
        </row>
        <row r="217">
          <cell r="AD217">
            <v>224</v>
          </cell>
        </row>
        <row r="218">
          <cell r="O218" t="str">
            <v>2012901</v>
          </cell>
        </row>
        <row r="218">
          <cell r="AD218">
            <v>23243</v>
          </cell>
        </row>
        <row r="219">
          <cell r="O219" t="str">
            <v>2012901</v>
          </cell>
        </row>
        <row r="219">
          <cell r="AD219">
            <v>1807</v>
          </cell>
        </row>
        <row r="220">
          <cell r="O220" t="str">
            <v>2012901</v>
          </cell>
        </row>
        <row r="220">
          <cell r="AD220">
            <v>1279</v>
          </cell>
        </row>
        <row r="221">
          <cell r="O221" t="str">
            <v>2012901</v>
          </cell>
        </row>
        <row r="221">
          <cell r="AD221">
            <v>8636</v>
          </cell>
        </row>
        <row r="222">
          <cell r="O222" t="str">
            <v>2012901</v>
          </cell>
        </row>
        <row r="222">
          <cell r="AD222">
            <v>19742</v>
          </cell>
        </row>
        <row r="223">
          <cell r="O223" t="str">
            <v>2012801</v>
          </cell>
        </row>
        <row r="223">
          <cell r="AD223">
            <v>24561</v>
          </cell>
        </row>
        <row r="224">
          <cell r="O224" t="str">
            <v>2013401</v>
          </cell>
        </row>
        <row r="224">
          <cell r="AD224">
            <v>52615</v>
          </cell>
        </row>
        <row r="225">
          <cell r="O225" t="str">
            <v>2013450</v>
          </cell>
        </row>
        <row r="225">
          <cell r="AD225">
            <v>6732</v>
          </cell>
        </row>
        <row r="226">
          <cell r="O226" t="str">
            <v>2013150</v>
          </cell>
        </row>
        <row r="226">
          <cell r="AD226">
            <v>350</v>
          </cell>
        </row>
        <row r="227">
          <cell r="O227" t="str">
            <v>2013150</v>
          </cell>
        </row>
        <row r="227">
          <cell r="AD227">
            <v>69598</v>
          </cell>
        </row>
        <row r="228">
          <cell r="O228" t="str">
            <v>2081101</v>
          </cell>
        </row>
        <row r="228">
          <cell r="AD228">
            <v>4596</v>
          </cell>
        </row>
        <row r="229">
          <cell r="O229" t="str">
            <v>2050204</v>
          </cell>
        </row>
        <row r="229">
          <cell r="AD229">
            <v>246449</v>
          </cell>
        </row>
        <row r="230">
          <cell r="O230" t="str">
            <v>2050204</v>
          </cell>
        </row>
        <row r="230">
          <cell r="AD230">
            <v>90000</v>
          </cell>
        </row>
        <row r="231">
          <cell r="O231" t="str">
            <v>2013350</v>
          </cell>
        </row>
        <row r="231">
          <cell r="AD231">
            <v>111622</v>
          </cell>
        </row>
        <row r="232">
          <cell r="O232" t="str">
            <v>2010308</v>
          </cell>
        </row>
        <row r="232">
          <cell r="AD232">
            <v>1474</v>
          </cell>
        </row>
        <row r="233">
          <cell r="O233" t="str">
            <v>2040601</v>
          </cell>
        </row>
        <row r="233">
          <cell r="AD233">
            <v>2208180</v>
          </cell>
        </row>
        <row r="234">
          <cell r="O234" t="str">
            <v>2040607</v>
          </cell>
        </row>
        <row r="234">
          <cell r="AD234">
            <v>243206.4</v>
          </cell>
        </row>
        <row r="235">
          <cell r="O235" t="str">
            <v>2040607</v>
          </cell>
        </row>
        <row r="235">
          <cell r="AD235">
            <v>-52149.98</v>
          </cell>
        </row>
        <row r="236">
          <cell r="O236" t="str">
            <v>2040607</v>
          </cell>
        </row>
        <row r="236">
          <cell r="AD236">
            <v>45998.95</v>
          </cell>
        </row>
        <row r="237">
          <cell r="O237" t="str">
            <v>2040606</v>
          </cell>
        </row>
        <row r="237">
          <cell r="AD237">
            <v>65769.6</v>
          </cell>
        </row>
        <row r="238">
          <cell r="O238" t="str">
            <v>2040606</v>
          </cell>
        </row>
        <row r="238">
          <cell r="AD238">
            <v>-16829.42</v>
          </cell>
        </row>
        <row r="239">
          <cell r="O239" t="str">
            <v>2040606</v>
          </cell>
        </row>
        <row r="239">
          <cell r="AD239">
            <v>16829.42</v>
          </cell>
        </row>
        <row r="240">
          <cell r="O240" t="str">
            <v>2010301</v>
          </cell>
        </row>
        <row r="240">
          <cell r="AD240">
            <v>703992</v>
          </cell>
        </row>
        <row r="241">
          <cell r="O241" t="str">
            <v>2010301</v>
          </cell>
        </row>
        <row r="241">
          <cell r="AD241">
            <v>-30000</v>
          </cell>
        </row>
        <row r="242">
          <cell r="O242" t="str">
            <v>2010301</v>
          </cell>
        </row>
        <row r="242">
          <cell r="AD242">
            <v>1604892</v>
          </cell>
        </row>
        <row r="243">
          <cell r="O243" t="str">
            <v>2012901</v>
          </cell>
        </row>
        <row r="243">
          <cell r="AD243">
            <v>-23243</v>
          </cell>
        </row>
        <row r="244">
          <cell r="O244" t="str">
            <v>2012901</v>
          </cell>
        </row>
        <row r="244">
          <cell r="AD244">
            <v>10000</v>
          </cell>
        </row>
        <row r="245">
          <cell r="O245" t="str">
            <v>2012901</v>
          </cell>
        </row>
        <row r="245">
          <cell r="AD245">
            <v>-10000</v>
          </cell>
        </row>
        <row r="246">
          <cell r="O246" t="str">
            <v>2012901</v>
          </cell>
        </row>
        <row r="246">
          <cell r="AD246">
            <v>425724</v>
          </cell>
        </row>
        <row r="247">
          <cell r="O247" t="str">
            <v>2012901</v>
          </cell>
        </row>
        <row r="247">
          <cell r="AD247">
            <v>585816</v>
          </cell>
        </row>
        <row r="248">
          <cell r="O248" t="str">
            <v>2012601</v>
          </cell>
        </row>
        <row r="248">
          <cell r="AD248">
            <v>8000</v>
          </cell>
        </row>
        <row r="249">
          <cell r="O249" t="str">
            <v>2012601</v>
          </cell>
        </row>
        <row r="249">
          <cell r="AD249">
            <v>-1275</v>
          </cell>
        </row>
        <row r="250">
          <cell r="O250" t="str">
            <v>2012601</v>
          </cell>
        </row>
        <row r="250">
          <cell r="AD250">
            <v>303036</v>
          </cell>
        </row>
        <row r="251">
          <cell r="O251" t="str">
            <v>2012601</v>
          </cell>
        </row>
        <row r="251">
          <cell r="AD251">
            <v>-8000</v>
          </cell>
        </row>
        <row r="252">
          <cell r="O252" t="str">
            <v>2013101</v>
          </cell>
        </row>
        <row r="252">
          <cell r="AD252">
            <v>1482864</v>
          </cell>
        </row>
        <row r="253">
          <cell r="O253" t="str">
            <v>2013101</v>
          </cell>
        </row>
        <row r="253">
          <cell r="AD253">
            <v>-142934</v>
          </cell>
        </row>
        <row r="254">
          <cell r="O254" t="str">
            <v>2050201</v>
          </cell>
        </row>
        <row r="254">
          <cell r="AD254">
            <v>176508</v>
          </cell>
        </row>
        <row r="255">
          <cell r="O255" t="str">
            <v>2050201</v>
          </cell>
        </row>
        <row r="255">
          <cell r="AD255">
            <v>-176508</v>
          </cell>
        </row>
        <row r="256">
          <cell r="O256" t="str">
            <v>2050201</v>
          </cell>
        </row>
        <row r="256">
          <cell r="AD256">
            <v>176508</v>
          </cell>
        </row>
        <row r="257">
          <cell r="O257" t="str">
            <v>2010601</v>
          </cell>
        </row>
        <row r="257">
          <cell r="AD257">
            <v>847824</v>
          </cell>
        </row>
        <row r="258">
          <cell r="O258" t="str">
            <v>2010601</v>
          </cell>
        </row>
        <row r="258">
          <cell r="AD258">
            <v>1454892</v>
          </cell>
        </row>
        <row r="259">
          <cell r="O259" t="str">
            <v>2010601</v>
          </cell>
        </row>
        <row r="259">
          <cell r="AD259">
            <v>-18650</v>
          </cell>
        </row>
        <row r="260">
          <cell r="O260" t="str">
            <v>2013201</v>
          </cell>
        </row>
        <row r="260">
          <cell r="AD260">
            <v>2008212</v>
          </cell>
        </row>
        <row r="261">
          <cell r="O261" t="str">
            <v>2013201</v>
          </cell>
        </row>
        <row r="261">
          <cell r="AD261">
            <v>-82619</v>
          </cell>
        </row>
        <row r="262">
          <cell r="O262" t="str">
            <v>2013250</v>
          </cell>
        </row>
        <row r="262">
          <cell r="AD262">
            <v>27000</v>
          </cell>
        </row>
        <row r="263">
          <cell r="O263" t="str">
            <v>2013301</v>
          </cell>
        </row>
        <row r="263">
          <cell r="AD263">
            <v>613224</v>
          </cell>
        </row>
        <row r="264">
          <cell r="O264" t="str">
            <v>2013301</v>
          </cell>
        </row>
        <row r="264">
          <cell r="AD264">
            <v>176160</v>
          </cell>
        </row>
        <row r="265">
          <cell r="O265" t="str">
            <v>2013301</v>
          </cell>
        </row>
        <row r="265">
          <cell r="AD265">
            <v>-53961</v>
          </cell>
        </row>
        <row r="266">
          <cell r="O266" t="str">
            <v>2010301</v>
          </cell>
        </row>
        <row r="266">
          <cell r="AD266">
            <v>36168</v>
          </cell>
        </row>
        <row r="267">
          <cell r="O267" t="str">
            <v>2010501</v>
          </cell>
        </row>
        <row r="267">
          <cell r="AD267">
            <v>236832</v>
          </cell>
        </row>
        <row r="268">
          <cell r="O268" t="str">
            <v>2010501</v>
          </cell>
        </row>
        <row r="268">
          <cell r="AD268">
            <v>501456</v>
          </cell>
        </row>
        <row r="269">
          <cell r="O269" t="str">
            <v>2120101</v>
          </cell>
        </row>
        <row r="269">
          <cell r="AD269">
            <v>464868</v>
          </cell>
        </row>
        <row r="270">
          <cell r="O270" t="str">
            <v>2120104</v>
          </cell>
        </row>
        <row r="270">
          <cell r="AD270">
            <v>311796</v>
          </cell>
        </row>
        <row r="271">
          <cell r="O271" t="str">
            <v>2120104</v>
          </cell>
        </row>
        <row r="271">
          <cell r="AD271">
            <v>-25046</v>
          </cell>
        </row>
        <row r="272">
          <cell r="O272" t="str">
            <v>2120399</v>
          </cell>
        </row>
        <row r="272">
          <cell r="AD272">
            <v>462804</v>
          </cell>
        </row>
        <row r="273">
          <cell r="O273" t="str">
            <v>2120399</v>
          </cell>
        </row>
        <row r="273">
          <cell r="AD273">
            <v>-7700</v>
          </cell>
        </row>
        <row r="274">
          <cell r="O274" t="str">
            <v>2120399</v>
          </cell>
        </row>
        <row r="274">
          <cell r="AD274">
            <v>-16891</v>
          </cell>
        </row>
        <row r="275">
          <cell r="O275" t="str">
            <v>2120399</v>
          </cell>
        </row>
        <row r="275">
          <cell r="AD275">
            <v>7700</v>
          </cell>
        </row>
        <row r="276">
          <cell r="O276" t="str">
            <v>2120399</v>
          </cell>
        </row>
        <row r="276">
          <cell r="AD276">
            <v>-170</v>
          </cell>
        </row>
        <row r="277">
          <cell r="O277" t="str">
            <v>2120501</v>
          </cell>
        </row>
        <row r="277">
          <cell r="AD277">
            <v>28400</v>
          </cell>
        </row>
        <row r="278">
          <cell r="O278" t="str">
            <v>2120501</v>
          </cell>
        </row>
        <row r="278">
          <cell r="AD278">
            <v>-28400</v>
          </cell>
        </row>
        <row r="279">
          <cell r="O279" t="str">
            <v>2120501</v>
          </cell>
        </row>
        <row r="279">
          <cell r="AD279">
            <v>1700664</v>
          </cell>
        </row>
        <row r="280">
          <cell r="O280" t="str">
            <v>2120501</v>
          </cell>
        </row>
        <row r="280">
          <cell r="AD280">
            <v>805608</v>
          </cell>
        </row>
        <row r="281">
          <cell r="O281" t="str">
            <v>2120101</v>
          </cell>
        </row>
        <row r="281">
          <cell r="AD281">
            <v>541692</v>
          </cell>
        </row>
        <row r="282">
          <cell r="O282" t="str">
            <v>2120106</v>
          </cell>
        </row>
        <row r="282">
          <cell r="AD282">
            <v>-43134</v>
          </cell>
        </row>
        <row r="283">
          <cell r="O283" t="str">
            <v>2120106</v>
          </cell>
        </row>
        <row r="283">
          <cell r="AD283">
            <v>35880</v>
          </cell>
        </row>
        <row r="284">
          <cell r="O284" t="str">
            <v>2120106</v>
          </cell>
        </row>
        <row r="284">
          <cell r="AD284">
            <v>-6400</v>
          </cell>
        </row>
        <row r="285">
          <cell r="O285" t="str">
            <v>2120106</v>
          </cell>
        </row>
        <row r="285">
          <cell r="AD285">
            <v>6400</v>
          </cell>
        </row>
        <row r="286">
          <cell r="O286" t="str">
            <v>2120106</v>
          </cell>
        </row>
        <row r="286">
          <cell r="AD286">
            <v>2423700</v>
          </cell>
        </row>
        <row r="287">
          <cell r="O287" t="str">
            <v>2120106</v>
          </cell>
        </row>
        <row r="287">
          <cell r="AD287">
            <v>-50</v>
          </cell>
        </row>
        <row r="288">
          <cell r="O288" t="str">
            <v>2120106</v>
          </cell>
        </row>
        <row r="288">
          <cell r="AD288">
            <v>-17940</v>
          </cell>
        </row>
        <row r="289">
          <cell r="O289" t="str">
            <v>2120109</v>
          </cell>
        </row>
        <row r="289">
          <cell r="AD289">
            <v>239508</v>
          </cell>
        </row>
        <row r="290">
          <cell r="O290" t="str">
            <v>2120109</v>
          </cell>
        </row>
        <row r="290">
          <cell r="AD290">
            <v>-7790</v>
          </cell>
        </row>
        <row r="291">
          <cell r="O291" t="str">
            <v>2120109</v>
          </cell>
        </row>
        <row r="291">
          <cell r="AD291">
            <v>-630</v>
          </cell>
        </row>
        <row r="292">
          <cell r="O292" t="str">
            <v>2120109</v>
          </cell>
        </row>
        <row r="292">
          <cell r="AD292">
            <v>7790</v>
          </cell>
        </row>
        <row r="293">
          <cell r="O293" t="str">
            <v>2070101</v>
          </cell>
        </row>
        <row r="293">
          <cell r="AD293">
            <v>578172</v>
          </cell>
        </row>
        <row r="294">
          <cell r="O294" t="str">
            <v>2070114</v>
          </cell>
        </row>
        <row r="294">
          <cell r="AD294">
            <v>-24000</v>
          </cell>
        </row>
        <row r="295">
          <cell r="O295" t="str">
            <v>2070114</v>
          </cell>
        </row>
        <row r="295">
          <cell r="AD295">
            <v>678840</v>
          </cell>
        </row>
        <row r="296">
          <cell r="O296" t="str">
            <v>2070104</v>
          </cell>
        </row>
        <row r="296">
          <cell r="AD296">
            <v>617556</v>
          </cell>
        </row>
        <row r="297">
          <cell r="O297" t="str">
            <v>2070104</v>
          </cell>
        </row>
        <row r="297">
          <cell r="AD297">
            <v>8500</v>
          </cell>
        </row>
        <row r="298">
          <cell r="O298" t="str">
            <v>2070104</v>
          </cell>
        </row>
        <row r="298">
          <cell r="AD298">
            <v>-8500</v>
          </cell>
        </row>
        <row r="299">
          <cell r="O299" t="str">
            <v>2070201</v>
          </cell>
        </row>
        <row r="299">
          <cell r="AD299">
            <v>187296</v>
          </cell>
        </row>
        <row r="300">
          <cell r="O300" t="str">
            <v>2070201</v>
          </cell>
        </row>
        <row r="300">
          <cell r="AD300">
            <v>4500</v>
          </cell>
        </row>
        <row r="301">
          <cell r="O301" t="str">
            <v>2070201</v>
          </cell>
        </row>
        <row r="301">
          <cell r="AD301">
            <v>2000</v>
          </cell>
        </row>
        <row r="302">
          <cell r="O302" t="str">
            <v>2070201</v>
          </cell>
        </row>
        <row r="302">
          <cell r="AD302">
            <v>-7100</v>
          </cell>
        </row>
        <row r="303">
          <cell r="O303" t="str">
            <v>2070112</v>
          </cell>
        </row>
        <row r="303">
          <cell r="AD303">
            <v>172356</v>
          </cell>
        </row>
        <row r="304">
          <cell r="O304" t="str">
            <v>2070112</v>
          </cell>
        </row>
        <row r="304">
          <cell r="AD304">
            <v>40644</v>
          </cell>
        </row>
        <row r="305">
          <cell r="O305" t="str">
            <v>2070112</v>
          </cell>
        </row>
        <row r="305">
          <cell r="AD305">
            <v>-79878</v>
          </cell>
        </row>
        <row r="306">
          <cell r="O306" t="str">
            <v>2070109</v>
          </cell>
        </row>
        <row r="306">
          <cell r="AD306">
            <v>-46000</v>
          </cell>
        </row>
        <row r="307">
          <cell r="O307" t="str">
            <v>2070109</v>
          </cell>
        </row>
        <row r="307">
          <cell r="AD307">
            <v>1640544</v>
          </cell>
        </row>
        <row r="308">
          <cell r="O308" t="str">
            <v>2070109</v>
          </cell>
        </row>
        <row r="308">
          <cell r="AD308">
            <v>-12277.5</v>
          </cell>
        </row>
        <row r="309">
          <cell r="O309" t="str">
            <v>2070109</v>
          </cell>
        </row>
        <row r="309">
          <cell r="AD309">
            <v>46000</v>
          </cell>
        </row>
        <row r="310">
          <cell r="O310" t="str">
            <v>2050202</v>
          </cell>
        </row>
        <row r="310">
          <cell r="AD310">
            <v>50000</v>
          </cell>
        </row>
        <row r="311">
          <cell r="O311" t="str">
            <v>2050202</v>
          </cell>
        </row>
        <row r="311">
          <cell r="AD311">
            <v>-50000</v>
          </cell>
        </row>
        <row r="312">
          <cell r="O312" t="str">
            <v>2050202</v>
          </cell>
        </row>
        <row r="312">
          <cell r="AD312">
            <v>1835028</v>
          </cell>
        </row>
        <row r="313">
          <cell r="O313" t="str">
            <v>2050202</v>
          </cell>
        </row>
        <row r="313">
          <cell r="AD313">
            <v>60000</v>
          </cell>
        </row>
        <row r="314">
          <cell r="O314" t="str">
            <v>2050202</v>
          </cell>
        </row>
        <row r="314">
          <cell r="AD314">
            <v>2401344</v>
          </cell>
        </row>
        <row r="315">
          <cell r="O315" t="str">
            <v>2050202</v>
          </cell>
        </row>
        <row r="315">
          <cell r="AD315">
            <v>-60000</v>
          </cell>
        </row>
        <row r="316">
          <cell r="O316" t="str">
            <v>2050701</v>
          </cell>
        </row>
        <row r="316">
          <cell r="AD316">
            <v>275544</v>
          </cell>
        </row>
        <row r="317">
          <cell r="O317" t="str">
            <v>2050101</v>
          </cell>
        </row>
        <row r="317">
          <cell r="AD317">
            <v>617688</v>
          </cell>
        </row>
        <row r="318">
          <cell r="O318" t="str">
            <v>2050101</v>
          </cell>
        </row>
        <row r="318">
          <cell r="AD318">
            <v>-4000</v>
          </cell>
        </row>
        <row r="319">
          <cell r="O319" t="str">
            <v>2050101</v>
          </cell>
        </row>
        <row r="319">
          <cell r="AD319">
            <v>4000</v>
          </cell>
        </row>
        <row r="320">
          <cell r="O320" t="str">
            <v>2050101</v>
          </cell>
        </row>
        <row r="320">
          <cell r="AD320">
            <v>142824</v>
          </cell>
        </row>
        <row r="321">
          <cell r="O321" t="str">
            <v>2050202</v>
          </cell>
        </row>
        <row r="321">
          <cell r="AD321">
            <v>-70000</v>
          </cell>
        </row>
        <row r="322">
          <cell r="O322" t="str">
            <v>2050202</v>
          </cell>
        </row>
        <row r="322">
          <cell r="AD322">
            <v>66000</v>
          </cell>
        </row>
        <row r="323">
          <cell r="O323" t="str">
            <v>2050202</v>
          </cell>
        </row>
        <row r="323">
          <cell r="AD323">
            <v>70000</v>
          </cell>
        </row>
        <row r="324">
          <cell r="O324" t="str">
            <v>2050202</v>
          </cell>
        </row>
        <row r="324">
          <cell r="AD324">
            <v>5179104</v>
          </cell>
        </row>
        <row r="325">
          <cell r="O325" t="str">
            <v>2050203</v>
          </cell>
        </row>
        <row r="325">
          <cell r="AD325">
            <v>-100000</v>
          </cell>
        </row>
        <row r="326">
          <cell r="O326" t="str">
            <v>2050203</v>
          </cell>
        </row>
        <row r="326">
          <cell r="AD326">
            <v>2637696</v>
          </cell>
        </row>
        <row r="327">
          <cell r="O327" t="str">
            <v>2050202</v>
          </cell>
        </row>
        <row r="327">
          <cell r="AD327">
            <v>-15000</v>
          </cell>
        </row>
        <row r="328">
          <cell r="O328" t="str">
            <v>2050202</v>
          </cell>
        </row>
        <row r="328">
          <cell r="AD328">
            <v>4467720</v>
          </cell>
        </row>
        <row r="329">
          <cell r="O329" t="str">
            <v>2050202</v>
          </cell>
        </row>
        <row r="329">
          <cell r="AD329">
            <v>-33000</v>
          </cell>
        </row>
        <row r="330">
          <cell r="O330" t="str">
            <v>2050202</v>
          </cell>
        </row>
        <row r="330">
          <cell r="AD330">
            <v>-80000</v>
          </cell>
        </row>
        <row r="331">
          <cell r="O331" t="str">
            <v>2050203</v>
          </cell>
        </row>
        <row r="331">
          <cell r="AD331">
            <v>3000</v>
          </cell>
        </row>
        <row r="332">
          <cell r="O332" t="str">
            <v>2050203</v>
          </cell>
        </row>
        <row r="332">
          <cell r="AD332">
            <v>-17832</v>
          </cell>
        </row>
        <row r="333">
          <cell r="O333" t="str">
            <v>2050203</v>
          </cell>
        </row>
        <row r="333">
          <cell r="AD333">
            <v>3130332</v>
          </cell>
        </row>
        <row r="334">
          <cell r="O334" t="str">
            <v>2050203</v>
          </cell>
        </row>
        <row r="334">
          <cell r="AD334">
            <v>-60000</v>
          </cell>
        </row>
        <row r="335">
          <cell r="O335" t="str">
            <v>2050202</v>
          </cell>
        </row>
        <row r="335">
          <cell r="AD335">
            <v>7255188</v>
          </cell>
        </row>
        <row r="336">
          <cell r="O336" t="str">
            <v>2050202</v>
          </cell>
        </row>
        <row r="336">
          <cell r="AD336">
            <v>-300000</v>
          </cell>
        </row>
        <row r="337">
          <cell r="O337" t="str">
            <v>2050202</v>
          </cell>
        </row>
        <row r="337">
          <cell r="AD337">
            <v>-160000</v>
          </cell>
        </row>
        <row r="338">
          <cell r="O338" t="str">
            <v>2050202</v>
          </cell>
        </row>
        <row r="338">
          <cell r="AD338">
            <v>70000</v>
          </cell>
        </row>
        <row r="339">
          <cell r="O339" t="str">
            <v>2050202</v>
          </cell>
        </row>
        <row r="339">
          <cell r="AD339">
            <v>133000</v>
          </cell>
        </row>
        <row r="340">
          <cell r="O340" t="str">
            <v>2050202</v>
          </cell>
        </row>
        <row r="340">
          <cell r="AD340">
            <v>-70000</v>
          </cell>
        </row>
        <row r="341">
          <cell r="O341" t="str">
            <v>2050202</v>
          </cell>
        </row>
        <row r="341">
          <cell r="AD341">
            <v>8395548</v>
          </cell>
        </row>
        <row r="342">
          <cell r="O342" t="str">
            <v>2050202</v>
          </cell>
        </row>
        <row r="342">
          <cell r="AD342">
            <v>-300000</v>
          </cell>
        </row>
        <row r="343">
          <cell r="O343" t="str">
            <v>2050202</v>
          </cell>
        </row>
        <row r="343">
          <cell r="AD343">
            <v>-120000</v>
          </cell>
        </row>
        <row r="344">
          <cell r="O344" t="str">
            <v>2050202</v>
          </cell>
        </row>
        <row r="344">
          <cell r="AD344">
            <v>-120000</v>
          </cell>
        </row>
        <row r="345">
          <cell r="O345" t="str">
            <v>2050202</v>
          </cell>
        </row>
        <row r="345">
          <cell r="AD345">
            <v>300000</v>
          </cell>
        </row>
        <row r="346">
          <cell r="O346" t="str">
            <v>2050202</v>
          </cell>
        </row>
        <row r="346">
          <cell r="AD346">
            <v>13225392</v>
          </cell>
        </row>
        <row r="347">
          <cell r="O347" t="str">
            <v>2050202</v>
          </cell>
        </row>
        <row r="347">
          <cell r="AD347">
            <v>-8000</v>
          </cell>
        </row>
        <row r="348">
          <cell r="O348" t="str">
            <v>2050202</v>
          </cell>
        </row>
        <row r="348">
          <cell r="AD348">
            <v>-5000</v>
          </cell>
        </row>
        <row r="349">
          <cell r="O349" t="str">
            <v>2050202</v>
          </cell>
        </row>
        <row r="349">
          <cell r="AD349">
            <v>-40000</v>
          </cell>
        </row>
        <row r="350">
          <cell r="O350" t="str">
            <v>2050202</v>
          </cell>
        </row>
        <row r="350">
          <cell r="AD350">
            <v>70000</v>
          </cell>
        </row>
        <row r="351">
          <cell r="O351" t="str">
            <v>2050202</v>
          </cell>
        </row>
        <row r="351">
          <cell r="AD351">
            <v>-70000</v>
          </cell>
        </row>
        <row r="352">
          <cell r="O352" t="str">
            <v>2050202</v>
          </cell>
        </row>
        <row r="352">
          <cell r="AD352">
            <v>2560464</v>
          </cell>
        </row>
        <row r="353">
          <cell r="O353" t="str">
            <v>2050202</v>
          </cell>
        </row>
        <row r="353">
          <cell r="AD353">
            <v>-150000</v>
          </cell>
        </row>
        <row r="354">
          <cell r="O354" t="str">
            <v>2050203</v>
          </cell>
        </row>
        <row r="354">
          <cell r="AD354">
            <v>30000</v>
          </cell>
        </row>
        <row r="355">
          <cell r="O355" t="str">
            <v>2050203</v>
          </cell>
        </row>
        <row r="355">
          <cell r="AD355">
            <v>-30000</v>
          </cell>
        </row>
        <row r="356">
          <cell r="O356" t="str">
            <v>2050203</v>
          </cell>
        </row>
        <row r="356">
          <cell r="AD356">
            <v>1039236</v>
          </cell>
        </row>
        <row r="357">
          <cell r="O357" t="str">
            <v>2050202</v>
          </cell>
        </row>
        <row r="357">
          <cell r="AD357">
            <v>58000</v>
          </cell>
        </row>
        <row r="358">
          <cell r="O358" t="str">
            <v>2050202</v>
          </cell>
        </row>
        <row r="358">
          <cell r="AD358">
            <v>-400</v>
          </cell>
        </row>
        <row r="359">
          <cell r="O359" t="str">
            <v>2050202</v>
          </cell>
        </row>
        <row r="359">
          <cell r="AD359">
            <v>-210000</v>
          </cell>
        </row>
        <row r="360">
          <cell r="O360" t="str">
            <v>2050202</v>
          </cell>
        </row>
        <row r="360">
          <cell r="AD360">
            <v>7260612</v>
          </cell>
        </row>
        <row r="361">
          <cell r="O361" t="str">
            <v>2050202</v>
          </cell>
        </row>
        <row r="361">
          <cell r="AD361">
            <v>210000</v>
          </cell>
        </row>
        <row r="362">
          <cell r="O362" t="str">
            <v>2050202</v>
          </cell>
        </row>
        <row r="362">
          <cell r="AD362">
            <v>-58000</v>
          </cell>
        </row>
        <row r="363">
          <cell r="O363" t="str">
            <v>2050203</v>
          </cell>
        </row>
        <row r="363">
          <cell r="AD363">
            <v>6026556</v>
          </cell>
        </row>
        <row r="364">
          <cell r="O364" t="str">
            <v>2050203</v>
          </cell>
        </row>
        <row r="364">
          <cell r="AD364">
            <v>-440000</v>
          </cell>
        </row>
        <row r="365">
          <cell r="O365" t="str">
            <v>2050203</v>
          </cell>
        </row>
        <row r="365">
          <cell r="AD365">
            <v>5753088</v>
          </cell>
        </row>
        <row r="366">
          <cell r="O366" t="str">
            <v>2050203</v>
          </cell>
        </row>
        <row r="366">
          <cell r="AD366">
            <v>2386932</v>
          </cell>
        </row>
        <row r="367">
          <cell r="O367" t="str">
            <v>2050203</v>
          </cell>
        </row>
        <row r="367">
          <cell r="AD367">
            <v>-190000</v>
          </cell>
        </row>
        <row r="368">
          <cell r="O368" t="str">
            <v>2050204</v>
          </cell>
        </row>
        <row r="368">
          <cell r="AD368">
            <v>2000</v>
          </cell>
        </row>
        <row r="369">
          <cell r="O369" t="str">
            <v>2050204</v>
          </cell>
        </row>
        <row r="369">
          <cell r="AD369">
            <v>11433924</v>
          </cell>
        </row>
        <row r="370">
          <cell r="O370" t="str">
            <v>2050203</v>
          </cell>
        </row>
        <row r="370">
          <cell r="AD370">
            <v>7009416</v>
          </cell>
        </row>
        <row r="371">
          <cell r="O371" t="str">
            <v>2050203</v>
          </cell>
        </row>
        <row r="371">
          <cell r="AD371">
            <v>-190000</v>
          </cell>
        </row>
        <row r="372">
          <cell r="O372" t="str">
            <v>2050203</v>
          </cell>
        </row>
        <row r="372">
          <cell r="AD372">
            <v>738</v>
          </cell>
        </row>
        <row r="373">
          <cell r="O373" t="str">
            <v>2050203</v>
          </cell>
        </row>
        <row r="373">
          <cell r="AD373">
            <v>-50000</v>
          </cell>
        </row>
        <row r="374">
          <cell r="O374" t="str">
            <v>2050203</v>
          </cell>
        </row>
        <row r="374">
          <cell r="AD374">
            <v>-30000</v>
          </cell>
        </row>
        <row r="375">
          <cell r="O375" t="str">
            <v>2050203</v>
          </cell>
        </row>
        <row r="375">
          <cell r="AD375">
            <v>190000</v>
          </cell>
        </row>
        <row r="376">
          <cell r="O376" t="str">
            <v>2050204</v>
          </cell>
        </row>
        <row r="376">
          <cell r="AD376">
            <v>-200000</v>
          </cell>
        </row>
        <row r="377">
          <cell r="O377" t="str">
            <v>2050204</v>
          </cell>
        </row>
        <row r="377">
          <cell r="AD377">
            <v>7849344</v>
          </cell>
        </row>
        <row r="378">
          <cell r="O378" t="str">
            <v>2050204</v>
          </cell>
        </row>
        <row r="378">
          <cell r="AD378">
            <v>-2000</v>
          </cell>
        </row>
        <row r="379">
          <cell r="O379" t="str">
            <v>2050204</v>
          </cell>
        </row>
        <row r="379">
          <cell r="AD379">
            <v>200000</v>
          </cell>
        </row>
        <row r="380">
          <cell r="O380" t="str">
            <v>2050204</v>
          </cell>
        </row>
        <row r="380">
          <cell r="AD380">
            <v>2000</v>
          </cell>
        </row>
        <row r="381">
          <cell r="O381" t="str">
            <v>2050203</v>
          </cell>
        </row>
        <row r="381">
          <cell r="AD381">
            <v>19886</v>
          </cell>
        </row>
        <row r="382">
          <cell r="O382" t="str">
            <v>2050203</v>
          </cell>
        </row>
        <row r="382">
          <cell r="AD382">
            <v>3693264</v>
          </cell>
        </row>
        <row r="383">
          <cell r="O383" t="str">
            <v>2050203</v>
          </cell>
        </row>
        <row r="383">
          <cell r="AD383">
            <v>-100000</v>
          </cell>
        </row>
        <row r="384">
          <cell r="O384" t="str">
            <v>2050203</v>
          </cell>
        </row>
        <row r="384">
          <cell r="AD384">
            <v>-200000</v>
          </cell>
        </row>
        <row r="385">
          <cell r="O385" t="str">
            <v>2050203</v>
          </cell>
        </row>
        <row r="385">
          <cell r="AD385">
            <v>10735080</v>
          </cell>
        </row>
        <row r="386">
          <cell r="O386" t="str">
            <v>2050203</v>
          </cell>
        </row>
        <row r="386">
          <cell r="AD386">
            <v>200000</v>
          </cell>
        </row>
        <row r="387">
          <cell r="O387" t="str">
            <v>2050202</v>
          </cell>
        </row>
        <row r="387">
          <cell r="AD387">
            <v>6074688</v>
          </cell>
        </row>
        <row r="388">
          <cell r="O388" t="str">
            <v>2050202</v>
          </cell>
        </row>
        <row r="388">
          <cell r="AD388">
            <v>-30000</v>
          </cell>
        </row>
        <row r="389">
          <cell r="O389" t="str">
            <v>2050202</v>
          </cell>
        </row>
        <row r="389">
          <cell r="AD389">
            <v>150000</v>
          </cell>
        </row>
        <row r="390">
          <cell r="O390" t="str">
            <v>2050202</v>
          </cell>
        </row>
        <row r="390">
          <cell r="AD390">
            <v>-150000</v>
          </cell>
        </row>
        <row r="391">
          <cell r="O391" t="str">
            <v>2050202</v>
          </cell>
        </row>
        <row r="391">
          <cell r="AD391">
            <v>5390952</v>
          </cell>
        </row>
        <row r="392">
          <cell r="O392" t="str">
            <v>2050202</v>
          </cell>
        </row>
        <row r="392">
          <cell r="AD392">
            <v>140000</v>
          </cell>
        </row>
        <row r="393">
          <cell r="O393" t="str">
            <v>2050202</v>
          </cell>
        </row>
        <row r="393">
          <cell r="AD393">
            <v>-140000</v>
          </cell>
        </row>
        <row r="394">
          <cell r="O394" t="str">
            <v>2050202</v>
          </cell>
        </row>
        <row r="394">
          <cell r="AD394">
            <v>-40000</v>
          </cell>
        </row>
        <row r="395">
          <cell r="O395" t="str">
            <v>2050203</v>
          </cell>
        </row>
        <row r="395">
          <cell r="AD395">
            <v>63960</v>
          </cell>
        </row>
        <row r="396">
          <cell r="O396" t="str">
            <v>2050202</v>
          </cell>
        </row>
        <row r="396">
          <cell r="AD396">
            <v>140000</v>
          </cell>
        </row>
        <row r="397">
          <cell r="O397" t="str">
            <v>2050202</v>
          </cell>
        </row>
        <row r="397">
          <cell r="AD397">
            <v>5217984</v>
          </cell>
        </row>
        <row r="398">
          <cell r="O398" t="str">
            <v>2050202</v>
          </cell>
        </row>
        <row r="398">
          <cell r="AD398">
            <v>-140000</v>
          </cell>
        </row>
        <row r="399">
          <cell r="O399" t="str">
            <v>2050202</v>
          </cell>
        </row>
        <row r="399">
          <cell r="AD399">
            <v>-42000</v>
          </cell>
        </row>
        <row r="400">
          <cell r="O400" t="str">
            <v>2050202</v>
          </cell>
        </row>
        <row r="400">
          <cell r="AD400">
            <v>-120000</v>
          </cell>
        </row>
        <row r="401">
          <cell r="O401" t="str">
            <v>2050202</v>
          </cell>
        </row>
        <row r="401">
          <cell r="AD401">
            <v>5942832</v>
          </cell>
        </row>
        <row r="402">
          <cell r="O402" t="str">
            <v>2050299</v>
          </cell>
        </row>
        <row r="402">
          <cell r="AD402">
            <v>1048140</v>
          </cell>
        </row>
        <row r="403">
          <cell r="O403" t="str">
            <v>2050299</v>
          </cell>
        </row>
        <row r="403">
          <cell r="AD403">
            <v>-26000</v>
          </cell>
        </row>
        <row r="404">
          <cell r="O404" t="str">
            <v>2050299</v>
          </cell>
        </row>
        <row r="404">
          <cell r="AD404">
            <v>26000</v>
          </cell>
        </row>
        <row r="405">
          <cell r="O405" t="str">
            <v>2050299</v>
          </cell>
        </row>
        <row r="405">
          <cell r="AD405">
            <v>-2150</v>
          </cell>
        </row>
        <row r="406">
          <cell r="O406" t="str">
            <v>2050299</v>
          </cell>
        </row>
        <row r="406">
          <cell r="AD406">
            <v>-6000</v>
          </cell>
        </row>
        <row r="407">
          <cell r="O407" t="str">
            <v>2050299</v>
          </cell>
        </row>
        <row r="407">
          <cell r="AD407">
            <v>173088</v>
          </cell>
        </row>
        <row r="408">
          <cell r="O408" t="str">
            <v>2050299</v>
          </cell>
        </row>
        <row r="408">
          <cell r="AD408">
            <v>-2000</v>
          </cell>
        </row>
        <row r="409">
          <cell r="O409" t="str">
            <v>2050299</v>
          </cell>
        </row>
        <row r="409">
          <cell r="AD409">
            <v>284448</v>
          </cell>
        </row>
        <row r="410">
          <cell r="O410" t="str">
            <v>2050299</v>
          </cell>
        </row>
        <row r="410">
          <cell r="AD410">
            <v>-71000</v>
          </cell>
        </row>
        <row r="411">
          <cell r="O411" t="str">
            <v>2050203</v>
          </cell>
        </row>
        <row r="411">
          <cell r="AD411">
            <v>110000</v>
          </cell>
        </row>
        <row r="412">
          <cell r="O412" t="str">
            <v>2050203</v>
          </cell>
        </row>
        <row r="412">
          <cell r="AD412">
            <v>4270020</v>
          </cell>
        </row>
        <row r="413">
          <cell r="O413" t="str">
            <v>2050203</v>
          </cell>
        </row>
        <row r="413">
          <cell r="AD413">
            <v>-110000</v>
          </cell>
        </row>
        <row r="414">
          <cell r="O414" t="str">
            <v>2050204</v>
          </cell>
        </row>
        <row r="414">
          <cell r="AD414">
            <v>2241744</v>
          </cell>
        </row>
        <row r="415">
          <cell r="O415" t="str">
            <v>2050202</v>
          </cell>
        </row>
        <row r="415">
          <cell r="AD415">
            <v>1000</v>
          </cell>
        </row>
        <row r="416">
          <cell r="O416" t="str">
            <v>2050202</v>
          </cell>
        </row>
        <row r="416">
          <cell r="AD416">
            <v>259500</v>
          </cell>
        </row>
        <row r="417">
          <cell r="O417" t="str">
            <v>2050202</v>
          </cell>
        </row>
        <row r="417">
          <cell r="AD417">
            <v>-100000</v>
          </cell>
        </row>
        <row r="418">
          <cell r="O418" t="str">
            <v>2050202</v>
          </cell>
        </row>
        <row r="418">
          <cell r="AD418">
            <v>-260000</v>
          </cell>
        </row>
        <row r="419">
          <cell r="O419" t="str">
            <v>2050202</v>
          </cell>
        </row>
        <row r="419">
          <cell r="AD419">
            <v>-1000</v>
          </cell>
        </row>
        <row r="420">
          <cell r="O420" t="str">
            <v>2050202</v>
          </cell>
        </row>
        <row r="420">
          <cell r="AD420">
            <v>10100388</v>
          </cell>
        </row>
        <row r="421">
          <cell r="O421" t="str">
            <v>2050202</v>
          </cell>
        </row>
        <row r="421">
          <cell r="AD421">
            <v>260000</v>
          </cell>
        </row>
        <row r="422">
          <cell r="O422" t="str">
            <v>2013201</v>
          </cell>
        </row>
        <row r="422">
          <cell r="AD422">
            <v>-1494</v>
          </cell>
        </row>
        <row r="423">
          <cell r="O423" t="str">
            <v>2013201</v>
          </cell>
        </row>
        <row r="423">
          <cell r="AD423">
            <v>437472</v>
          </cell>
        </row>
        <row r="424">
          <cell r="O424" t="str">
            <v>2010306</v>
          </cell>
        </row>
        <row r="424">
          <cell r="AD424">
            <v>648552</v>
          </cell>
        </row>
        <row r="425">
          <cell r="O425" t="str">
            <v>2010306</v>
          </cell>
        </row>
        <row r="425">
          <cell r="AD425">
            <v>-576</v>
          </cell>
        </row>
        <row r="426">
          <cell r="O426" t="str">
            <v>2010306</v>
          </cell>
        </row>
        <row r="426">
          <cell r="AD426">
            <v>466944</v>
          </cell>
        </row>
        <row r="427">
          <cell r="O427" t="str">
            <v>2010306</v>
          </cell>
        </row>
        <row r="427">
          <cell r="AD427">
            <v>-19558</v>
          </cell>
        </row>
        <row r="428">
          <cell r="O428" t="str">
            <v>2050802</v>
          </cell>
        </row>
        <row r="428">
          <cell r="AD428">
            <v>-20142</v>
          </cell>
        </row>
        <row r="429">
          <cell r="O429" t="str">
            <v>2050802</v>
          </cell>
        </row>
        <row r="429">
          <cell r="AD429">
            <v>459672</v>
          </cell>
        </row>
        <row r="430">
          <cell r="O430" t="str">
            <v>2050802</v>
          </cell>
        </row>
        <row r="430">
          <cell r="AD430">
            <v>366708</v>
          </cell>
        </row>
        <row r="431">
          <cell r="O431" t="str">
            <v>2050802</v>
          </cell>
        </row>
        <row r="431">
          <cell r="AD431">
            <v>-780</v>
          </cell>
        </row>
        <row r="432">
          <cell r="O432" t="str">
            <v>2050802</v>
          </cell>
        </row>
        <row r="432">
          <cell r="AD432">
            <v>-10000</v>
          </cell>
        </row>
        <row r="433">
          <cell r="O433" t="str">
            <v>2050802</v>
          </cell>
        </row>
        <row r="433">
          <cell r="AD433">
            <v>10000</v>
          </cell>
        </row>
        <row r="434">
          <cell r="O434" t="str">
            <v>2013101</v>
          </cell>
        </row>
        <row r="434">
          <cell r="AD434">
            <v>-8361</v>
          </cell>
        </row>
        <row r="435">
          <cell r="O435" t="str">
            <v>2013101</v>
          </cell>
        </row>
        <row r="435">
          <cell r="AD435">
            <v>278004</v>
          </cell>
        </row>
        <row r="436">
          <cell r="O436" t="str">
            <v>2012901</v>
          </cell>
        </row>
        <row r="436">
          <cell r="AD436">
            <v>195096</v>
          </cell>
        </row>
        <row r="437">
          <cell r="O437" t="str">
            <v>2012901</v>
          </cell>
        </row>
        <row r="437">
          <cell r="AD437">
            <v>-46887</v>
          </cell>
        </row>
        <row r="438">
          <cell r="O438" t="str">
            <v>2012901</v>
          </cell>
        </row>
        <row r="438">
          <cell r="AD438">
            <v>252540</v>
          </cell>
        </row>
        <row r="439">
          <cell r="O439" t="str">
            <v>2012901</v>
          </cell>
        </row>
        <row r="439">
          <cell r="AD439">
            <v>110640</v>
          </cell>
        </row>
        <row r="440">
          <cell r="O440" t="str">
            <v>2012901</v>
          </cell>
        </row>
        <row r="440">
          <cell r="AD440">
            <v>-5000</v>
          </cell>
        </row>
        <row r="441">
          <cell r="O441" t="str">
            <v>2012901</v>
          </cell>
        </row>
        <row r="441">
          <cell r="AD441">
            <v>-1400</v>
          </cell>
        </row>
        <row r="442">
          <cell r="O442" t="str">
            <v>2012901</v>
          </cell>
        </row>
        <row r="442">
          <cell r="AD442">
            <v>5000</v>
          </cell>
        </row>
        <row r="443">
          <cell r="O443" t="str">
            <v>2012901</v>
          </cell>
        </row>
        <row r="443">
          <cell r="AD443">
            <v>152940</v>
          </cell>
        </row>
        <row r="444">
          <cell r="O444" t="str">
            <v>2012801</v>
          </cell>
        </row>
        <row r="444">
          <cell r="AD444">
            <v>636600</v>
          </cell>
        </row>
        <row r="445">
          <cell r="O445" t="str">
            <v>2012901</v>
          </cell>
        </row>
        <row r="445">
          <cell r="AD445">
            <v>51216</v>
          </cell>
        </row>
        <row r="446">
          <cell r="O446" t="str">
            <v>2013401</v>
          </cell>
        </row>
        <row r="446">
          <cell r="AD446">
            <v>868404</v>
          </cell>
        </row>
        <row r="447">
          <cell r="O447" t="str">
            <v>2013450</v>
          </cell>
        </row>
        <row r="447">
          <cell r="AD447">
            <v>-4200</v>
          </cell>
        </row>
        <row r="448">
          <cell r="O448" t="str">
            <v>2013450</v>
          </cell>
        </row>
        <row r="448">
          <cell r="AD448">
            <v>103140</v>
          </cell>
        </row>
        <row r="449">
          <cell r="O449" t="str">
            <v>2013101</v>
          </cell>
        </row>
        <row r="449">
          <cell r="AD449">
            <v>698412</v>
          </cell>
        </row>
        <row r="450">
          <cell r="O450" t="str">
            <v>2013101</v>
          </cell>
        </row>
        <row r="450">
          <cell r="AD450">
            <v>-8955</v>
          </cell>
        </row>
        <row r="451">
          <cell r="O451" t="str">
            <v>2013150</v>
          </cell>
        </row>
        <row r="451">
          <cell r="AD451">
            <v>313248</v>
          </cell>
        </row>
        <row r="452">
          <cell r="O452" t="str">
            <v>2081101</v>
          </cell>
        </row>
        <row r="452">
          <cell r="AD452">
            <v>-1400</v>
          </cell>
        </row>
        <row r="453">
          <cell r="O453" t="str">
            <v>2081101</v>
          </cell>
        </row>
        <row r="453">
          <cell r="AD453">
            <v>-4596</v>
          </cell>
        </row>
        <row r="454">
          <cell r="O454" t="str">
            <v>2081101</v>
          </cell>
        </row>
        <row r="454">
          <cell r="AD454">
            <v>219144</v>
          </cell>
        </row>
        <row r="455">
          <cell r="O455" t="str">
            <v>2081101</v>
          </cell>
        </row>
        <row r="455">
          <cell r="AD455">
            <v>4596</v>
          </cell>
        </row>
        <row r="456">
          <cell r="O456" t="str">
            <v>2081101</v>
          </cell>
        </row>
        <row r="456">
          <cell r="AD456">
            <v>156900</v>
          </cell>
        </row>
        <row r="457">
          <cell r="O457" t="str">
            <v>2081101</v>
          </cell>
        </row>
        <row r="457">
          <cell r="AD457">
            <v>-4596</v>
          </cell>
        </row>
        <row r="458">
          <cell r="O458" t="str">
            <v>2081101</v>
          </cell>
        </row>
        <row r="458">
          <cell r="AD458">
            <v>-2244</v>
          </cell>
        </row>
        <row r="459">
          <cell r="O459" t="str">
            <v>2010101</v>
          </cell>
        </row>
        <row r="459">
          <cell r="AD459">
            <v>-104983</v>
          </cell>
        </row>
        <row r="460">
          <cell r="O460" t="str">
            <v>2010101</v>
          </cell>
        </row>
        <row r="460">
          <cell r="AD460">
            <v>2184000</v>
          </cell>
        </row>
        <row r="461">
          <cell r="O461" t="str">
            <v>2010201</v>
          </cell>
        </row>
        <row r="461">
          <cell r="AD461">
            <v>2340276</v>
          </cell>
        </row>
        <row r="462">
          <cell r="O462" t="str">
            <v>2010201</v>
          </cell>
        </row>
        <row r="462">
          <cell r="AD462">
            <v>-116755</v>
          </cell>
        </row>
        <row r="463">
          <cell r="O463" t="str">
            <v>2040201</v>
          </cell>
        </row>
        <row r="463">
          <cell r="AD463">
            <v>15365184</v>
          </cell>
        </row>
        <row r="464">
          <cell r="O464" t="str">
            <v>2040201</v>
          </cell>
        </row>
        <row r="464">
          <cell r="AD464">
            <v>1373196</v>
          </cell>
        </row>
        <row r="465">
          <cell r="O465" t="str">
            <v>2013150</v>
          </cell>
        </row>
        <row r="465">
          <cell r="AD465">
            <v>361416</v>
          </cell>
        </row>
        <row r="466">
          <cell r="O466" t="str">
            <v>2011101</v>
          </cell>
        </row>
        <row r="466">
          <cell r="AD466">
            <v>-20000</v>
          </cell>
        </row>
        <row r="467">
          <cell r="O467" t="str">
            <v>2011101</v>
          </cell>
        </row>
        <row r="467">
          <cell r="AD467">
            <v>20000</v>
          </cell>
        </row>
        <row r="468">
          <cell r="O468" t="str">
            <v>2011101</v>
          </cell>
        </row>
        <row r="468">
          <cell r="AD468">
            <v>4466652</v>
          </cell>
        </row>
        <row r="469">
          <cell r="O469" t="str">
            <v>2011101</v>
          </cell>
        </row>
        <row r="469">
          <cell r="AD469">
            <v>-10000</v>
          </cell>
        </row>
        <row r="470">
          <cell r="O470" t="str">
            <v>2011101</v>
          </cell>
        </row>
        <row r="470">
          <cell r="AD470">
            <v>-20000</v>
          </cell>
        </row>
        <row r="471">
          <cell r="O471" t="str">
            <v>2011101</v>
          </cell>
        </row>
        <row r="471">
          <cell r="AD471">
            <v>58932</v>
          </cell>
        </row>
        <row r="472">
          <cell r="O472" t="str">
            <v>2011101</v>
          </cell>
        </row>
        <row r="472">
          <cell r="AD472">
            <v>10000</v>
          </cell>
        </row>
        <row r="473">
          <cell r="O473" t="str">
            <v>2011101</v>
          </cell>
        </row>
        <row r="473">
          <cell r="AD473">
            <v>-10000</v>
          </cell>
        </row>
        <row r="474">
          <cell r="O474" t="str">
            <v>2010350</v>
          </cell>
        </row>
        <row r="474">
          <cell r="AD474">
            <v>427896</v>
          </cell>
        </row>
        <row r="475">
          <cell r="O475" t="str">
            <v>2040201</v>
          </cell>
        </row>
        <row r="475">
          <cell r="AD475">
            <v>530376</v>
          </cell>
        </row>
        <row r="476">
          <cell r="O476" t="str">
            <v>2013350</v>
          </cell>
        </row>
        <row r="476">
          <cell r="AD476">
            <v>56000</v>
          </cell>
        </row>
        <row r="477">
          <cell r="O477" t="str">
            <v>2013350</v>
          </cell>
        </row>
        <row r="477">
          <cell r="AD477">
            <v>-56000</v>
          </cell>
        </row>
        <row r="478">
          <cell r="O478" t="str">
            <v>2013350</v>
          </cell>
        </row>
        <row r="478">
          <cell r="AD478">
            <v>-14462.5</v>
          </cell>
        </row>
        <row r="479">
          <cell r="O479" t="str">
            <v>2013350</v>
          </cell>
        </row>
        <row r="479">
          <cell r="AD479">
            <v>2051952</v>
          </cell>
        </row>
        <row r="480">
          <cell r="O480" t="str">
            <v>2010308</v>
          </cell>
        </row>
        <row r="480">
          <cell r="AD480">
            <v>1474</v>
          </cell>
        </row>
        <row r="481">
          <cell r="O481" t="str">
            <v>2010308</v>
          </cell>
        </row>
        <row r="481">
          <cell r="AD481">
            <v>484488</v>
          </cell>
        </row>
        <row r="482">
          <cell r="O482" t="str">
            <v>2010308</v>
          </cell>
        </row>
        <row r="482">
          <cell r="AD482">
            <v>-60</v>
          </cell>
        </row>
        <row r="483">
          <cell r="O483" t="str">
            <v>2010308</v>
          </cell>
        </row>
        <row r="483">
          <cell r="AD483">
            <v>-28419</v>
          </cell>
        </row>
        <row r="484">
          <cell r="O484" t="str">
            <v>2010308</v>
          </cell>
        </row>
        <row r="484">
          <cell r="AD484">
            <v>-1474</v>
          </cell>
        </row>
        <row r="485">
          <cell r="O485" t="str">
            <v>2010308</v>
          </cell>
        </row>
        <row r="485">
          <cell r="AD485">
            <v>144120</v>
          </cell>
        </row>
        <row r="486">
          <cell r="O486" t="str">
            <v>2010308</v>
          </cell>
        </row>
        <row r="486">
          <cell r="AD486">
            <v>-1474</v>
          </cell>
        </row>
        <row r="487">
          <cell r="O487" t="str">
            <v>2100302</v>
          </cell>
        </row>
        <row r="487">
          <cell r="AD487">
            <v>4502</v>
          </cell>
        </row>
        <row r="488">
          <cell r="O488" t="str">
            <v>2080109</v>
          </cell>
        </row>
        <row r="488">
          <cell r="AD488">
            <v>27157</v>
          </cell>
        </row>
        <row r="489">
          <cell r="O489" t="str">
            <v>2080109</v>
          </cell>
        </row>
        <row r="489">
          <cell r="AD489">
            <v>9752</v>
          </cell>
        </row>
        <row r="490">
          <cell r="O490" t="str">
            <v>2089999</v>
          </cell>
        </row>
        <row r="490">
          <cell r="AD490">
            <v>1181</v>
          </cell>
        </row>
        <row r="491">
          <cell r="O491" t="str">
            <v>2080109</v>
          </cell>
        </row>
        <row r="491">
          <cell r="AD491">
            <v>65623</v>
          </cell>
        </row>
        <row r="492">
          <cell r="O492" t="str">
            <v>2082801</v>
          </cell>
        </row>
        <row r="492">
          <cell r="AD492">
            <v>6743</v>
          </cell>
        </row>
        <row r="493">
          <cell r="O493" t="str">
            <v>2082850</v>
          </cell>
        </row>
        <row r="493">
          <cell r="AD493">
            <v>29204</v>
          </cell>
        </row>
        <row r="494">
          <cell r="O494" t="str">
            <v>2081005</v>
          </cell>
        </row>
        <row r="494">
          <cell r="AD494">
            <v>10660</v>
          </cell>
        </row>
        <row r="495">
          <cell r="O495" t="str">
            <v>2081005</v>
          </cell>
        </row>
        <row r="495">
          <cell r="AD495">
            <v>15270</v>
          </cell>
        </row>
        <row r="496">
          <cell r="O496" t="str">
            <v>2082002</v>
          </cell>
        </row>
        <row r="496">
          <cell r="AD496">
            <v>6856</v>
          </cell>
        </row>
        <row r="497">
          <cell r="O497" t="str">
            <v>2081005</v>
          </cell>
        </row>
        <row r="497">
          <cell r="AD497">
            <v>20634</v>
          </cell>
        </row>
        <row r="498">
          <cell r="O498" t="str">
            <v>2109999</v>
          </cell>
        </row>
        <row r="498">
          <cell r="AD498">
            <v>39254</v>
          </cell>
        </row>
        <row r="499">
          <cell r="O499" t="str">
            <v>2100205</v>
          </cell>
        </row>
        <row r="499">
          <cell r="AD499">
            <v>9812</v>
          </cell>
        </row>
        <row r="500">
          <cell r="O500" t="str">
            <v>2100205</v>
          </cell>
        </row>
        <row r="500">
          <cell r="AD500">
            <v>9812</v>
          </cell>
        </row>
        <row r="501">
          <cell r="O501" t="str">
            <v>2100205</v>
          </cell>
        </row>
        <row r="501">
          <cell r="AD501">
            <v>-9812</v>
          </cell>
        </row>
        <row r="502">
          <cell r="O502" t="str">
            <v>2100401</v>
          </cell>
        </row>
        <row r="502">
          <cell r="AD502">
            <v>325336</v>
          </cell>
        </row>
        <row r="503">
          <cell r="O503" t="str">
            <v>2100403</v>
          </cell>
        </row>
        <row r="503">
          <cell r="AD503">
            <v>150020</v>
          </cell>
        </row>
        <row r="504">
          <cell r="O504" t="str">
            <v>2100302</v>
          </cell>
        </row>
        <row r="504">
          <cell r="AD504">
            <v>1840</v>
          </cell>
        </row>
        <row r="505">
          <cell r="O505" t="str">
            <v>2100302</v>
          </cell>
        </row>
        <row r="505">
          <cell r="AD505">
            <v>119443.5</v>
          </cell>
        </row>
        <row r="506">
          <cell r="O506" t="str">
            <v>2100302</v>
          </cell>
        </row>
        <row r="506">
          <cell r="AD506">
            <v>58541.5</v>
          </cell>
        </row>
        <row r="507">
          <cell r="O507" t="str">
            <v>2100302</v>
          </cell>
        </row>
        <row r="507">
          <cell r="AD507">
            <v>30706.5</v>
          </cell>
        </row>
        <row r="508">
          <cell r="O508" t="str">
            <v>2100201</v>
          </cell>
        </row>
        <row r="508">
          <cell r="AD508">
            <v>8847</v>
          </cell>
        </row>
        <row r="509">
          <cell r="O509" t="str">
            <v>2013801</v>
          </cell>
        </row>
        <row r="509">
          <cell r="AD509">
            <v>1094</v>
          </cell>
        </row>
        <row r="510">
          <cell r="O510" t="str">
            <v>2013801</v>
          </cell>
        </row>
        <row r="510">
          <cell r="AD510">
            <v>34120</v>
          </cell>
        </row>
        <row r="511">
          <cell r="O511" t="str">
            <v>2013850</v>
          </cell>
        </row>
        <row r="511">
          <cell r="AD511">
            <v>19440</v>
          </cell>
        </row>
        <row r="512">
          <cell r="O512" t="str">
            <v>2080101</v>
          </cell>
        </row>
        <row r="512">
          <cell r="AD512">
            <v>1371708</v>
          </cell>
        </row>
        <row r="513">
          <cell r="O513" t="str">
            <v>2080109</v>
          </cell>
        </row>
        <row r="513">
          <cell r="AD513">
            <v>1299888</v>
          </cell>
        </row>
        <row r="514">
          <cell r="O514" t="str">
            <v>2080109</v>
          </cell>
        </row>
        <row r="514">
          <cell r="AD514">
            <v>-29160.71</v>
          </cell>
        </row>
        <row r="515">
          <cell r="O515" t="str">
            <v>2080109</v>
          </cell>
        </row>
        <row r="515">
          <cell r="AD515">
            <v>296964</v>
          </cell>
        </row>
        <row r="516">
          <cell r="O516" t="str">
            <v>2080109</v>
          </cell>
        </row>
        <row r="516">
          <cell r="AD516">
            <v>729396</v>
          </cell>
        </row>
        <row r="517">
          <cell r="O517" t="str">
            <v>2089999</v>
          </cell>
        </row>
        <row r="517">
          <cell r="AD517">
            <v>-2040</v>
          </cell>
        </row>
        <row r="518">
          <cell r="O518" t="str">
            <v>2089999</v>
          </cell>
        </row>
        <row r="518">
          <cell r="AD518">
            <v>-41422.5</v>
          </cell>
        </row>
        <row r="519">
          <cell r="O519" t="str">
            <v>2089999</v>
          </cell>
        </row>
        <row r="519">
          <cell r="AD519">
            <v>3008196</v>
          </cell>
        </row>
        <row r="520">
          <cell r="O520" t="str">
            <v>2080109</v>
          </cell>
        </row>
        <row r="520">
          <cell r="AD520">
            <v>-199388.14</v>
          </cell>
        </row>
        <row r="521">
          <cell r="O521" t="str">
            <v>2080109</v>
          </cell>
        </row>
        <row r="521">
          <cell r="AD521">
            <v>876780</v>
          </cell>
        </row>
        <row r="522">
          <cell r="O522" t="str">
            <v>2080201</v>
          </cell>
        </row>
        <row r="522">
          <cell r="AD522">
            <v>1045536</v>
          </cell>
        </row>
        <row r="523">
          <cell r="O523" t="str">
            <v>2081005</v>
          </cell>
        </row>
        <row r="523">
          <cell r="AD523">
            <v>-4210</v>
          </cell>
        </row>
        <row r="524">
          <cell r="O524" t="str">
            <v>2081005</v>
          </cell>
        </row>
        <row r="524">
          <cell r="AD524">
            <v>4210</v>
          </cell>
        </row>
        <row r="525">
          <cell r="O525" t="str">
            <v>2081005</v>
          </cell>
        </row>
        <row r="525">
          <cell r="AD525">
            <v>176520</v>
          </cell>
        </row>
        <row r="526">
          <cell r="O526" t="str">
            <v>2081005</v>
          </cell>
        </row>
        <row r="526">
          <cell r="AD526">
            <v>312024</v>
          </cell>
        </row>
        <row r="527">
          <cell r="O527" t="str">
            <v>2082002</v>
          </cell>
        </row>
        <row r="527">
          <cell r="AD527">
            <v>4000</v>
          </cell>
        </row>
        <row r="528">
          <cell r="O528" t="str">
            <v>2082002</v>
          </cell>
        </row>
        <row r="528">
          <cell r="AD528">
            <v>-4000</v>
          </cell>
        </row>
        <row r="529">
          <cell r="O529" t="str">
            <v>2082002</v>
          </cell>
        </row>
        <row r="529">
          <cell r="AD529">
            <v>174276</v>
          </cell>
        </row>
        <row r="530">
          <cell r="O530" t="str">
            <v>2081005</v>
          </cell>
        </row>
        <row r="530">
          <cell r="AD530">
            <v>14700</v>
          </cell>
        </row>
        <row r="531">
          <cell r="O531" t="str">
            <v>2081005</v>
          </cell>
        </row>
        <row r="531">
          <cell r="AD531">
            <v>-550</v>
          </cell>
        </row>
        <row r="532">
          <cell r="O532" t="str">
            <v>2081005</v>
          </cell>
        </row>
        <row r="532">
          <cell r="AD532">
            <v>550</v>
          </cell>
        </row>
        <row r="533">
          <cell r="O533" t="str">
            <v>2081005</v>
          </cell>
        </row>
        <row r="533">
          <cell r="AD533">
            <v>4796</v>
          </cell>
        </row>
        <row r="534">
          <cell r="O534" t="str">
            <v>2081005</v>
          </cell>
        </row>
        <row r="534">
          <cell r="AD534">
            <v>597924</v>
          </cell>
        </row>
        <row r="535">
          <cell r="O535" t="str">
            <v>2081005</v>
          </cell>
        </row>
        <row r="535">
          <cell r="AD535">
            <v>-14700</v>
          </cell>
        </row>
        <row r="536">
          <cell r="O536" t="str">
            <v>2081004</v>
          </cell>
        </row>
        <row r="536">
          <cell r="AD536">
            <v>48787.2</v>
          </cell>
        </row>
        <row r="537">
          <cell r="O537" t="str">
            <v>2100302</v>
          </cell>
        </row>
        <row r="537">
          <cell r="AD537">
            <v>1246140</v>
          </cell>
        </row>
        <row r="538">
          <cell r="O538" t="str">
            <v>2100302</v>
          </cell>
        </row>
        <row r="538">
          <cell r="AD538">
            <v>22139</v>
          </cell>
        </row>
        <row r="539">
          <cell r="O539" t="str">
            <v>2100302</v>
          </cell>
        </row>
        <row r="539">
          <cell r="AD539">
            <v>-26580</v>
          </cell>
        </row>
        <row r="540">
          <cell r="O540" t="str">
            <v>2100302</v>
          </cell>
        </row>
        <row r="540">
          <cell r="AD540">
            <v>26580</v>
          </cell>
        </row>
        <row r="541">
          <cell r="O541" t="str">
            <v>2100101</v>
          </cell>
        </row>
        <row r="541">
          <cell r="AD541">
            <v>929988</v>
          </cell>
        </row>
        <row r="542">
          <cell r="O542" t="str">
            <v>2100101</v>
          </cell>
        </row>
        <row r="542">
          <cell r="AD542">
            <v>-7017</v>
          </cell>
        </row>
        <row r="543">
          <cell r="O543" t="str">
            <v>2100716</v>
          </cell>
        </row>
        <row r="543">
          <cell r="AD543">
            <v>3515</v>
          </cell>
        </row>
        <row r="544">
          <cell r="O544" t="str">
            <v>2100716</v>
          </cell>
        </row>
        <row r="544">
          <cell r="AD544">
            <v>-3515</v>
          </cell>
        </row>
        <row r="545">
          <cell r="O545" t="str">
            <v>2100716</v>
          </cell>
        </row>
        <row r="545">
          <cell r="AD545">
            <v>209292</v>
          </cell>
        </row>
        <row r="546">
          <cell r="O546" t="str">
            <v>2109999</v>
          </cell>
        </row>
        <row r="546">
          <cell r="AD546">
            <v>6470</v>
          </cell>
        </row>
        <row r="547">
          <cell r="O547" t="str">
            <v>2109999</v>
          </cell>
        </row>
        <row r="547">
          <cell r="AD547">
            <v>203304</v>
          </cell>
        </row>
        <row r="548">
          <cell r="O548" t="str">
            <v>2109999</v>
          </cell>
        </row>
        <row r="548">
          <cell r="AD548">
            <v>-6470</v>
          </cell>
        </row>
        <row r="549">
          <cell r="O549" t="str">
            <v>2100202</v>
          </cell>
        </row>
        <row r="549">
          <cell r="AD549">
            <v>2432880</v>
          </cell>
        </row>
        <row r="550">
          <cell r="O550" t="str">
            <v>2100402</v>
          </cell>
        </row>
        <row r="550">
          <cell r="AD550">
            <v>415524</v>
          </cell>
        </row>
        <row r="551">
          <cell r="O551" t="str">
            <v>2100205</v>
          </cell>
        </row>
        <row r="551">
          <cell r="AD551">
            <v>1160256</v>
          </cell>
        </row>
        <row r="552">
          <cell r="O552" t="str">
            <v>2100199</v>
          </cell>
        </row>
        <row r="552">
          <cell r="AD552">
            <v>202896</v>
          </cell>
        </row>
        <row r="553">
          <cell r="O553" t="str">
            <v>2100201</v>
          </cell>
        </row>
        <row r="553">
          <cell r="AD553">
            <v>7000000</v>
          </cell>
        </row>
        <row r="554">
          <cell r="O554" t="str">
            <v>2100401</v>
          </cell>
        </row>
        <row r="554">
          <cell r="AD554">
            <v>3029832</v>
          </cell>
        </row>
        <row r="555">
          <cell r="O555" t="str">
            <v>2100403</v>
          </cell>
        </row>
        <row r="555">
          <cell r="AD555">
            <v>-56990</v>
          </cell>
        </row>
        <row r="556">
          <cell r="O556" t="str">
            <v>2100403</v>
          </cell>
        </row>
        <row r="556">
          <cell r="AD556">
            <v>56990</v>
          </cell>
        </row>
        <row r="557">
          <cell r="O557" t="str">
            <v>2100403</v>
          </cell>
        </row>
        <row r="557">
          <cell r="AD557">
            <v>2541480</v>
          </cell>
        </row>
        <row r="558">
          <cell r="O558" t="str">
            <v>2100302</v>
          </cell>
        </row>
        <row r="558">
          <cell r="AD558">
            <v>15635</v>
          </cell>
        </row>
        <row r="559">
          <cell r="O559" t="str">
            <v>2100302</v>
          </cell>
        </row>
        <row r="559">
          <cell r="AD559">
            <v>1633536</v>
          </cell>
        </row>
        <row r="560">
          <cell r="O560" t="str">
            <v>2100302</v>
          </cell>
        </row>
        <row r="560">
          <cell r="AD560">
            <v>33322.5</v>
          </cell>
        </row>
        <row r="561">
          <cell r="O561" t="str">
            <v>2100302</v>
          </cell>
        </row>
        <row r="561">
          <cell r="AD561">
            <v>-33322.5</v>
          </cell>
        </row>
        <row r="562">
          <cell r="O562" t="str">
            <v>2100302</v>
          </cell>
        </row>
        <row r="562">
          <cell r="AD562">
            <v>-27297.5</v>
          </cell>
        </row>
        <row r="563">
          <cell r="O563" t="str">
            <v>2100302</v>
          </cell>
        </row>
        <row r="563">
          <cell r="AD563">
            <v>-27297.5</v>
          </cell>
        </row>
        <row r="564">
          <cell r="O564" t="str">
            <v>2100302</v>
          </cell>
        </row>
        <row r="564">
          <cell r="AD564">
            <v>954360</v>
          </cell>
        </row>
        <row r="565">
          <cell r="O565" t="str">
            <v>2100302</v>
          </cell>
        </row>
        <row r="565">
          <cell r="AD565">
            <v>983304</v>
          </cell>
        </row>
        <row r="566">
          <cell r="O566" t="str">
            <v>2100302</v>
          </cell>
        </row>
        <row r="566">
          <cell r="AD566">
            <v>-8847</v>
          </cell>
        </row>
        <row r="567">
          <cell r="O567" t="str">
            <v>2100302</v>
          </cell>
        </row>
        <row r="567">
          <cell r="AD567">
            <v>-20800</v>
          </cell>
        </row>
        <row r="568">
          <cell r="O568" t="str">
            <v>2100302</v>
          </cell>
        </row>
        <row r="568">
          <cell r="AD568">
            <v>20800</v>
          </cell>
        </row>
        <row r="569">
          <cell r="O569" t="str">
            <v>2100302</v>
          </cell>
        </row>
        <row r="569">
          <cell r="AD569">
            <v>11734</v>
          </cell>
        </row>
        <row r="570">
          <cell r="O570" t="str">
            <v>2100302</v>
          </cell>
        </row>
        <row r="570">
          <cell r="AD570">
            <v>18922.5</v>
          </cell>
        </row>
        <row r="571">
          <cell r="O571" t="str">
            <v>2100302</v>
          </cell>
        </row>
        <row r="571">
          <cell r="AD571">
            <v>-4180</v>
          </cell>
        </row>
        <row r="572">
          <cell r="O572" t="str">
            <v>2100302</v>
          </cell>
        </row>
        <row r="572">
          <cell r="AD572">
            <v>1116756</v>
          </cell>
        </row>
        <row r="573">
          <cell r="O573" t="str">
            <v>2100302</v>
          </cell>
        </row>
        <row r="573">
          <cell r="AD573">
            <v>-18922.5</v>
          </cell>
        </row>
        <row r="574">
          <cell r="O574" t="str">
            <v>2100302</v>
          </cell>
        </row>
        <row r="574">
          <cell r="AD574">
            <v>1884</v>
          </cell>
        </row>
        <row r="575">
          <cell r="O575" t="str">
            <v>2100302</v>
          </cell>
        </row>
        <row r="575">
          <cell r="AD575">
            <v>19699.5</v>
          </cell>
        </row>
        <row r="576">
          <cell r="O576" t="str">
            <v>2100302</v>
          </cell>
        </row>
        <row r="576">
          <cell r="AD576">
            <v>870492</v>
          </cell>
        </row>
        <row r="577">
          <cell r="O577" t="str">
            <v>2100302</v>
          </cell>
        </row>
        <row r="577">
          <cell r="AD577">
            <v>16797.5</v>
          </cell>
        </row>
        <row r="578">
          <cell r="O578" t="str">
            <v>2100302</v>
          </cell>
        </row>
        <row r="578">
          <cell r="AD578">
            <v>-19699.5</v>
          </cell>
        </row>
        <row r="579">
          <cell r="O579" t="str">
            <v>2100302</v>
          </cell>
        </row>
        <row r="579">
          <cell r="AD579">
            <v>622956</v>
          </cell>
        </row>
        <row r="580">
          <cell r="O580" t="str">
            <v>2100302</v>
          </cell>
        </row>
        <row r="580">
          <cell r="AD580">
            <v>-16042.5</v>
          </cell>
        </row>
        <row r="581">
          <cell r="O581" t="str">
            <v>2100302</v>
          </cell>
        </row>
        <row r="581">
          <cell r="AD581">
            <v>16042.5</v>
          </cell>
        </row>
        <row r="582">
          <cell r="O582" t="str">
            <v>2100302</v>
          </cell>
        </row>
        <row r="582">
          <cell r="AD582">
            <v>-19352.5</v>
          </cell>
        </row>
        <row r="583">
          <cell r="O583" t="str">
            <v>2100302</v>
          </cell>
        </row>
        <row r="583">
          <cell r="AD583">
            <v>19352.5</v>
          </cell>
        </row>
        <row r="584">
          <cell r="O584" t="str">
            <v>2100302</v>
          </cell>
        </row>
        <row r="584">
          <cell r="AD584">
            <v>5712</v>
          </cell>
        </row>
        <row r="585">
          <cell r="O585" t="str">
            <v>2100302</v>
          </cell>
        </row>
        <row r="585">
          <cell r="AD585">
            <v>770952</v>
          </cell>
        </row>
        <row r="586">
          <cell r="O586" t="str">
            <v>2100302</v>
          </cell>
        </row>
        <row r="586">
          <cell r="AD586">
            <v>-880</v>
          </cell>
        </row>
        <row r="587">
          <cell r="O587" t="str">
            <v>2100302</v>
          </cell>
        </row>
        <row r="587">
          <cell r="AD587">
            <v>-9812</v>
          </cell>
        </row>
        <row r="588">
          <cell r="O588" t="str">
            <v>2100302</v>
          </cell>
        </row>
        <row r="588">
          <cell r="AD588">
            <v>375420</v>
          </cell>
        </row>
        <row r="589">
          <cell r="O589" t="str">
            <v>2100302</v>
          </cell>
        </row>
        <row r="589">
          <cell r="AD589">
            <v>-7241</v>
          </cell>
        </row>
        <row r="590">
          <cell r="O590" t="str">
            <v>2100201</v>
          </cell>
        </row>
        <row r="590">
          <cell r="AD590">
            <v>1337644.8</v>
          </cell>
        </row>
        <row r="591">
          <cell r="O591" t="str">
            <v>2013801</v>
          </cell>
        </row>
        <row r="591">
          <cell r="AD591">
            <v>2770560</v>
          </cell>
        </row>
        <row r="592">
          <cell r="O592" t="str">
            <v>2013850</v>
          </cell>
        </row>
        <row r="592">
          <cell r="AD592">
            <v>-29160.71</v>
          </cell>
        </row>
        <row r="593">
          <cell r="O593" t="str">
            <v>2013850</v>
          </cell>
        </row>
        <row r="593">
          <cell r="AD593">
            <v>13810</v>
          </cell>
        </row>
        <row r="594">
          <cell r="O594" t="str">
            <v>2013850</v>
          </cell>
        </row>
        <row r="594">
          <cell r="AD594">
            <v>29160.71</v>
          </cell>
        </row>
        <row r="595">
          <cell r="O595" t="str">
            <v>2013850</v>
          </cell>
        </row>
        <row r="595">
          <cell r="AD595">
            <v>7930.71</v>
          </cell>
        </row>
        <row r="596">
          <cell r="O596" t="str">
            <v>2013850</v>
          </cell>
        </row>
        <row r="596">
          <cell r="AD596">
            <v>842064</v>
          </cell>
        </row>
        <row r="597">
          <cell r="O597" t="str">
            <v>2013850</v>
          </cell>
        </row>
        <row r="597">
          <cell r="AD597">
            <v>-7930.71</v>
          </cell>
        </row>
        <row r="598">
          <cell r="O598" t="str">
            <v>2082801</v>
          </cell>
        </row>
        <row r="598">
          <cell r="AD598">
            <v>321252</v>
          </cell>
        </row>
        <row r="599">
          <cell r="O599" t="str">
            <v>2082850</v>
          </cell>
        </row>
        <row r="599">
          <cell r="AD599">
            <v>257832</v>
          </cell>
        </row>
        <row r="600">
          <cell r="O600" t="str">
            <v>2081601</v>
          </cell>
        </row>
        <row r="600">
          <cell r="AD600">
            <v>310464</v>
          </cell>
        </row>
        <row r="601">
          <cell r="O601" t="str">
            <v>2101501</v>
          </cell>
        </row>
        <row r="601">
          <cell r="AD601">
            <v>1515948</v>
          </cell>
        </row>
        <row r="602">
          <cell r="O602" t="str">
            <v>2130304</v>
          </cell>
        </row>
        <row r="602">
          <cell r="AD602">
            <v>30022</v>
          </cell>
        </row>
        <row r="603">
          <cell r="O603" t="str">
            <v>2130104</v>
          </cell>
        </row>
        <row r="603">
          <cell r="AD603">
            <v>784</v>
          </cell>
        </row>
        <row r="604">
          <cell r="O604" t="str">
            <v>2130104</v>
          </cell>
        </row>
        <row r="604">
          <cell r="AD604">
            <v>99692</v>
          </cell>
        </row>
        <row r="605">
          <cell r="O605" t="str">
            <v>2130104</v>
          </cell>
        </row>
        <row r="605">
          <cell r="AD605">
            <v>104</v>
          </cell>
        </row>
        <row r="606">
          <cell r="O606" t="str">
            <v>2130104</v>
          </cell>
        </row>
        <row r="606">
          <cell r="AD606">
            <v>14168.5</v>
          </cell>
        </row>
        <row r="607">
          <cell r="O607" t="str">
            <v>2130104</v>
          </cell>
        </row>
        <row r="607">
          <cell r="AD607">
            <v>104</v>
          </cell>
        </row>
        <row r="608">
          <cell r="O608" t="str">
            <v>2130104</v>
          </cell>
        </row>
        <row r="608">
          <cell r="AD608">
            <v>40763</v>
          </cell>
        </row>
        <row r="609">
          <cell r="O609" t="str">
            <v>2130104</v>
          </cell>
        </row>
        <row r="609">
          <cell r="AD609">
            <v>30794</v>
          </cell>
        </row>
        <row r="610">
          <cell r="O610" t="str">
            <v>2130104</v>
          </cell>
        </row>
        <row r="610">
          <cell r="AD610">
            <v>39873.5</v>
          </cell>
        </row>
        <row r="611">
          <cell r="O611" t="str">
            <v>2130104</v>
          </cell>
        </row>
        <row r="611">
          <cell r="AD611">
            <v>7932</v>
          </cell>
        </row>
        <row r="612">
          <cell r="O612" t="str">
            <v>2130104</v>
          </cell>
        </row>
        <row r="612">
          <cell r="AD612">
            <v>336</v>
          </cell>
        </row>
        <row r="613">
          <cell r="O613" t="str">
            <v>2130104</v>
          </cell>
        </row>
        <row r="613">
          <cell r="AD613">
            <v>16020</v>
          </cell>
        </row>
        <row r="614">
          <cell r="O614" t="str">
            <v>2130104</v>
          </cell>
        </row>
        <row r="614">
          <cell r="AD614">
            <v>99308</v>
          </cell>
        </row>
        <row r="615">
          <cell r="O615" t="str">
            <v>2130104</v>
          </cell>
        </row>
        <row r="615">
          <cell r="AD615">
            <v>175</v>
          </cell>
        </row>
        <row r="616">
          <cell r="O616" t="str">
            <v>2130104</v>
          </cell>
        </row>
        <row r="616">
          <cell r="AD616">
            <v>69604</v>
          </cell>
        </row>
        <row r="617">
          <cell r="O617" t="str">
            <v>2130104</v>
          </cell>
        </row>
        <row r="617">
          <cell r="AD617">
            <v>27254.5</v>
          </cell>
        </row>
        <row r="618">
          <cell r="O618" t="str">
            <v>2130104</v>
          </cell>
        </row>
        <row r="618">
          <cell r="AD618">
            <v>21656</v>
          </cell>
        </row>
        <row r="619">
          <cell r="O619" t="str">
            <v>2130104</v>
          </cell>
        </row>
        <row r="619">
          <cell r="AD619">
            <v>7932</v>
          </cell>
        </row>
        <row r="620">
          <cell r="O620" t="str">
            <v>2130104</v>
          </cell>
        </row>
        <row r="620">
          <cell r="AD620">
            <v>1050</v>
          </cell>
        </row>
        <row r="621">
          <cell r="O621" t="str">
            <v>2130104</v>
          </cell>
        </row>
        <row r="621">
          <cell r="AD621">
            <v>7932</v>
          </cell>
        </row>
        <row r="622">
          <cell r="O622" t="str">
            <v>2130104</v>
          </cell>
        </row>
        <row r="622">
          <cell r="AD622">
            <v>1562</v>
          </cell>
        </row>
        <row r="623">
          <cell r="O623" t="str">
            <v>2130104</v>
          </cell>
        </row>
        <row r="623">
          <cell r="AD623">
            <v>95</v>
          </cell>
        </row>
        <row r="624">
          <cell r="O624" t="str">
            <v>2130104</v>
          </cell>
        </row>
        <row r="624">
          <cell r="AD624">
            <v>7932</v>
          </cell>
        </row>
        <row r="625">
          <cell r="O625" t="str">
            <v>2130304</v>
          </cell>
        </row>
        <row r="625">
          <cell r="AD625">
            <v>13783</v>
          </cell>
        </row>
        <row r="626">
          <cell r="O626" t="str">
            <v>2130304</v>
          </cell>
        </row>
        <row r="626">
          <cell r="AD626">
            <v>424</v>
          </cell>
        </row>
        <row r="627">
          <cell r="O627" t="str">
            <v>2130304</v>
          </cell>
        </row>
        <row r="627">
          <cell r="AD627">
            <v>943</v>
          </cell>
        </row>
        <row r="628">
          <cell r="O628" t="str">
            <v>2130304</v>
          </cell>
        </row>
        <row r="628">
          <cell r="AD628">
            <v>187</v>
          </cell>
        </row>
        <row r="629">
          <cell r="O629" t="str">
            <v>2130304</v>
          </cell>
        </row>
        <row r="629">
          <cell r="AD629">
            <v>48978.5</v>
          </cell>
        </row>
        <row r="630">
          <cell r="O630" t="str">
            <v>2130304</v>
          </cell>
        </row>
        <row r="630">
          <cell r="AD630">
            <v>38834.5</v>
          </cell>
        </row>
        <row r="631">
          <cell r="O631" t="str">
            <v>2130304</v>
          </cell>
        </row>
        <row r="631">
          <cell r="AD631">
            <v>40172.16</v>
          </cell>
        </row>
        <row r="632">
          <cell r="O632" t="str">
            <v>2130304</v>
          </cell>
        </row>
        <row r="632">
          <cell r="AD632">
            <v>330</v>
          </cell>
        </row>
        <row r="633">
          <cell r="O633" t="str">
            <v>2130304</v>
          </cell>
        </row>
        <row r="633">
          <cell r="AD633">
            <v>11257</v>
          </cell>
        </row>
        <row r="634">
          <cell r="O634" t="str">
            <v>2130304</v>
          </cell>
        </row>
        <row r="634">
          <cell r="AD634">
            <v>216</v>
          </cell>
        </row>
        <row r="635">
          <cell r="O635" t="str">
            <v>2130304</v>
          </cell>
        </row>
        <row r="635">
          <cell r="AD635">
            <v>1205</v>
          </cell>
        </row>
        <row r="636">
          <cell r="O636" t="str">
            <v>2130304</v>
          </cell>
        </row>
        <row r="636">
          <cell r="AD636">
            <v>104</v>
          </cell>
        </row>
        <row r="637">
          <cell r="O637" t="str">
            <v>2130201</v>
          </cell>
        </row>
        <row r="637">
          <cell r="AD637">
            <v>47882</v>
          </cell>
        </row>
        <row r="638">
          <cell r="O638" t="str">
            <v>2130204</v>
          </cell>
        </row>
        <row r="638">
          <cell r="AD638">
            <v>104</v>
          </cell>
        </row>
        <row r="639">
          <cell r="O639" t="str">
            <v>2130204</v>
          </cell>
        </row>
        <row r="639">
          <cell r="AD639">
            <v>25185</v>
          </cell>
        </row>
        <row r="640">
          <cell r="O640" t="str">
            <v>2130204</v>
          </cell>
        </row>
        <row r="640">
          <cell r="AD640">
            <v>470</v>
          </cell>
        </row>
        <row r="641">
          <cell r="O641" t="str">
            <v>2130204</v>
          </cell>
        </row>
        <row r="641">
          <cell r="AD641">
            <v>9834</v>
          </cell>
        </row>
        <row r="642">
          <cell r="O642" t="str">
            <v>2130204</v>
          </cell>
        </row>
        <row r="642">
          <cell r="AD642">
            <v>261</v>
          </cell>
        </row>
        <row r="643">
          <cell r="O643" t="str">
            <v>2130204</v>
          </cell>
        </row>
        <row r="643">
          <cell r="AD643">
            <v>55926</v>
          </cell>
        </row>
        <row r="644">
          <cell r="O644" t="str">
            <v>2130204</v>
          </cell>
        </row>
        <row r="644">
          <cell r="AD644">
            <v>175</v>
          </cell>
        </row>
        <row r="645">
          <cell r="O645" t="str">
            <v>2130204</v>
          </cell>
        </row>
        <row r="645">
          <cell r="AD645">
            <v>430</v>
          </cell>
        </row>
        <row r="646">
          <cell r="O646" t="str">
            <v>2130204</v>
          </cell>
        </row>
        <row r="646">
          <cell r="AD646">
            <v>1693</v>
          </cell>
        </row>
        <row r="647">
          <cell r="O647" t="str">
            <v>2130204</v>
          </cell>
        </row>
        <row r="647">
          <cell r="AD647">
            <v>786</v>
          </cell>
        </row>
        <row r="648">
          <cell r="O648" t="str">
            <v>2130204</v>
          </cell>
        </row>
        <row r="648">
          <cell r="AD648">
            <v>52173</v>
          </cell>
        </row>
        <row r="649">
          <cell r="O649" t="str">
            <v>2130204</v>
          </cell>
        </row>
        <row r="649">
          <cell r="AD649">
            <v>50264</v>
          </cell>
        </row>
        <row r="650">
          <cell r="O650" t="str">
            <v>2130204</v>
          </cell>
        </row>
        <row r="650">
          <cell r="AD650">
            <v>17499</v>
          </cell>
        </row>
        <row r="651">
          <cell r="O651" t="str">
            <v>2010399</v>
          </cell>
        </row>
        <row r="651">
          <cell r="AD651">
            <v>41920</v>
          </cell>
        </row>
        <row r="652">
          <cell r="O652" t="str">
            <v>2200150</v>
          </cell>
        </row>
        <row r="652">
          <cell r="AD652">
            <v>833</v>
          </cell>
        </row>
        <row r="653">
          <cell r="O653" t="str">
            <v>2200150</v>
          </cell>
        </row>
        <row r="653">
          <cell r="AD653">
            <v>74</v>
          </cell>
        </row>
        <row r="654">
          <cell r="O654" t="str">
            <v>2240550</v>
          </cell>
        </row>
        <row r="654">
          <cell r="AD654">
            <v>34368</v>
          </cell>
        </row>
        <row r="655">
          <cell r="O655" t="str">
            <v>2240550</v>
          </cell>
        </row>
        <row r="655">
          <cell r="AD655">
            <v>34368</v>
          </cell>
        </row>
        <row r="656">
          <cell r="O656" t="str">
            <v>2240550</v>
          </cell>
        </row>
        <row r="656">
          <cell r="AD656">
            <v>-34368</v>
          </cell>
        </row>
        <row r="657">
          <cell r="O657" t="str">
            <v>2240550</v>
          </cell>
        </row>
        <row r="657">
          <cell r="AD657">
            <v>175</v>
          </cell>
        </row>
        <row r="658">
          <cell r="O658" t="str">
            <v>2130501</v>
          </cell>
        </row>
        <row r="658">
          <cell r="AD658">
            <v>-66192</v>
          </cell>
        </row>
        <row r="659">
          <cell r="O659" t="str">
            <v>2130501</v>
          </cell>
        </row>
        <row r="659">
          <cell r="AD659">
            <v>761736</v>
          </cell>
        </row>
        <row r="660">
          <cell r="O660" t="str">
            <v>2130550</v>
          </cell>
        </row>
        <row r="660">
          <cell r="AD660">
            <v>-41140</v>
          </cell>
        </row>
        <row r="661">
          <cell r="O661" t="str">
            <v>2130550</v>
          </cell>
        </row>
        <row r="661">
          <cell r="AD661">
            <v>-11165</v>
          </cell>
        </row>
        <row r="662">
          <cell r="O662" t="str">
            <v>2130550</v>
          </cell>
        </row>
        <row r="662">
          <cell r="AD662">
            <v>723096</v>
          </cell>
        </row>
        <row r="663">
          <cell r="O663" t="str">
            <v>2240501</v>
          </cell>
        </row>
        <row r="663">
          <cell r="AD663">
            <v>-76783</v>
          </cell>
        </row>
        <row r="664">
          <cell r="O664" t="str">
            <v>2240501</v>
          </cell>
        </row>
        <row r="664">
          <cell r="AD664">
            <v>161700</v>
          </cell>
        </row>
        <row r="665">
          <cell r="O665" t="str">
            <v>2240550</v>
          </cell>
        </row>
        <row r="665">
          <cell r="AD665">
            <v>-1415</v>
          </cell>
        </row>
        <row r="666">
          <cell r="O666" t="str">
            <v>2240550</v>
          </cell>
        </row>
        <row r="666">
          <cell r="AD666">
            <v>-5790</v>
          </cell>
        </row>
        <row r="667">
          <cell r="O667" t="str">
            <v>2240550</v>
          </cell>
        </row>
        <row r="667">
          <cell r="AD667">
            <v>255132</v>
          </cell>
        </row>
        <row r="668">
          <cell r="O668" t="str">
            <v>2010399</v>
          </cell>
        </row>
        <row r="668">
          <cell r="AD668">
            <v>-11120</v>
          </cell>
        </row>
        <row r="669">
          <cell r="O669" t="str">
            <v>2010399</v>
          </cell>
        </row>
        <row r="669">
          <cell r="AD669">
            <v>406836</v>
          </cell>
        </row>
        <row r="670">
          <cell r="O670" t="str">
            <v>2200101</v>
          </cell>
        </row>
        <row r="670">
          <cell r="AD670">
            <v>-27755.5</v>
          </cell>
        </row>
        <row r="671">
          <cell r="O671" t="str">
            <v>2200101</v>
          </cell>
        </row>
        <row r="671">
          <cell r="AD671">
            <v>2508348</v>
          </cell>
        </row>
        <row r="672">
          <cell r="O672" t="str">
            <v>2200150</v>
          </cell>
        </row>
        <row r="672">
          <cell r="AD672">
            <v>-34175</v>
          </cell>
        </row>
        <row r="673">
          <cell r="O673" t="str">
            <v>2200150</v>
          </cell>
        </row>
        <row r="673">
          <cell r="AD673">
            <v>1896792</v>
          </cell>
        </row>
        <row r="674">
          <cell r="O674" t="str">
            <v>2200150</v>
          </cell>
        </row>
        <row r="674">
          <cell r="AD674">
            <v>-54879</v>
          </cell>
        </row>
        <row r="675">
          <cell r="O675" t="str">
            <v>2130101</v>
          </cell>
        </row>
        <row r="675">
          <cell r="AD675">
            <v>937536</v>
          </cell>
        </row>
        <row r="676">
          <cell r="O676" t="str">
            <v>2130101</v>
          </cell>
        </row>
        <row r="676">
          <cell r="AD676">
            <v>-22192.5</v>
          </cell>
        </row>
        <row r="677">
          <cell r="O677" t="str">
            <v>2130104</v>
          </cell>
        </row>
        <row r="677">
          <cell r="AD677">
            <v>-17794</v>
          </cell>
        </row>
        <row r="678">
          <cell r="O678" t="str">
            <v>2130104</v>
          </cell>
        </row>
        <row r="678">
          <cell r="AD678">
            <v>-29435</v>
          </cell>
        </row>
        <row r="679">
          <cell r="O679" t="str">
            <v>2130104</v>
          </cell>
        </row>
        <row r="679">
          <cell r="AD679">
            <v>1247868</v>
          </cell>
        </row>
        <row r="680">
          <cell r="O680" t="str">
            <v>2130104</v>
          </cell>
        </row>
        <row r="680">
          <cell r="AD680">
            <v>-18863.5</v>
          </cell>
        </row>
        <row r="681">
          <cell r="O681" t="str">
            <v>2130104</v>
          </cell>
        </row>
        <row r="681">
          <cell r="AD681">
            <v>1025676</v>
          </cell>
        </row>
        <row r="682">
          <cell r="O682" t="str">
            <v>2130104</v>
          </cell>
        </row>
        <row r="682">
          <cell r="AD682">
            <v>1570548</v>
          </cell>
        </row>
        <row r="683">
          <cell r="O683" t="str">
            <v>2130104</v>
          </cell>
        </row>
        <row r="683">
          <cell r="AD683">
            <v>-29270</v>
          </cell>
        </row>
        <row r="684">
          <cell r="O684" t="str">
            <v>2130104</v>
          </cell>
        </row>
        <row r="684">
          <cell r="AD684">
            <v>-18905</v>
          </cell>
        </row>
        <row r="685">
          <cell r="O685" t="str">
            <v>2130104</v>
          </cell>
        </row>
        <row r="685">
          <cell r="AD685">
            <v>1064712</v>
          </cell>
        </row>
        <row r="686">
          <cell r="O686" t="str">
            <v>2130104</v>
          </cell>
        </row>
        <row r="686">
          <cell r="AD686">
            <v>788232</v>
          </cell>
        </row>
        <row r="687">
          <cell r="O687" t="str">
            <v>2130104</v>
          </cell>
        </row>
        <row r="687">
          <cell r="AD687">
            <v>-15442.5</v>
          </cell>
        </row>
        <row r="688">
          <cell r="O688" t="str">
            <v>2130104</v>
          </cell>
        </row>
        <row r="688">
          <cell r="AD688">
            <v>-42843</v>
          </cell>
        </row>
        <row r="689">
          <cell r="O689" t="str">
            <v>2130104</v>
          </cell>
        </row>
        <row r="689">
          <cell r="AD689">
            <v>472164</v>
          </cell>
        </row>
        <row r="690">
          <cell r="O690" t="str">
            <v>2130104</v>
          </cell>
        </row>
        <row r="690">
          <cell r="AD690">
            <v>-5280</v>
          </cell>
        </row>
        <row r="691">
          <cell r="O691" t="str">
            <v>2130104</v>
          </cell>
        </row>
        <row r="691">
          <cell r="AD691">
            <v>474768</v>
          </cell>
        </row>
        <row r="692">
          <cell r="O692" t="str">
            <v>2130104</v>
          </cell>
        </row>
        <row r="692">
          <cell r="AD692">
            <v>-15770</v>
          </cell>
        </row>
        <row r="693">
          <cell r="O693" t="str">
            <v>2130104</v>
          </cell>
        </row>
        <row r="693">
          <cell r="AD693">
            <v>641100</v>
          </cell>
        </row>
        <row r="694">
          <cell r="O694" t="str">
            <v>2130104</v>
          </cell>
        </row>
        <row r="694">
          <cell r="AD694">
            <v>-11602.5</v>
          </cell>
        </row>
        <row r="695">
          <cell r="O695" t="str">
            <v>2130104</v>
          </cell>
        </row>
        <row r="695">
          <cell r="AD695">
            <v>637776</v>
          </cell>
        </row>
        <row r="696">
          <cell r="O696" t="str">
            <v>2130104</v>
          </cell>
        </row>
        <row r="696">
          <cell r="AD696">
            <v>-16020</v>
          </cell>
        </row>
        <row r="697">
          <cell r="O697" t="str">
            <v>2130104</v>
          </cell>
        </row>
        <row r="697">
          <cell r="AD697">
            <v>-3360</v>
          </cell>
        </row>
        <row r="698">
          <cell r="O698" t="str">
            <v>2130104</v>
          </cell>
        </row>
        <row r="698">
          <cell r="AD698">
            <v>-31728</v>
          </cell>
        </row>
        <row r="699">
          <cell r="O699" t="str">
            <v>2130104</v>
          </cell>
        </row>
        <row r="699">
          <cell r="AD699">
            <v>109776</v>
          </cell>
        </row>
        <row r="700">
          <cell r="O700" t="str">
            <v>2130104</v>
          </cell>
        </row>
        <row r="700">
          <cell r="AD700">
            <v>38448</v>
          </cell>
        </row>
        <row r="701">
          <cell r="O701" t="str">
            <v>2130104</v>
          </cell>
        </row>
        <row r="701">
          <cell r="AD701">
            <v>-18070</v>
          </cell>
        </row>
        <row r="702">
          <cell r="O702" t="str">
            <v>2130104</v>
          </cell>
        </row>
        <row r="702">
          <cell r="AD702">
            <v>1005720</v>
          </cell>
        </row>
        <row r="703">
          <cell r="O703" t="str">
            <v>2130104</v>
          </cell>
        </row>
        <row r="703">
          <cell r="AD703">
            <v>-8480</v>
          </cell>
        </row>
        <row r="704">
          <cell r="O704" t="str">
            <v>2130104</v>
          </cell>
        </row>
        <row r="704">
          <cell r="AD704">
            <v>-4219</v>
          </cell>
        </row>
        <row r="705">
          <cell r="O705" t="str">
            <v>2130104</v>
          </cell>
        </row>
        <row r="705">
          <cell r="AD705">
            <v>482076</v>
          </cell>
        </row>
        <row r="706">
          <cell r="O706" t="str">
            <v>2130104</v>
          </cell>
        </row>
        <row r="706">
          <cell r="AD706">
            <v>-78342</v>
          </cell>
        </row>
        <row r="707">
          <cell r="O707" t="str">
            <v>2130104</v>
          </cell>
        </row>
        <row r="707">
          <cell r="AD707">
            <v>-6370</v>
          </cell>
        </row>
        <row r="708">
          <cell r="O708" t="str">
            <v>2130104</v>
          </cell>
        </row>
        <row r="708">
          <cell r="AD708">
            <v>885240</v>
          </cell>
        </row>
        <row r="709">
          <cell r="O709" t="str">
            <v>2130304</v>
          </cell>
        </row>
        <row r="709">
          <cell r="AD709">
            <v>11100</v>
          </cell>
        </row>
        <row r="710">
          <cell r="O710" t="str">
            <v>2130304</v>
          </cell>
        </row>
        <row r="710">
          <cell r="AD710">
            <v>-11100</v>
          </cell>
        </row>
        <row r="711">
          <cell r="O711" t="str">
            <v>2130304</v>
          </cell>
        </row>
        <row r="711">
          <cell r="AD711">
            <v>448524</v>
          </cell>
        </row>
        <row r="712">
          <cell r="O712" t="str">
            <v>2130301</v>
          </cell>
        </row>
        <row r="712">
          <cell r="AD712">
            <v>827304</v>
          </cell>
        </row>
        <row r="713">
          <cell r="O713" t="str">
            <v>2130301</v>
          </cell>
        </row>
        <row r="713">
          <cell r="AD713">
            <v>-145440</v>
          </cell>
        </row>
        <row r="714">
          <cell r="O714" t="str">
            <v>2130304</v>
          </cell>
        </row>
        <row r="714">
          <cell r="AD714">
            <v>290</v>
          </cell>
        </row>
        <row r="715">
          <cell r="O715" t="str">
            <v>2130304</v>
          </cell>
        </row>
        <row r="715">
          <cell r="AD715">
            <v>369948</v>
          </cell>
        </row>
        <row r="716">
          <cell r="O716" t="str">
            <v>2130304</v>
          </cell>
        </row>
        <row r="716">
          <cell r="AD716">
            <v>3305</v>
          </cell>
        </row>
        <row r="717">
          <cell r="O717" t="str">
            <v>2130304</v>
          </cell>
        </row>
        <row r="717">
          <cell r="AD717">
            <v>-3305</v>
          </cell>
        </row>
        <row r="718">
          <cell r="O718" t="str">
            <v>2130304</v>
          </cell>
        </row>
        <row r="718">
          <cell r="AD718">
            <v>-23305</v>
          </cell>
        </row>
        <row r="719">
          <cell r="O719" t="str">
            <v>2130304</v>
          </cell>
        </row>
        <row r="719">
          <cell r="AD719">
            <v>3737.5</v>
          </cell>
        </row>
        <row r="720">
          <cell r="O720" t="str">
            <v>2130304</v>
          </cell>
        </row>
        <row r="720">
          <cell r="AD720">
            <v>13491</v>
          </cell>
        </row>
        <row r="721">
          <cell r="O721" t="str">
            <v>2130304</v>
          </cell>
        </row>
        <row r="721">
          <cell r="AD721">
            <v>23305</v>
          </cell>
        </row>
        <row r="722">
          <cell r="O722" t="str">
            <v>2130304</v>
          </cell>
        </row>
        <row r="722">
          <cell r="AD722">
            <v>-3737.5</v>
          </cell>
        </row>
        <row r="723">
          <cell r="O723" t="str">
            <v>2130304</v>
          </cell>
        </row>
        <row r="723">
          <cell r="AD723">
            <v>975768</v>
          </cell>
        </row>
        <row r="724">
          <cell r="O724" t="str">
            <v>2130304</v>
          </cell>
        </row>
        <row r="724">
          <cell r="AD724">
            <v>-8406.24</v>
          </cell>
        </row>
        <row r="725">
          <cell r="O725" t="str">
            <v>2130304</v>
          </cell>
        </row>
        <row r="725">
          <cell r="AD725">
            <v>42258.74</v>
          </cell>
        </row>
        <row r="726">
          <cell r="O726" t="str">
            <v>2130304</v>
          </cell>
        </row>
        <row r="726">
          <cell r="AD726">
            <v>1679736</v>
          </cell>
        </row>
        <row r="727">
          <cell r="O727" t="str">
            <v>2130304</v>
          </cell>
        </row>
        <row r="727">
          <cell r="AD727">
            <v>8406.24</v>
          </cell>
        </row>
        <row r="728">
          <cell r="O728" t="str">
            <v>2130304</v>
          </cell>
        </row>
        <row r="728">
          <cell r="AD728">
            <v>-42258.74</v>
          </cell>
        </row>
        <row r="729">
          <cell r="O729" t="str">
            <v>2130309</v>
          </cell>
        </row>
        <row r="729">
          <cell r="AD729">
            <v>172644</v>
          </cell>
        </row>
        <row r="730">
          <cell r="O730" t="str">
            <v>2130309</v>
          </cell>
        </row>
        <row r="730">
          <cell r="AD730">
            <v>-71935</v>
          </cell>
        </row>
        <row r="731">
          <cell r="O731" t="str">
            <v>2130304</v>
          </cell>
        </row>
        <row r="731">
          <cell r="AD731">
            <v>-15735</v>
          </cell>
        </row>
        <row r="732">
          <cell r="O732" t="str">
            <v>2130304</v>
          </cell>
        </row>
        <row r="732">
          <cell r="AD732">
            <v>777072</v>
          </cell>
        </row>
        <row r="733">
          <cell r="O733" t="str">
            <v>2130304</v>
          </cell>
        </row>
        <row r="733">
          <cell r="AD733">
            <v>16376</v>
          </cell>
        </row>
        <row r="734">
          <cell r="O734" t="str">
            <v>2130304</v>
          </cell>
        </row>
        <row r="734">
          <cell r="AD734">
            <v>3589</v>
          </cell>
        </row>
        <row r="735">
          <cell r="O735" t="str">
            <v>2130304</v>
          </cell>
        </row>
        <row r="735">
          <cell r="AD735">
            <v>291564</v>
          </cell>
        </row>
        <row r="736">
          <cell r="O736" t="str">
            <v>2130304</v>
          </cell>
        </row>
        <row r="736">
          <cell r="AD736">
            <v>325</v>
          </cell>
        </row>
        <row r="737">
          <cell r="O737" t="str">
            <v>2130304</v>
          </cell>
        </row>
        <row r="737">
          <cell r="AD737">
            <v>-3480</v>
          </cell>
        </row>
        <row r="738">
          <cell r="O738" t="str">
            <v>2130304</v>
          </cell>
        </row>
        <row r="738">
          <cell r="AD738">
            <v>-6295</v>
          </cell>
        </row>
        <row r="739">
          <cell r="O739" t="str">
            <v>2130304</v>
          </cell>
        </row>
        <row r="739">
          <cell r="AD739">
            <v>3480</v>
          </cell>
        </row>
        <row r="740">
          <cell r="O740" t="str">
            <v>2130304</v>
          </cell>
        </row>
        <row r="740">
          <cell r="AD740">
            <v>-325</v>
          </cell>
        </row>
        <row r="741">
          <cell r="O741" t="str">
            <v>2130304</v>
          </cell>
        </row>
        <row r="741">
          <cell r="AD741">
            <v>-325</v>
          </cell>
        </row>
        <row r="742">
          <cell r="O742" t="str">
            <v>2130304</v>
          </cell>
        </row>
        <row r="742">
          <cell r="AD742">
            <v>10179</v>
          </cell>
        </row>
        <row r="743">
          <cell r="O743" t="str">
            <v>2130304</v>
          </cell>
        </row>
        <row r="743">
          <cell r="AD743">
            <v>-10179</v>
          </cell>
        </row>
        <row r="744">
          <cell r="O744" t="str">
            <v>2130304</v>
          </cell>
        </row>
        <row r="744">
          <cell r="AD744">
            <v>-4976</v>
          </cell>
        </row>
        <row r="745">
          <cell r="O745" t="str">
            <v>2130304</v>
          </cell>
        </row>
        <row r="745">
          <cell r="AD745">
            <v>12129</v>
          </cell>
        </row>
        <row r="746">
          <cell r="O746" t="str">
            <v>2130304</v>
          </cell>
        </row>
        <row r="746">
          <cell r="AD746">
            <v>734616</v>
          </cell>
        </row>
        <row r="747">
          <cell r="O747" t="str">
            <v>2130201</v>
          </cell>
        </row>
        <row r="747">
          <cell r="AD747">
            <v>699096</v>
          </cell>
        </row>
        <row r="748">
          <cell r="O748" t="str">
            <v>2130204</v>
          </cell>
        </row>
        <row r="748">
          <cell r="AD748">
            <v>-13005</v>
          </cell>
        </row>
        <row r="749">
          <cell r="O749" t="str">
            <v>2130204</v>
          </cell>
        </row>
        <row r="749">
          <cell r="AD749">
            <v>613164</v>
          </cell>
        </row>
        <row r="750">
          <cell r="O750" t="str">
            <v>2130204</v>
          </cell>
        </row>
        <row r="750">
          <cell r="AD750">
            <v>-19818</v>
          </cell>
        </row>
        <row r="751">
          <cell r="O751" t="str">
            <v>2130204</v>
          </cell>
        </row>
        <row r="751">
          <cell r="AD751">
            <v>1870224</v>
          </cell>
        </row>
        <row r="752">
          <cell r="O752" t="str">
            <v>2130204</v>
          </cell>
        </row>
        <row r="752">
          <cell r="AD752">
            <v>985476</v>
          </cell>
        </row>
        <row r="753">
          <cell r="O753" t="str">
            <v>2130204</v>
          </cell>
        </row>
        <row r="753">
          <cell r="AD753">
            <v>-21405</v>
          </cell>
        </row>
        <row r="754">
          <cell r="O754" t="str">
            <v>2130204</v>
          </cell>
        </row>
        <row r="754">
          <cell r="AD754">
            <v>-14525</v>
          </cell>
        </row>
        <row r="755">
          <cell r="O755" t="str">
            <v>2130204</v>
          </cell>
        </row>
        <row r="755">
          <cell r="AD755">
            <v>14525</v>
          </cell>
        </row>
        <row r="756">
          <cell r="O756" t="str">
            <v>2130204</v>
          </cell>
        </row>
        <row r="756">
          <cell r="AD756">
            <v>14525</v>
          </cell>
        </row>
        <row r="757">
          <cell r="O757" t="str">
            <v>2130204</v>
          </cell>
        </row>
        <row r="757">
          <cell r="AD757">
            <v>-14525</v>
          </cell>
        </row>
        <row r="758">
          <cell r="O758" t="str">
            <v>2130204</v>
          </cell>
        </row>
        <row r="758">
          <cell r="AD758">
            <v>-9760</v>
          </cell>
        </row>
        <row r="759">
          <cell r="O759" t="str">
            <v>2130204</v>
          </cell>
        </row>
        <row r="759">
          <cell r="AD759">
            <v>559860</v>
          </cell>
        </row>
        <row r="760">
          <cell r="O760" t="str">
            <v>2130204</v>
          </cell>
        </row>
        <row r="760">
          <cell r="AD760">
            <v>-24425</v>
          </cell>
        </row>
        <row r="761">
          <cell r="O761" t="str">
            <v>2130204</v>
          </cell>
        </row>
        <row r="761">
          <cell r="AD761">
            <v>1158660</v>
          </cell>
        </row>
        <row r="762">
          <cell r="O762" t="str">
            <v>2130204</v>
          </cell>
        </row>
        <row r="762">
          <cell r="AD762">
            <v>976392</v>
          </cell>
        </row>
        <row r="763">
          <cell r="O763" t="str">
            <v>2130204</v>
          </cell>
        </row>
        <row r="763">
          <cell r="AD763">
            <v>-18550</v>
          </cell>
        </row>
        <row r="764">
          <cell r="O764" t="str">
            <v>2130204</v>
          </cell>
        </row>
        <row r="764">
          <cell r="AD764">
            <v>-7905</v>
          </cell>
        </row>
        <row r="765">
          <cell r="O765" t="str">
            <v>2130204</v>
          </cell>
        </row>
        <row r="765">
          <cell r="AD765">
            <v>416064</v>
          </cell>
        </row>
        <row r="766">
          <cell r="O766" t="str">
            <v>2140112</v>
          </cell>
        </row>
        <row r="766">
          <cell r="AD766">
            <v>12960</v>
          </cell>
        </row>
        <row r="767">
          <cell r="O767" t="str">
            <v>2140106</v>
          </cell>
        </row>
        <row r="767">
          <cell r="AD767">
            <v>1029</v>
          </cell>
        </row>
        <row r="768">
          <cell r="O768" t="str">
            <v>2140199</v>
          </cell>
        </row>
        <row r="768">
          <cell r="AD768">
            <v>6179</v>
          </cell>
        </row>
        <row r="769">
          <cell r="O769" t="str">
            <v>2140199</v>
          </cell>
        </row>
        <row r="769">
          <cell r="AD769">
            <v>2210</v>
          </cell>
        </row>
        <row r="770">
          <cell r="O770" t="str">
            <v>2140199</v>
          </cell>
        </row>
        <row r="770">
          <cell r="AD770">
            <v>20</v>
          </cell>
        </row>
        <row r="771">
          <cell r="O771" t="str">
            <v>2140199</v>
          </cell>
        </row>
        <row r="771">
          <cell r="AD771">
            <v>2219</v>
          </cell>
        </row>
        <row r="772">
          <cell r="O772" t="str">
            <v>2060701</v>
          </cell>
        </row>
        <row r="772">
          <cell r="AD772">
            <v>465</v>
          </cell>
        </row>
        <row r="773">
          <cell r="O773" t="str">
            <v>2240101</v>
          </cell>
        </row>
        <row r="773">
          <cell r="AD773">
            <v>7350</v>
          </cell>
        </row>
        <row r="774">
          <cell r="O774" t="str">
            <v>2240101</v>
          </cell>
        </row>
        <row r="774">
          <cell r="AD774">
            <v>1915</v>
          </cell>
        </row>
        <row r="775">
          <cell r="O775" t="str">
            <v>2240101</v>
          </cell>
        </row>
        <row r="775">
          <cell r="AD775">
            <v>42430</v>
          </cell>
        </row>
        <row r="776">
          <cell r="O776" t="str">
            <v>2240101</v>
          </cell>
        </row>
        <row r="776">
          <cell r="AD776">
            <v>15120</v>
          </cell>
        </row>
        <row r="777">
          <cell r="O777" t="str">
            <v>2240101</v>
          </cell>
        </row>
        <row r="777">
          <cell r="AD777">
            <v>3352.5</v>
          </cell>
        </row>
        <row r="778">
          <cell r="O778" t="str">
            <v>2240101</v>
          </cell>
        </row>
        <row r="778">
          <cell r="AD778">
            <v>94214.5</v>
          </cell>
        </row>
        <row r="779">
          <cell r="O779" t="str">
            <v>2240101</v>
          </cell>
        </row>
        <row r="779">
          <cell r="AD779">
            <v>-100298</v>
          </cell>
        </row>
        <row r="780">
          <cell r="O780" t="str">
            <v>2240101</v>
          </cell>
        </row>
        <row r="780">
          <cell r="AD780">
            <v>94214.5</v>
          </cell>
        </row>
        <row r="781">
          <cell r="O781" t="str">
            <v>2240101</v>
          </cell>
        </row>
        <row r="781">
          <cell r="AD781">
            <v>-94214.5</v>
          </cell>
        </row>
        <row r="782">
          <cell r="O782" t="str">
            <v>2240101</v>
          </cell>
        </row>
        <row r="782">
          <cell r="AD782">
            <v>46150</v>
          </cell>
        </row>
        <row r="783">
          <cell r="O783" t="str">
            <v>2240101</v>
          </cell>
        </row>
        <row r="783">
          <cell r="AD783">
            <v>142664</v>
          </cell>
        </row>
        <row r="784">
          <cell r="O784" t="str">
            <v>2240101</v>
          </cell>
        </row>
        <row r="784">
          <cell r="AD784">
            <v>9268</v>
          </cell>
        </row>
        <row r="785">
          <cell r="O785" t="str">
            <v>2060103</v>
          </cell>
        </row>
        <row r="785">
          <cell r="AD785">
            <v>48353</v>
          </cell>
        </row>
        <row r="786">
          <cell r="O786" t="str">
            <v>2010450</v>
          </cell>
        </row>
        <row r="786">
          <cell r="AD786">
            <v>43760</v>
          </cell>
        </row>
        <row r="787">
          <cell r="O787" t="str">
            <v>2010399</v>
          </cell>
        </row>
        <row r="787">
          <cell r="AD787">
            <v>139</v>
          </cell>
        </row>
        <row r="788">
          <cell r="O788" t="str">
            <v>2010399</v>
          </cell>
        </row>
        <row r="788">
          <cell r="AD788">
            <v>16684</v>
          </cell>
        </row>
        <row r="789">
          <cell r="O789" t="str">
            <v>2010399</v>
          </cell>
        </row>
        <row r="789">
          <cell r="AD789">
            <v>45429</v>
          </cell>
        </row>
        <row r="790">
          <cell r="O790" t="str">
            <v>2010399</v>
          </cell>
        </row>
        <row r="790">
          <cell r="AD790">
            <v>34910</v>
          </cell>
        </row>
        <row r="791">
          <cell r="O791" t="str">
            <v>2010399</v>
          </cell>
        </row>
        <row r="791">
          <cell r="AD791">
            <v>-7960</v>
          </cell>
        </row>
        <row r="792">
          <cell r="O792" t="str">
            <v>2010399</v>
          </cell>
        </row>
        <row r="792">
          <cell r="AD792">
            <v>653268</v>
          </cell>
        </row>
        <row r="793">
          <cell r="O793" t="str">
            <v>2010399</v>
          </cell>
        </row>
        <row r="793">
          <cell r="AD793">
            <v>340512</v>
          </cell>
        </row>
        <row r="794">
          <cell r="O794" t="str">
            <v>2010401</v>
          </cell>
        </row>
        <row r="794">
          <cell r="AD794">
            <v>-91117</v>
          </cell>
        </row>
        <row r="795">
          <cell r="O795" t="str">
            <v>2010401</v>
          </cell>
        </row>
        <row r="795">
          <cell r="AD795">
            <v>1077108</v>
          </cell>
        </row>
        <row r="796">
          <cell r="O796" t="str">
            <v>2010450</v>
          </cell>
        </row>
        <row r="796">
          <cell r="AD796">
            <v>-14760</v>
          </cell>
        </row>
        <row r="797">
          <cell r="O797" t="str">
            <v>2010450</v>
          </cell>
        </row>
        <row r="797">
          <cell r="AD797">
            <v>1196028</v>
          </cell>
        </row>
        <row r="798">
          <cell r="O798" t="str">
            <v>2060101</v>
          </cell>
        </row>
        <row r="798">
          <cell r="AD798">
            <v>1066380</v>
          </cell>
        </row>
        <row r="799">
          <cell r="O799" t="str">
            <v>2060101</v>
          </cell>
        </row>
        <row r="799">
          <cell r="AD799">
            <v>-37109</v>
          </cell>
        </row>
        <row r="800">
          <cell r="O800" t="str">
            <v>2060103</v>
          </cell>
        </row>
        <row r="800">
          <cell r="AD800">
            <v>780672</v>
          </cell>
        </row>
        <row r="801">
          <cell r="O801" t="str">
            <v>2240101</v>
          </cell>
        </row>
        <row r="801">
          <cell r="AD801">
            <v>738444</v>
          </cell>
        </row>
        <row r="802">
          <cell r="O802" t="str">
            <v>2240103</v>
          </cell>
        </row>
        <row r="802">
          <cell r="AD802">
            <v>-94214.5</v>
          </cell>
        </row>
        <row r="803">
          <cell r="O803" t="str">
            <v>2240103</v>
          </cell>
        </row>
        <row r="803">
          <cell r="AD803">
            <v>835104</v>
          </cell>
        </row>
        <row r="804">
          <cell r="O804" t="str">
            <v>2060701</v>
          </cell>
        </row>
        <row r="804">
          <cell r="AD804">
            <v>-32617</v>
          </cell>
        </row>
        <row r="805">
          <cell r="O805" t="str">
            <v>2060701</v>
          </cell>
        </row>
        <row r="805">
          <cell r="AD805">
            <v>247584</v>
          </cell>
        </row>
        <row r="806">
          <cell r="O806" t="str">
            <v>2060701</v>
          </cell>
        </row>
        <row r="806">
          <cell r="AD806">
            <v>153156</v>
          </cell>
        </row>
        <row r="807">
          <cell r="O807" t="str">
            <v>2060701</v>
          </cell>
        </row>
        <row r="807">
          <cell r="AD807">
            <v>-46236</v>
          </cell>
        </row>
        <row r="808">
          <cell r="O808" t="str">
            <v>2140101</v>
          </cell>
        </row>
        <row r="808">
          <cell r="AD808">
            <v>-46925</v>
          </cell>
        </row>
        <row r="809">
          <cell r="O809" t="str">
            <v>2140101</v>
          </cell>
        </row>
        <row r="809">
          <cell r="AD809">
            <v>966468</v>
          </cell>
        </row>
        <row r="810">
          <cell r="O810" t="str">
            <v>2140112</v>
          </cell>
        </row>
        <row r="810">
          <cell r="AD810">
            <v>345492</v>
          </cell>
        </row>
        <row r="811">
          <cell r="O811" t="str">
            <v>2140112</v>
          </cell>
        </row>
        <row r="811">
          <cell r="AD811">
            <v>-19224</v>
          </cell>
        </row>
        <row r="812">
          <cell r="O812" t="str">
            <v>2140112</v>
          </cell>
        </row>
        <row r="812">
          <cell r="AD812">
            <v>38448</v>
          </cell>
        </row>
        <row r="813">
          <cell r="O813" t="str">
            <v>2140106</v>
          </cell>
        </row>
        <row r="813">
          <cell r="AD813">
            <v>868296</v>
          </cell>
        </row>
        <row r="814">
          <cell r="O814" t="str">
            <v>2140106</v>
          </cell>
        </row>
        <row r="814">
          <cell r="AD814">
            <v>-50693</v>
          </cell>
        </row>
        <row r="815">
          <cell r="O815" t="str">
            <v>2140106</v>
          </cell>
        </row>
        <row r="815">
          <cell r="AD815">
            <v>-15000</v>
          </cell>
        </row>
        <row r="816">
          <cell r="O816" t="str">
            <v>2140199</v>
          </cell>
        </row>
        <row r="816">
          <cell r="AD816">
            <v>170988</v>
          </cell>
        </row>
        <row r="817">
          <cell r="O817" t="str">
            <v>2011308</v>
          </cell>
        </row>
        <row r="817">
          <cell r="AD817">
            <v>402288</v>
          </cell>
        </row>
        <row r="818">
          <cell r="O818" t="str">
            <v>2011308</v>
          </cell>
        </row>
        <row r="818">
          <cell r="AD818">
            <v>415140</v>
          </cell>
        </row>
        <row r="819">
          <cell r="O819" t="str">
            <v>2011308</v>
          </cell>
        </row>
        <row r="819">
          <cell r="AD819">
            <v>-19139</v>
          </cell>
        </row>
        <row r="820">
          <cell r="O820" t="str">
            <v>2011308</v>
          </cell>
        </row>
        <row r="820">
          <cell r="AD820">
            <v>-6667</v>
          </cell>
        </row>
        <row r="821">
          <cell r="O821" t="str">
            <v>2011399</v>
          </cell>
        </row>
        <row r="821">
          <cell r="AD821">
            <v>-46150</v>
          </cell>
        </row>
        <row r="822">
          <cell r="O822" t="str">
            <v>2011399</v>
          </cell>
        </row>
        <row r="822">
          <cell r="AD822">
            <v>561372</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F52"/>
  <sheetViews>
    <sheetView tabSelected="1" workbookViewId="0">
      <selection activeCell="B6" sqref="B6"/>
    </sheetView>
  </sheetViews>
  <sheetFormatPr defaultColWidth="9" defaultRowHeight="28" customHeight="1" outlineLevelCol="5"/>
  <cols>
    <col min="1" max="1" width="9.22222222222222" style="36" customWidth="1"/>
    <col min="2" max="2" width="32.3333333333333" style="36" customWidth="1"/>
    <col min="3" max="4" width="18.4166666666667" style="253" customWidth="1"/>
    <col min="5" max="5" width="16.75" style="256" customWidth="1"/>
    <col min="6" max="6" width="6.33333333333333" style="251" customWidth="1"/>
    <col min="7" max="16384" width="9" style="251"/>
  </cols>
  <sheetData>
    <row r="1" customHeight="1" spans="2:2">
      <c r="B1" s="36" t="s">
        <v>0</v>
      </c>
    </row>
    <row r="2" s="251" customFormat="1" customHeight="1" spans="1:5">
      <c r="A2" s="257"/>
      <c r="B2" s="37" t="s">
        <v>1</v>
      </c>
      <c r="C2" s="37"/>
      <c r="D2" s="37"/>
      <c r="E2" s="37"/>
    </row>
    <row r="3" s="251" customFormat="1" customHeight="1" spans="1:5">
      <c r="A3" s="36"/>
      <c r="B3" s="258"/>
      <c r="C3" s="259"/>
      <c r="D3" s="36"/>
      <c r="E3" s="41" t="s">
        <v>2</v>
      </c>
    </row>
    <row r="4" s="252" customFormat="1" customHeight="1" spans="1:6">
      <c r="A4" s="53" t="s">
        <v>3</v>
      </c>
      <c r="B4" s="56" t="s">
        <v>4</v>
      </c>
      <c r="C4" s="75" t="s">
        <v>5</v>
      </c>
      <c r="D4" s="75" t="s">
        <v>6</v>
      </c>
      <c r="E4" s="56" t="s">
        <v>7</v>
      </c>
      <c r="F4" s="260" t="s">
        <v>8</v>
      </c>
    </row>
    <row r="5" s="251" customFormat="1" customHeight="1" spans="1:6">
      <c r="A5" s="261" t="s">
        <v>9</v>
      </c>
      <c r="B5" s="262" t="s">
        <v>10</v>
      </c>
      <c r="C5" s="167">
        <f>SUM(C6:C20)</f>
        <v>56800</v>
      </c>
      <c r="D5" s="167">
        <f>SUM(D6:D20)</f>
        <v>50127</v>
      </c>
      <c r="E5" s="157">
        <f t="shared" ref="E5:E29" si="0">IF(C5&lt;&gt;0,D5/C5-1,"")</f>
        <v>-0.117482394366197</v>
      </c>
      <c r="F5" s="263" t="str">
        <f t="shared" ref="F5:F42" si="1">IF(LEN(A5)=3,"是",IF(B5&lt;&gt;"",IF(SUM(C5:D5)&lt;&gt;0,"是","否"),"是"))</f>
        <v>是</v>
      </c>
    </row>
    <row r="6" s="251" customFormat="1" customHeight="1" spans="1:6">
      <c r="A6" s="264" t="s">
        <v>11</v>
      </c>
      <c r="B6" s="137" t="s">
        <v>12</v>
      </c>
      <c r="C6" s="140">
        <v>28500</v>
      </c>
      <c r="D6" s="140">
        <f>22500+3327</f>
        <v>25827</v>
      </c>
      <c r="E6" s="155">
        <f t="shared" si="0"/>
        <v>-0.0937894736842105</v>
      </c>
      <c r="F6" s="263" t="str">
        <f t="shared" si="1"/>
        <v>是</v>
      </c>
    </row>
    <row r="7" s="251" customFormat="1" customHeight="1" spans="1:6">
      <c r="A7" s="264" t="s">
        <v>13</v>
      </c>
      <c r="B7" s="137" t="s">
        <v>14</v>
      </c>
      <c r="C7" s="140">
        <v>2700</v>
      </c>
      <c r="D7" s="140">
        <v>3000</v>
      </c>
      <c r="E7" s="155">
        <f t="shared" si="0"/>
        <v>0.111111111111111</v>
      </c>
      <c r="F7" s="263" t="str">
        <f t="shared" si="1"/>
        <v>是</v>
      </c>
    </row>
    <row r="8" s="251" customFormat="1" customHeight="1" spans="1:6">
      <c r="A8" s="264" t="s">
        <v>15</v>
      </c>
      <c r="B8" s="137" t="s">
        <v>16</v>
      </c>
      <c r="C8" s="140">
        <v>1000</v>
      </c>
      <c r="D8" s="140">
        <v>640</v>
      </c>
      <c r="E8" s="155">
        <f t="shared" si="0"/>
        <v>-0.36</v>
      </c>
      <c r="F8" s="263" t="str">
        <f t="shared" si="1"/>
        <v>是</v>
      </c>
    </row>
    <row r="9" s="251" customFormat="1" customHeight="1" spans="1:6">
      <c r="A9" s="264" t="s">
        <v>17</v>
      </c>
      <c r="B9" s="137" t="s">
        <v>18</v>
      </c>
      <c r="C9" s="140">
        <v>13900</v>
      </c>
      <c r="D9" s="140">
        <v>11700</v>
      </c>
      <c r="E9" s="155">
        <f t="shared" si="0"/>
        <v>-0.158273381294964</v>
      </c>
      <c r="F9" s="263" t="str">
        <f t="shared" si="1"/>
        <v>是</v>
      </c>
    </row>
    <row r="10" s="251" customFormat="1" customHeight="1" spans="1:6">
      <c r="A10" s="264" t="s">
        <v>19</v>
      </c>
      <c r="B10" s="137" t="s">
        <v>20</v>
      </c>
      <c r="C10" s="140">
        <v>3000</v>
      </c>
      <c r="D10" s="140">
        <v>2500</v>
      </c>
      <c r="E10" s="155">
        <f t="shared" si="0"/>
        <v>-0.166666666666667</v>
      </c>
      <c r="F10" s="263" t="str">
        <f t="shared" si="1"/>
        <v>是</v>
      </c>
    </row>
    <row r="11" s="251" customFormat="1" customHeight="1" spans="1:6">
      <c r="A11" s="264" t="s">
        <v>21</v>
      </c>
      <c r="B11" s="137" t="s">
        <v>22</v>
      </c>
      <c r="C11" s="140">
        <v>1400</v>
      </c>
      <c r="D11" s="140">
        <v>1100</v>
      </c>
      <c r="E11" s="155">
        <f t="shared" si="0"/>
        <v>-0.214285714285714</v>
      </c>
      <c r="F11" s="263" t="str">
        <f t="shared" si="1"/>
        <v>是</v>
      </c>
    </row>
    <row r="12" s="251" customFormat="1" customHeight="1" spans="1:6">
      <c r="A12" s="264" t="s">
        <v>23</v>
      </c>
      <c r="B12" s="137" t="s">
        <v>24</v>
      </c>
      <c r="C12" s="140">
        <v>700</v>
      </c>
      <c r="D12" s="140">
        <v>800</v>
      </c>
      <c r="E12" s="155">
        <f t="shared" si="0"/>
        <v>0.142857142857143</v>
      </c>
      <c r="F12" s="263" t="str">
        <f t="shared" si="1"/>
        <v>是</v>
      </c>
    </row>
    <row r="13" s="251" customFormat="1" customHeight="1" spans="1:6">
      <c r="A13" s="264" t="s">
        <v>25</v>
      </c>
      <c r="B13" s="137" t="s">
        <v>26</v>
      </c>
      <c r="C13" s="140">
        <v>1400</v>
      </c>
      <c r="D13" s="140">
        <v>740</v>
      </c>
      <c r="E13" s="155">
        <f t="shared" si="0"/>
        <v>-0.471428571428571</v>
      </c>
      <c r="F13" s="263" t="str">
        <f t="shared" si="1"/>
        <v>是</v>
      </c>
    </row>
    <row r="14" s="251" customFormat="1" customHeight="1" spans="1:6">
      <c r="A14" s="264" t="s">
        <v>27</v>
      </c>
      <c r="B14" s="137" t="s">
        <v>28</v>
      </c>
      <c r="C14" s="140">
        <v>1000</v>
      </c>
      <c r="D14" s="140">
        <v>500</v>
      </c>
      <c r="E14" s="155">
        <f t="shared" si="0"/>
        <v>-0.5</v>
      </c>
      <c r="F14" s="263" t="str">
        <f t="shared" si="1"/>
        <v>是</v>
      </c>
    </row>
    <row r="15" s="251" customFormat="1" customHeight="1" spans="1:6">
      <c r="A15" s="264" t="s">
        <v>29</v>
      </c>
      <c r="B15" s="137" t="s">
        <v>30</v>
      </c>
      <c r="C15" s="140">
        <v>350</v>
      </c>
      <c r="D15" s="140">
        <v>950</v>
      </c>
      <c r="E15" s="155">
        <f t="shared" si="0"/>
        <v>1.71428571428571</v>
      </c>
      <c r="F15" s="263" t="str">
        <f t="shared" si="1"/>
        <v>是</v>
      </c>
    </row>
    <row r="16" s="251" customFormat="1" customHeight="1" spans="1:6">
      <c r="A16" s="264" t="s">
        <v>31</v>
      </c>
      <c r="B16" s="137" t="s">
        <v>32</v>
      </c>
      <c r="C16" s="140">
        <v>1000</v>
      </c>
      <c r="D16" s="140">
        <v>170</v>
      </c>
      <c r="E16" s="155">
        <f t="shared" si="0"/>
        <v>-0.83</v>
      </c>
      <c r="F16" s="263" t="str">
        <f t="shared" si="1"/>
        <v>是</v>
      </c>
    </row>
    <row r="17" s="251" customFormat="1" customHeight="1" spans="1:6">
      <c r="A17" s="264" t="s">
        <v>33</v>
      </c>
      <c r="B17" s="137" t="s">
        <v>34</v>
      </c>
      <c r="C17" s="140">
        <v>1500</v>
      </c>
      <c r="D17" s="140">
        <v>1900</v>
      </c>
      <c r="E17" s="155">
        <f t="shared" si="0"/>
        <v>0.266666666666667</v>
      </c>
      <c r="F17" s="263" t="str">
        <f t="shared" si="1"/>
        <v>是</v>
      </c>
    </row>
    <row r="18" s="251" customFormat="1" ht="17" hidden="1" customHeight="1" spans="1:6">
      <c r="A18" s="264" t="s">
        <v>35</v>
      </c>
      <c r="B18" s="137" t="s">
        <v>36</v>
      </c>
      <c r="C18" s="140"/>
      <c r="D18" s="140"/>
      <c r="E18" s="155" t="str">
        <f t="shared" si="0"/>
        <v/>
      </c>
      <c r="F18" s="263" t="str">
        <f t="shared" si="1"/>
        <v>否</v>
      </c>
    </row>
    <row r="19" s="251" customFormat="1" customHeight="1" spans="1:6">
      <c r="A19" s="264" t="s">
        <v>37</v>
      </c>
      <c r="B19" s="137" t="s">
        <v>38</v>
      </c>
      <c r="C19" s="140">
        <v>350</v>
      </c>
      <c r="D19" s="140">
        <v>300</v>
      </c>
      <c r="E19" s="155">
        <f t="shared" si="0"/>
        <v>-0.142857142857143</v>
      </c>
      <c r="F19" s="263" t="str">
        <f t="shared" si="1"/>
        <v>是</v>
      </c>
    </row>
    <row r="20" s="251" customFormat="1" ht="17" hidden="1" customHeight="1" spans="1:6">
      <c r="A20" s="275" t="s">
        <v>39</v>
      </c>
      <c r="B20" s="137" t="s">
        <v>40</v>
      </c>
      <c r="C20" s="140"/>
      <c r="D20" s="140"/>
      <c r="E20" s="155" t="str">
        <f t="shared" si="0"/>
        <v/>
      </c>
      <c r="F20" s="263" t="str">
        <f t="shared" si="1"/>
        <v>否</v>
      </c>
    </row>
    <row r="21" s="251" customFormat="1" customHeight="1" spans="1:6">
      <c r="A21" s="265" t="s">
        <v>41</v>
      </c>
      <c r="B21" s="262" t="s">
        <v>42</v>
      </c>
      <c r="C21" s="167">
        <f>SUM(C22:C29)</f>
        <v>12200</v>
      </c>
      <c r="D21" s="167">
        <f>SUM(D22:D29)</f>
        <v>24795</v>
      </c>
      <c r="E21" s="157">
        <f t="shared" si="0"/>
        <v>1.03237704918033</v>
      </c>
      <c r="F21" s="263" t="str">
        <f t="shared" si="1"/>
        <v>是</v>
      </c>
    </row>
    <row r="22" s="251" customFormat="1" customHeight="1" spans="1:6">
      <c r="A22" s="266" t="s">
        <v>43</v>
      </c>
      <c r="B22" s="137" t="s">
        <v>44</v>
      </c>
      <c r="C22" s="140">
        <v>2520</v>
      </c>
      <c r="D22" s="140">
        <v>2480</v>
      </c>
      <c r="E22" s="155">
        <f t="shared" si="0"/>
        <v>-0.0158730158730159</v>
      </c>
      <c r="F22" s="263" t="str">
        <f t="shared" si="1"/>
        <v>是</v>
      </c>
    </row>
    <row r="23" s="251" customFormat="1" customHeight="1" spans="1:6">
      <c r="A23" s="264" t="s">
        <v>45</v>
      </c>
      <c r="B23" s="267" t="s">
        <v>46</v>
      </c>
      <c r="C23" s="140">
        <v>3385</v>
      </c>
      <c r="D23" s="140">
        <v>16647</v>
      </c>
      <c r="E23" s="155">
        <f t="shared" si="0"/>
        <v>3.9178729689808</v>
      </c>
      <c r="F23" s="263" t="str">
        <f t="shared" si="1"/>
        <v>是</v>
      </c>
    </row>
    <row r="24" s="251" customFormat="1" customHeight="1" spans="1:6">
      <c r="A24" s="264" t="s">
        <v>47</v>
      </c>
      <c r="B24" s="137" t="s">
        <v>48</v>
      </c>
      <c r="C24" s="140">
        <v>3000</v>
      </c>
      <c r="D24" s="140">
        <v>2553</v>
      </c>
      <c r="E24" s="155">
        <f t="shared" si="0"/>
        <v>-0.149</v>
      </c>
      <c r="F24" s="263" t="str">
        <f t="shared" si="1"/>
        <v>是</v>
      </c>
    </row>
    <row r="25" s="251" customFormat="1" ht="17" hidden="1" customHeight="1" spans="1:6">
      <c r="A25" s="264" t="s">
        <v>49</v>
      </c>
      <c r="B25" s="137" t="s">
        <v>50</v>
      </c>
      <c r="C25" s="140"/>
      <c r="D25" s="140"/>
      <c r="E25" s="155" t="str">
        <f t="shared" si="0"/>
        <v/>
      </c>
      <c r="F25" s="263" t="str">
        <f t="shared" si="1"/>
        <v>否</v>
      </c>
    </row>
    <row r="26" s="251" customFormat="1" customHeight="1" spans="1:6">
      <c r="A26" s="264" t="s">
        <v>51</v>
      </c>
      <c r="B26" s="137" t="s">
        <v>52</v>
      </c>
      <c r="C26" s="140">
        <v>2845</v>
      </c>
      <c r="D26" s="140">
        <v>2276</v>
      </c>
      <c r="E26" s="155">
        <f t="shared" si="0"/>
        <v>-0.2</v>
      </c>
      <c r="F26" s="263" t="str">
        <f t="shared" si="1"/>
        <v>是</v>
      </c>
    </row>
    <row r="27" s="251" customFormat="1" ht="17" hidden="1" customHeight="1" spans="1:6">
      <c r="A27" s="264" t="s">
        <v>53</v>
      </c>
      <c r="B27" s="137" t="s">
        <v>54</v>
      </c>
      <c r="C27" s="140"/>
      <c r="D27" s="140"/>
      <c r="E27" s="155" t="str">
        <f t="shared" si="0"/>
        <v/>
      </c>
      <c r="F27" s="263" t="str">
        <f t="shared" si="1"/>
        <v>否</v>
      </c>
    </row>
    <row r="28" s="251" customFormat="1" customHeight="1" spans="1:6">
      <c r="A28" s="264" t="s">
        <v>55</v>
      </c>
      <c r="B28" s="137" t="s">
        <v>56</v>
      </c>
      <c r="C28" s="140">
        <v>450</v>
      </c>
      <c r="D28" s="140">
        <v>400</v>
      </c>
      <c r="E28" s="155">
        <f t="shared" si="0"/>
        <v>-0.111111111111111</v>
      </c>
      <c r="F28" s="263" t="str">
        <f t="shared" si="1"/>
        <v>是</v>
      </c>
    </row>
    <row r="29" s="251" customFormat="1" customHeight="1" spans="1:6">
      <c r="A29" s="264" t="s">
        <v>57</v>
      </c>
      <c r="B29" s="137" t="s">
        <v>58</v>
      </c>
      <c r="C29" s="140"/>
      <c r="D29" s="140">
        <v>439</v>
      </c>
      <c r="E29" s="155" t="str">
        <f t="shared" si="0"/>
        <v/>
      </c>
      <c r="F29" s="263" t="str">
        <f t="shared" si="1"/>
        <v>是</v>
      </c>
    </row>
    <row r="30" s="251" customFormat="1" customHeight="1" spans="1:6">
      <c r="A30" s="264"/>
      <c r="B30" s="137"/>
      <c r="C30" s="140"/>
      <c r="D30" s="140"/>
      <c r="E30" s="268"/>
      <c r="F30" s="263" t="str">
        <f t="shared" si="1"/>
        <v>是</v>
      </c>
    </row>
    <row r="31" s="253" customFormat="1" customHeight="1" spans="1:6">
      <c r="A31" s="269"/>
      <c r="B31" s="270" t="s">
        <v>59</v>
      </c>
      <c r="C31" s="167">
        <f>SUM(C21,C5)</f>
        <v>69000</v>
      </c>
      <c r="D31" s="167">
        <f>SUM(D21,D5)</f>
        <v>74922</v>
      </c>
      <c r="E31" s="157">
        <f t="shared" ref="E31:E42" si="2">IF(C31&lt;&gt;0,D31/C31-1,"")</f>
        <v>0.0858260869565217</v>
      </c>
      <c r="F31" s="263" t="str">
        <f t="shared" si="1"/>
        <v>是</v>
      </c>
    </row>
    <row r="32" s="251" customFormat="1" customHeight="1" spans="1:6">
      <c r="A32" s="265">
        <v>105</v>
      </c>
      <c r="B32" s="134" t="s">
        <v>60</v>
      </c>
      <c r="C32" s="142"/>
      <c r="D32" s="142"/>
      <c r="E32" s="157" t="str">
        <f t="shared" si="2"/>
        <v/>
      </c>
      <c r="F32" s="263" t="str">
        <f t="shared" si="1"/>
        <v>是</v>
      </c>
    </row>
    <row r="33" s="251" customFormat="1" customHeight="1" spans="1:6">
      <c r="A33" s="261">
        <v>110</v>
      </c>
      <c r="B33" s="262" t="s">
        <v>61</v>
      </c>
      <c r="C33" s="166">
        <f>SUM(C34:C39,,C41)</f>
        <v>382893</v>
      </c>
      <c r="D33" s="166">
        <f>SUM(D34:D39,,D41)</f>
        <v>351574</v>
      </c>
      <c r="E33" s="157">
        <f t="shared" si="2"/>
        <v>-0.0817956974925109</v>
      </c>
      <c r="F33" s="263" t="str">
        <f t="shared" si="1"/>
        <v>是</v>
      </c>
    </row>
    <row r="34" s="251" customFormat="1" customHeight="1" spans="1:6">
      <c r="A34" s="264">
        <v>11001</v>
      </c>
      <c r="B34" s="137" t="s">
        <v>62</v>
      </c>
      <c r="C34" s="140">
        <v>-594</v>
      </c>
      <c r="D34" s="140">
        <v>-594</v>
      </c>
      <c r="E34" s="155">
        <f t="shared" si="2"/>
        <v>0</v>
      </c>
      <c r="F34" s="263" t="str">
        <f t="shared" si="1"/>
        <v>是</v>
      </c>
    </row>
    <row r="35" s="251" customFormat="1" customHeight="1" spans="1:6">
      <c r="A35" s="264">
        <v>11002</v>
      </c>
      <c r="B35" s="137" t="s">
        <v>63</v>
      </c>
      <c r="C35" s="140">
        <v>227279</v>
      </c>
      <c r="D35" s="140">
        <v>222230</v>
      </c>
      <c r="E35" s="155">
        <f t="shared" si="2"/>
        <v>-0.0222149868663625</v>
      </c>
      <c r="F35" s="263" t="str">
        <f t="shared" si="1"/>
        <v>是</v>
      </c>
    </row>
    <row r="36" s="251" customFormat="1" customHeight="1" spans="1:6">
      <c r="A36" s="264">
        <v>11003</v>
      </c>
      <c r="B36" s="137" t="s">
        <v>64</v>
      </c>
      <c r="C36" s="140">
        <v>90480</v>
      </c>
      <c r="D36" s="140">
        <v>57659</v>
      </c>
      <c r="E36" s="155">
        <f t="shared" si="2"/>
        <v>-0.362743147656941</v>
      </c>
      <c r="F36" s="263" t="str">
        <f t="shared" si="1"/>
        <v>是</v>
      </c>
    </row>
    <row r="37" s="251" customFormat="1" customHeight="1" spans="1:6">
      <c r="A37" s="264">
        <v>11008</v>
      </c>
      <c r="B37" s="137" t="s">
        <v>65</v>
      </c>
      <c r="C37" s="140">
        <v>18301</v>
      </c>
      <c r="D37" s="140">
        <v>18297</v>
      </c>
      <c r="E37" s="155">
        <f t="shared" si="2"/>
        <v>-0.000218567291404792</v>
      </c>
      <c r="F37" s="263" t="str">
        <f t="shared" si="1"/>
        <v>是</v>
      </c>
    </row>
    <row r="38" s="251" customFormat="1" customHeight="1" spans="1:6">
      <c r="A38" s="264">
        <v>11009</v>
      </c>
      <c r="B38" s="137" t="s">
        <v>66</v>
      </c>
      <c r="C38" s="140">
        <v>16433</v>
      </c>
      <c r="D38" s="140">
        <v>3235</v>
      </c>
      <c r="E38" s="155">
        <f t="shared" si="2"/>
        <v>-0.803140023124201</v>
      </c>
      <c r="F38" s="263" t="str">
        <f t="shared" si="1"/>
        <v>是</v>
      </c>
    </row>
    <row r="39" s="254" customFormat="1" customHeight="1" spans="1:6">
      <c r="A39" s="264">
        <v>11011</v>
      </c>
      <c r="B39" s="137" t="s">
        <v>67</v>
      </c>
      <c r="C39" s="140">
        <v>30994</v>
      </c>
      <c r="D39" s="140">
        <f>D40</f>
        <v>49400</v>
      </c>
      <c r="E39" s="155">
        <f t="shared" si="2"/>
        <v>0.593856875524295</v>
      </c>
      <c r="F39" s="263" t="str">
        <f t="shared" si="1"/>
        <v>是</v>
      </c>
    </row>
    <row r="40" s="254" customFormat="1" customHeight="1" spans="1:6">
      <c r="A40" s="264">
        <v>1101101</v>
      </c>
      <c r="B40" s="137" t="s">
        <v>68</v>
      </c>
      <c r="C40" s="140">
        <v>30994</v>
      </c>
      <c r="D40" s="140">
        <v>49400</v>
      </c>
      <c r="E40" s="155">
        <f t="shared" si="2"/>
        <v>0.593856875524295</v>
      </c>
      <c r="F40" s="263" t="str">
        <f t="shared" si="1"/>
        <v>是</v>
      </c>
    </row>
    <row r="41" s="255" customFormat="1" customHeight="1" spans="1:6">
      <c r="A41" s="271">
        <v>11015</v>
      </c>
      <c r="B41" s="272" t="s">
        <v>69</v>
      </c>
      <c r="C41" s="140"/>
      <c r="D41" s="140">
        <v>1347</v>
      </c>
      <c r="E41" s="155" t="str">
        <f t="shared" si="2"/>
        <v/>
      </c>
      <c r="F41" s="263" t="str">
        <f t="shared" si="1"/>
        <v>是</v>
      </c>
    </row>
    <row r="42" s="251" customFormat="1" customHeight="1" spans="1:6">
      <c r="A42" s="269"/>
      <c r="B42" s="273" t="s">
        <v>70</v>
      </c>
      <c r="C42" s="167">
        <f>SUM(C31:C32,C33)</f>
        <v>451893</v>
      </c>
      <c r="D42" s="167">
        <f>SUM(D31:D32,D33)</f>
        <v>426496</v>
      </c>
      <c r="E42" s="157">
        <f t="shared" si="2"/>
        <v>-0.0562013574009776</v>
      </c>
      <c r="F42" s="263" t="str">
        <f t="shared" si="1"/>
        <v>是</v>
      </c>
    </row>
    <row r="43" s="251" customFormat="1" customHeight="1" spans="1:5">
      <c r="A43" s="36"/>
      <c r="B43" s="36"/>
      <c r="C43" s="274"/>
      <c r="D43" s="274"/>
      <c r="E43" s="256"/>
    </row>
    <row r="44" s="251" customFormat="1" customHeight="1" spans="1:5">
      <c r="A44" s="36"/>
      <c r="B44" s="36"/>
      <c r="C44" s="274"/>
      <c r="D44" s="274"/>
      <c r="E44" s="256"/>
    </row>
    <row r="45" s="251" customFormat="1" customHeight="1" spans="1:5">
      <c r="A45" s="36"/>
      <c r="B45" s="36"/>
      <c r="C45" s="274"/>
      <c r="D45" s="274"/>
      <c r="E45" s="256"/>
    </row>
    <row r="46" s="251" customFormat="1" customHeight="1" spans="1:5">
      <c r="A46" s="36"/>
      <c r="B46" s="36"/>
      <c r="C46" s="253"/>
      <c r="D46" s="274"/>
      <c r="E46" s="256"/>
    </row>
    <row r="47" s="251" customFormat="1" customHeight="1" spans="1:5">
      <c r="A47" s="36"/>
      <c r="B47" s="36"/>
      <c r="C47" s="274"/>
      <c r="D47" s="274"/>
      <c r="E47" s="256"/>
    </row>
    <row r="48" s="251" customFormat="1" customHeight="1" spans="1:5">
      <c r="A48" s="36"/>
      <c r="B48" s="36"/>
      <c r="C48" s="274"/>
      <c r="D48" s="274"/>
      <c r="E48" s="256"/>
    </row>
    <row r="49" s="251" customFormat="1" customHeight="1" spans="1:5">
      <c r="A49" s="36"/>
      <c r="B49" s="36"/>
      <c r="C49" s="274"/>
      <c r="D49" s="274"/>
      <c r="E49" s="256"/>
    </row>
    <row r="50" s="251" customFormat="1" customHeight="1" spans="1:5">
      <c r="A50" s="36"/>
      <c r="B50" s="36"/>
      <c r="C50" s="274"/>
      <c r="D50" s="274"/>
      <c r="E50" s="256"/>
    </row>
    <row r="51" s="251" customFormat="1" customHeight="1" spans="1:5">
      <c r="A51" s="36"/>
      <c r="B51" s="36"/>
      <c r="C51" s="253"/>
      <c r="D51" s="274"/>
      <c r="E51" s="256"/>
    </row>
    <row r="52" s="251" customFormat="1" customHeight="1" spans="1:5">
      <c r="A52" s="36"/>
      <c r="B52" s="36"/>
      <c r="C52" s="274"/>
      <c r="D52" s="274"/>
      <c r="E52" s="256"/>
    </row>
  </sheetData>
  <autoFilter ref="A4:F42">
    <filterColumn colId="5">
      <customFilters>
        <customFilter operator="equal" val="是"/>
      </customFilters>
    </filterColumn>
    <extLst/>
  </autoFilter>
  <mergeCells count="1">
    <mergeCell ref="B2:E2"/>
  </mergeCells>
  <conditionalFormatting sqref="E3">
    <cfRule type="cellIs" dxfId="0" priority="41" stopIfTrue="1" operator="lessThanOrEqual">
      <formula>-1</formula>
    </cfRule>
  </conditionalFormatting>
  <conditionalFormatting sqref="A32:B32">
    <cfRule type="expression" dxfId="1" priority="42" stopIfTrue="1">
      <formula>"len($A:$A)=3"</formula>
    </cfRule>
  </conditionalFormatting>
  <conditionalFormatting sqref="C32">
    <cfRule type="expression" dxfId="1" priority="5" stopIfTrue="1">
      <formula>"len($A:$A)=3"</formula>
    </cfRule>
  </conditionalFormatting>
  <conditionalFormatting sqref="D32">
    <cfRule type="expression" dxfId="1" priority="28" stopIfTrue="1">
      <formula>"len($A:$A)=3"</formula>
    </cfRule>
  </conditionalFormatting>
  <conditionalFormatting sqref="B33">
    <cfRule type="expression" dxfId="1" priority="25" stopIfTrue="1">
      <formula>"len($A:$A)=3"</formula>
    </cfRule>
  </conditionalFormatting>
  <conditionalFormatting sqref="C33:D33">
    <cfRule type="expression" dxfId="1" priority="1" stopIfTrue="1">
      <formula>"len($A:$A)=3"</formula>
    </cfRule>
    <cfRule type="expression" dxfId="1" priority="2" stopIfTrue="1">
      <formula>"len($A:$A)=3"</formula>
    </cfRule>
  </conditionalFormatting>
  <conditionalFormatting sqref="B35">
    <cfRule type="expression" dxfId="1" priority="15" stopIfTrue="1">
      <formula>"len($A:$A)=3"</formula>
    </cfRule>
  </conditionalFormatting>
  <conditionalFormatting sqref="C37">
    <cfRule type="expression" dxfId="1" priority="14" stopIfTrue="1">
      <formula>"len($A:$A)=3"</formula>
    </cfRule>
  </conditionalFormatting>
  <conditionalFormatting sqref="B41">
    <cfRule type="expression" dxfId="1" priority="16" stopIfTrue="1">
      <formula>"len($A:$A)=3"</formula>
    </cfRule>
    <cfRule type="expression" dxfId="1" priority="17" stopIfTrue="1">
      <formula>"len($A:$A)=3"</formula>
    </cfRule>
  </conditionalFormatting>
  <conditionalFormatting sqref="C41">
    <cfRule type="expression" dxfId="1" priority="8" stopIfTrue="1">
      <formula>"len($A:$A)=3"</formula>
    </cfRule>
    <cfRule type="expression" dxfId="1" priority="11" stopIfTrue="1">
      <formula>"len($A:$A)=3"</formula>
    </cfRule>
  </conditionalFormatting>
  <conditionalFormatting sqref="B42">
    <cfRule type="expression" dxfId="1" priority="22" stopIfTrue="1">
      <formula>"len($A:$A)=3"</formula>
    </cfRule>
    <cfRule type="expression" dxfId="1" priority="23" stopIfTrue="1">
      <formula>"len($A:$A)=3"</formula>
    </cfRule>
  </conditionalFormatting>
  <conditionalFormatting sqref="C42:D42">
    <cfRule type="expression" dxfId="1" priority="36" stopIfTrue="1">
      <formula>"len($A:$A)=3"</formula>
    </cfRule>
    <cfRule type="expression" dxfId="1" priority="38" stopIfTrue="1">
      <formula>"len($A:$A)=3"</formula>
    </cfRule>
  </conditionalFormatting>
  <conditionalFormatting sqref="B8:B9">
    <cfRule type="expression" dxfId="1" priority="44" stopIfTrue="1">
      <formula>"len($A:$A)=3"</formula>
    </cfRule>
  </conditionalFormatting>
  <conditionalFormatting sqref="C5:C7">
    <cfRule type="expression" dxfId="1" priority="9" stopIfTrue="1">
      <formula>"len($A:$A)=3"</formula>
    </cfRule>
  </conditionalFormatting>
  <conditionalFormatting sqref="C5:C30">
    <cfRule type="expression" dxfId="1" priority="6" stopIfTrue="1">
      <formula>"len($A:$A)=3"</formula>
    </cfRule>
  </conditionalFormatting>
  <conditionalFormatting sqref="C8:C9">
    <cfRule type="expression" dxfId="1" priority="7" stopIfTrue="1">
      <formula>"len($A:$A)=3"</formula>
    </cfRule>
  </conditionalFormatting>
  <conditionalFormatting sqref="C34:C36">
    <cfRule type="expression" dxfId="1" priority="4" stopIfTrue="1">
      <formula>"len($A:$A)=3"</formula>
    </cfRule>
    <cfRule type="expression" dxfId="1" priority="12" stopIfTrue="1">
      <formula>"len($A:$A)=3"</formula>
    </cfRule>
    <cfRule type="expression" dxfId="1" priority="13" stopIfTrue="1">
      <formula>"len($A:$A)=3"</formula>
    </cfRule>
  </conditionalFormatting>
  <conditionalFormatting sqref="D5:D7">
    <cfRule type="expression" dxfId="1" priority="32" stopIfTrue="1">
      <formula>"len($A:$A)=3"</formula>
    </cfRule>
  </conditionalFormatting>
  <conditionalFormatting sqref="D5:D30">
    <cfRule type="expression" dxfId="1" priority="29" stopIfTrue="1">
      <formula>"len($A:$A)=3"</formula>
    </cfRule>
  </conditionalFormatting>
  <conditionalFormatting sqref="D8:D9">
    <cfRule type="expression" dxfId="1" priority="30" stopIfTrue="1">
      <formula>"len($A:$A)=3"</formula>
    </cfRule>
  </conditionalFormatting>
  <conditionalFormatting sqref="D34:D36">
    <cfRule type="expression" dxfId="1" priority="27" stopIfTrue="1">
      <formula>"len($A:$A)=3"</formula>
    </cfRule>
    <cfRule type="expression" dxfId="1" priority="35" stopIfTrue="1">
      <formula>"len($A:$A)=3"</formula>
    </cfRule>
    <cfRule type="expression" dxfId="1" priority="37" stopIfTrue="1">
      <formula>"len($A:$A)=3"</formula>
    </cfRule>
  </conditionalFormatting>
  <conditionalFormatting sqref="D41:D42">
    <cfRule type="expression" dxfId="1" priority="31" stopIfTrue="1">
      <formula>"len($A:$A)=3"</formula>
    </cfRule>
    <cfRule type="expression" dxfId="1" priority="34" stopIfTrue="1">
      <formula>"len($A:$A)=3"</formula>
    </cfRule>
  </conditionalFormatting>
  <conditionalFormatting sqref="F5:F42">
    <cfRule type="cellIs" dxfId="2" priority="39" stopIfTrue="1" operator="lessThan">
      <formula>0</formula>
    </cfRule>
    <cfRule type="cellIs" dxfId="2" priority="40" stopIfTrue="1" operator="lessThan">
      <formula>0</formula>
    </cfRule>
  </conditionalFormatting>
  <conditionalFormatting sqref="A5:B30">
    <cfRule type="expression" dxfId="1" priority="43" stopIfTrue="1">
      <formula>"len($A:$A)=3"</formula>
    </cfRule>
  </conditionalFormatting>
  <conditionalFormatting sqref="B5:B7 B42 B32">
    <cfRule type="expression" dxfId="1" priority="46" stopIfTrue="1">
      <formula>"len($A:$A)=3"</formula>
    </cfRule>
  </conditionalFormatting>
  <conditionalFormatting sqref="C32 C34:C36">
    <cfRule type="expression" dxfId="1" priority="10" stopIfTrue="1">
      <formula>"len($A:$A)=3"</formula>
    </cfRule>
  </conditionalFormatting>
  <conditionalFormatting sqref="D32 D34:D36">
    <cfRule type="expression" dxfId="1" priority="33" stopIfTrue="1">
      <formula>"len($A:$A)=3"</formula>
    </cfRule>
  </conditionalFormatting>
  <conditionalFormatting sqref="A33:B33 B42">
    <cfRule type="expression" dxfId="1" priority="24" stopIfTrue="1">
      <formula>"len($A:$A)=3"</formula>
    </cfRule>
  </conditionalFormatting>
  <conditionalFormatting sqref="B34 A39 A37:B37 B36">
    <cfRule type="expression" dxfId="1" priority="21" stopIfTrue="1">
      <formula>"len($A:$A)=3"</formula>
    </cfRule>
  </conditionalFormatting>
  <conditionalFormatting sqref="A34:B36 B41">
    <cfRule type="expression" dxfId="1" priority="20" stopIfTrue="1">
      <formula>"len($A:$A)=3"</formula>
    </cfRule>
  </conditionalFormatting>
  <conditionalFormatting sqref="A34:B36">
    <cfRule type="expression" dxfId="1" priority="19" stopIfTrue="1">
      <formula>"len($A:$A)=3"</formula>
    </cfRule>
  </conditionalFormatting>
  <conditionalFormatting sqref="A37:B41">
    <cfRule type="expression" dxfId="1" priority="18" stopIfTrue="1">
      <formula>"len($A:$A)=3"</formula>
    </cfRule>
  </conditionalFormatting>
  <conditionalFormatting sqref="D37 B42">
    <cfRule type="expression" dxfId="1" priority="45" stopIfTrue="1">
      <formula>"len($A:$A)=3"</formula>
    </cfRule>
  </conditionalFormatting>
  <conditionalFormatting sqref="C37:C40 D39">
    <cfRule type="expression" dxfId="1" priority="3" stopIfTrue="1">
      <formula>"len($A:$A)=3"</formula>
    </cfRule>
  </conditionalFormatting>
  <conditionalFormatting sqref="D37:D38 D40">
    <cfRule type="expression" dxfId="1" priority="26" stopIfTrue="1">
      <formula>"len($A:$A)=3"</formula>
    </cfRule>
  </conditionalFormatting>
  <printOptions horizontalCentered="1"/>
  <pageMargins left="0.751388888888889" right="0.751388888888889" top="1" bottom="1" header="0.5" footer="0.5"/>
  <pageSetup paperSize="9" orientation="portrait" blackAndWhite="1"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2">
    <pageSetUpPr fitToPage="1"/>
  </sheetPr>
  <dimension ref="A1:BI1272"/>
  <sheetViews>
    <sheetView showZeros="0" zoomScale="85" zoomScaleNormal="85" workbookViewId="0">
      <pane xSplit="2" ySplit="8" topLeftCell="C1241" activePane="bottomRight" state="frozen"/>
      <selection/>
      <selection pane="topRight"/>
      <selection pane="bottomLeft"/>
      <selection pane="bottomRight" activeCell="BM6" sqref="BM6"/>
    </sheetView>
  </sheetViews>
  <sheetFormatPr defaultColWidth="9" defaultRowHeight="28" customHeight="1"/>
  <cols>
    <col min="1" max="1" width="13.7777777777778" style="180" customWidth="1"/>
    <col min="2" max="2" width="40.8888888888889" style="182" customWidth="1"/>
    <col min="3" max="6" width="11.8888888888889" style="183" customWidth="1"/>
    <col min="7" max="7" width="11.8888888888889" style="183" hidden="1" customWidth="1"/>
    <col min="8" max="8" width="11.8888888888889" style="183" customWidth="1"/>
    <col min="9" max="9" width="4.33333333333333" style="146" customWidth="1"/>
    <col min="10" max="14" width="9" style="146" hidden="1" customWidth="1"/>
    <col min="15" max="15" width="12.6759259259259" style="146" hidden="1" customWidth="1"/>
    <col min="16" max="20" width="9" style="146" hidden="1" customWidth="1"/>
    <col min="21" max="21" width="12.5" style="146" hidden="1" customWidth="1"/>
    <col min="22" max="23" width="9" style="146" hidden="1" customWidth="1"/>
    <col min="24" max="24" width="12.6296296296296" style="182" hidden="1" customWidth="1"/>
    <col min="25" max="26" width="9" style="182" hidden="1" customWidth="1"/>
    <col min="27" max="27" width="11.1296296296296" style="182" hidden="1" customWidth="1"/>
    <col min="28" max="28" width="9" style="182" hidden="1" customWidth="1"/>
    <col min="29" max="29" width="11.1296296296296" style="182" hidden="1" customWidth="1"/>
    <col min="30" max="30" width="9" style="182" hidden="1" customWidth="1"/>
    <col min="31" max="31" width="12.6296296296296" style="182" hidden="1" customWidth="1"/>
    <col min="32" max="35" width="9" style="182" hidden="1" customWidth="1"/>
    <col min="36" max="36" width="10.3796296296296" style="182" hidden="1" customWidth="1"/>
    <col min="37" max="37" width="11.3240740740741" style="182" hidden="1" customWidth="1"/>
    <col min="38" max="38" width="9.86111111111111" style="182" hidden="1" customWidth="1"/>
    <col min="39" max="39" width="12.0277777777778" style="182" hidden="1" customWidth="1"/>
    <col min="40" max="40" width="10.3796296296296" style="182" hidden="1" customWidth="1"/>
    <col min="41" max="41" width="9" style="182" hidden="1" customWidth="1"/>
    <col min="42" max="42" width="14.3703703703704" style="182" hidden="1" customWidth="1"/>
    <col min="43" max="43" width="9" style="182" hidden="1" customWidth="1"/>
    <col min="44" max="44" width="9.25" style="182" hidden="1" customWidth="1"/>
    <col min="45" max="45" width="14.6388888888889" style="182" hidden="1" customWidth="1"/>
    <col min="46" max="49" width="9" style="182" hidden="1" customWidth="1"/>
    <col min="50" max="50" width="13.3333333333333" style="182" hidden="1" customWidth="1"/>
    <col min="51" max="51" width="9.25" style="182" hidden="1" customWidth="1"/>
    <col min="52" max="56" width="9" style="182" hidden="1" customWidth="1"/>
    <col min="57" max="57" width="11.5" style="182" hidden="1" customWidth="1"/>
    <col min="58" max="58" width="13.2037037037037" style="182" hidden="1" customWidth="1"/>
    <col min="59" max="61" width="9" style="182" hidden="1" customWidth="1"/>
    <col min="62" max="16384" width="9" style="182"/>
  </cols>
  <sheetData>
    <row r="1" customHeight="1" spans="2:2">
      <c r="B1" s="180" t="s">
        <v>71</v>
      </c>
    </row>
    <row r="2" s="173" customFormat="1" customHeight="1" spans="1:32">
      <c r="A2" s="184"/>
      <c r="B2" s="148" t="s">
        <v>72</v>
      </c>
      <c r="C2" s="148"/>
      <c r="D2" s="148"/>
      <c r="E2" s="148"/>
      <c r="F2" s="148"/>
      <c r="G2" s="185"/>
      <c r="H2" s="148"/>
      <c r="I2" s="67"/>
      <c r="J2" s="67"/>
      <c r="K2" s="67"/>
      <c r="L2" s="67"/>
      <c r="M2" s="67"/>
      <c r="N2" s="67"/>
      <c r="O2" s="211" t="s">
        <v>5</v>
      </c>
      <c r="P2" s="211"/>
      <c r="Q2" s="211"/>
      <c r="R2" s="211"/>
      <c r="S2" s="211"/>
      <c r="T2" s="211"/>
      <c r="U2" s="211"/>
      <c r="V2" s="211"/>
      <c r="W2" s="211"/>
      <c r="X2" s="211"/>
      <c r="Y2" s="211"/>
      <c r="AA2" s="211" t="s">
        <v>73</v>
      </c>
      <c r="AB2" s="211"/>
      <c r="AC2" s="211"/>
      <c r="AD2" s="211"/>
      <c r="AE2" s="211"/>
      <c r="AF2" s="211"/>
    </row>
    <row r="3" s="174" customFormat="1" customHeight="1" spans="1:61">
      <c r="A3" s="186"/>
      <c r="B3" s="187"/>
      <c r="C3" s="188"/>
      <c r="D3" s="188"/>
      <c r="E3" s="188"/>
      <c r="F3" s="188"/>
      <c r="G3" s="188"/>
      <c r="H3" s="188" t="s">
        <v>2</v>
      </c>
      <c r="I3" s="212"/>
      <c r="J3" s="212"/>
      <c r="K3" s="212"/>
      <c r="L3" s="212"/>
      <c r="M3" s="212"/>
      <c r="N3" s="212">
        <f t="shared" ref="N3:V3" si="0">SUBTOTAL(9,N6:N1272)</f>
        <v>291055</v>
      </c>
      <c r="O3" s="212">
        <f t="shared" si="0"/>
        <v>291055.885114</v>
      </c>
      <c r="P3" s="212">
        <f t="shared" si="0"/>
        <v>291055</v>
      </c>
      <c r="Q3" s="212">
        <f t="shared" si="0"/>
        <v>65407.81</v>
      </c>
      <c r="R3" s="212">
        <f t="shared" si="0"/>
        <v>65407.81</v>
      </c>
      <c r="S3" s="212">
        <f t="shared" si="0"/>
        <v>65407.81</v>
      </c>
      <c r="T3" s="212">
        <f t="shared" si="0"/>
        <v>91824</v>
      </c>
      <c r="U3" s="212">
        <f t="shared" si="0"/>
        <v>91824.481876</v>
      </c>
      <c r="V3" s="212">
        <f t="shared" si="0"/>
        <v>91824</v>
      </c>
      <c r="W3" s="212"/>
      <c r="X3" s="212">
        <f>SUBTOTAL(9,X6:X1272)</f>
        <v>18247.118</v>
      </c>
      <c r="Y3" s="212">
        <f>SUBTOTAL(9,Y6:Y1272)</f>
        <v>18246</v>
      </c>
      <c r="Z3" s="212">
        <f t="shared" ref="Z3:AR3" si="1">SUBTOTAL(9,Z6:Z1272)</f>
        <v>0</v>
      </c>
      <c r="AA3" s="212">
        <f t="shared" si="1"/>
        <v>32729.904456</v>
      </c>
      <c r="AB3" s="212">
        <f t="shared" si="1"/>
        <v>32727</v>
      </c>
      <c r="AC3" s="212">
        <f t="shared" si="1"/>
        <v>23775.136232</v>
      </c>
      <c r="AD3" s="212">
        <f t="shared" si="1"/>
        <v>23776</v>
      </c>
      <c r="AE3" s="212">
        <f t="shared" si="1"/>
        <v>105397.241872</v>
      </c>
      <c r="AF3" s="212">
        <f t="shared" si="1"/>
        <v>105398</v>
      </c>
      <c r="AG3" s="212">
        <f t="shared" si="1"/>
        <v>0</v>
      </c>
      <c r="AH3" s="212">
        <f t="shared" si="1"/>
        <v>291024</v>
      </c>
      <c r="AI3" s="212">
        <f t="shared" si="1"/>
        <v>291022</v>
      </c>
      <c r="AJ3" s="212">
        <f t="shared" si="1"/>
        <v>48138</v>
      </c>
      <c r="AK3" s="212">
        <f t="shared" si="1"/>
        <v>313588</v>
      </c>
      <c r="AL3" s="212">
        <f t="shared" si="1"/>
        <v>313597</v>
      </c>
      <c r="AM3" s="212">
        <f t="shared" si="1"/>
        <v>313587.817993</v>
      </c>
      <c r="AN3" s="212">
        <f t="shared" si="1"/>
        <v>26632</v>
      </c>
      <c r="AO3" s="212">
        <f t="shared" si="1"/>
        <v>38203</v>
      </c>
      <c r="AP3" s="212">
        <f t="shared" si="1"/>
        <v>38215.729256</v>
      </c>
      <c r="AQ3" s="212">
        <f t="shared" si="1"/>
        <v>38216</v>
      </c>
      <c r="AR3" s="212">
        <f t="shared" si="1"/>
        <v>10983</v>
      </c>
      <c r="AS3" s="212">
        <f t="shared" ref="AS3:AY3" si="2">SUBTOTAL(9,AS6:AS1272)</f>
        <v>11968.366545</v>
      </c>
      <c r="AT3" s="212">
        <f t="shared" si="2"/>
        <v>11970</v>
      </c>
      <c r="AW3" s="212">
        <f>SUBTOTAL(9,AW6:AW1272)</f>
        <v>81995</v>
      </c>
      <c r="AX3" s="212">
        <f t="shared" si="2"/>
        <v>98679.440066</v>
      </c>
      <c r="AY3" s="212">
        <f t="shared" si="2"/>
        <v>98680</v>
      </c>
      <c r="BC3" s="212">
        <f t="shared" ref="BC3:BI3" si="3">SUBTOTAL(9,BC6:BC1272)</f>
        <v>23132</v>
      </c>
      <c r="BD3" s="212">
        <f t="shared" si="3"/>
        <v>33655</v>
      </c>
      <c r="BE3" s="212">
        <f t="shared" si="3"/>
        <v>33651.555878</v>
      </c>
      <c r="BF3" s="212">
        <f t="shared" si="3"/>
        <v>336515558.78</v>
      </c>
      <c r="BG3" s="212">
        <f t="shared" si="3"/>
        <v>3500</v>
      </c>
      <c r="BH3" s="212">
        <f t="shared" si="3"/>
        <v>0</v>
      </c>
      <c r="BI3" s="212">
        <f t="shared" si="3"/>
        <v>0</v>
      </c>
    </row>
    <row r="4" s="175" customFormat="1" customHeight="1" spans="1:61">
      <c r="A4" s="189" t="s">
        <v>3</v>
      </c>
      <c r="B4" s="190" t="s">
        <v>4</v>
      </c>
      <c r="C4" s="191" t="s">
        <v>5</v>
      </c>
      <c r="D4" s="192"/>
      <c r="E4" s="191" t="s">
        <v>74</v>
      </c>
      <c r="F4" s="193"/>
      <c r="G4" s="194" t="s">
        <v>73</v>
      </c>
      <c r="H4" s="194" t="s">
        <v>75</v>
      </c>
      <c r="I4" s="213" t="s">
        <v>8</v>
      </c>
      <c r="J4" s="175" t="s">
        <v>76</v>
      </c>
      <c r="N4" s="214" t="s">
        <v>77</v>
      </c>
      <c r="O4" s="214"/>
      <c r="P4" s="215"/>
      <c r="Q4" s="220" t="s">
        <v>78</v>
      </c>
      <c r="R4" s="221"/>
      <c r="S4" s="222"/>
      <c r="T4" s="221" t="s">
        <v>79</v>
      </c>
      <c r="U4" s="221"/>
      <c r="V4" s="222"/>
      <c r="W4" s="221" t="s">
        <v>80</v>
      </c>
      <c r="X4" s="221"/>
      <c r="Y4" s="222"/>
      <c r="AA4" s="224" t="s">
        <v>81</v>
      </c>
      <c r="AB4" s="224"/>
      <c r="AC4" s="224" t="s">
        <v>82</v>
      </c>
      <c r="AD4" s="224"/>
      <c r="AE4" s="224" t="s">
        <v>83</v>
      </c>
      <c r="AF4" s="224"/>
      <c r="AH4" s="225" t="s">
        <v>84</v>
      </c>
      <c r="AI4" s="225"/>
      <c r="AJ4" s="225" t="s">
        <v>85</v>
      </c>
      <c r="AK4" s="225" t="s">
        <v>86</v>
      </c>
      <c r="AL4" s="225"/>
      <c r="AM4" s="225"/>
      <c r="AN4" s="225" t="s">
        <v>85</v>
      </c>
      <c r="AP4" s="229" t="s">
        <v>87</v>
      </c>
      <c r="AQ4" s="229"/>
      <c r="AR4" s="229"/>
      <c r="AS4" s="229"/>
      <c r="AT4" s="229"/>
      <c r="AU4" s="230" t="s">
        <v>88</v>
      </c>
      <c r="AX4" s="175" t="s">
        <v>73</v>
      </c>
      <c r="BC4" s="225" t="s">
        <v>89</v>
      </c>
      <c r="BD4" s="225"/>
      <c r="BE4" s="225"/>
      <c r="BF4" s="225"/>
      <c r="BG4" s="225" t="s">
        <v>90</v>
      </c>
      <c r="BH4" s="225"/>
      <c r="BI4" s="225"/>
    </row>
    <row r="5" s="176" customFormat="1" customHeight="1" spans="1:61">
      <c r="A5" s="195"/>
      <c r="B5" s="190"/>
      <c r="C5" s="196"/>
      <c r="D5" s="197" t="s">
        <v>91</v>
      </c>
      <c r="E5" s="198"/>
      <c r="F5" s="194" t="s">
        <v>91</v>
      </c>
      <c r="G5" s="194"/>
      <c r="H5" s="194"/>
      <c r="I5" s="216"/>
      <c r="N5" s="176" t="s">
        <v>92</v>
      </c>
      <c r="O5" s="217" t="s">
        <v>93</v>
      </c>
      <c r="P5" s="217" t="s">
        <v>94</v>
      </c>
      <c r="Q5" s="223" t="s">
        <v>92</v>
      </c>
      <c r="R5" s="217" t="s">
        <v>93</v>
      </c>
      <c r="S5" s="223" t="s">
        <v>94</v>
      </c>
      <c r="T5" s="223" t="s">
        <v>92</v>
      </c>
      <c r="U5" s="217" t="s">
        <v>93</v>
      </c>
      <c r="V5" s="223" t="s">
        <v>94</v>
      </c>
      <c r="W5" s="223" t="s">
        <v>92</v>
      </c>
      <c r="X5" s="217" t="s">
        <v>93</v>
      </c>
      <c r="Y5" s="223" t="s">
        <v>94</v>
      </c>
      <c r="AA5" s="224"/>
      <c r="AB5" s="224" t="s">
        <v>94</v>
      </c>
      <c r="AC5" s="224"/>
      <c r="AD5" s="224" t="s">
        <v>94</v>
      </c>
      <c r="AE5" s="224"/>
      <c r="AF5" s="224" t="s">
        <v>94</v>
      </c>
      <c r="AH5" s="190" t="s">
        <v>92</v>
      </c>
      <c r="AI5" s="225" t="s">
        <v>93</v>
      </c>
      <c r="AJ5" s="225"/>
      <c r="AK5" s="190" t="s">
        <v>92</v>
      </c>
      <c r="AL5" s="190" t="s">
        <v>94</v>
      </c>
      <c r="AM5" s="225" t="s">
        <v>93</v>
      </c>
      <c r="AN5" s="225"/>
      <c r="AO5" s="176" t="s">
        <v>92</v>
      </c>
      <c r="AP5" s="229" t="s">
        <v>95</v>
      </c>
      <c r="AQ5" s="229" t="s">
        <v>94</v>
      </c>
      <c r="AR5" s="229" t="s">
        <v>92</v>
      </c>
      <c r="AS5" s="229" t="s">
        <v>96</v>
      </c>
      <c r="AT5" s="229" t="s">
        <v>94</v>
      </c>
      <c r="AU5" s="230"/>
      <c r="AW5" s="176" t="s">
        <v>92</v>
      </c>
      <c r="AX5" s="176" t="s">
        <v>93</v>
      </c>
      <c r="AY5" s="176" t="s">
        <v>94</v>
      </c>
      <c r="BC5" s="190" t="s">
        <v>92</v>
      </c>
      <c r="BD5" s="190" t="s">
        <v>94</v>
      </c>
      <c r="BE5" s="225" t="s">
        <v>93</v>
      </c>
      <c r="BF5" s="225" t="s">
        <v>93</v>
      </c>
      <c r="BG5" s="190" t="s">
        <v>92</v>
      </c>
      <c r="BH5" s="190" t="s">
        <v>94</v>
      </c>
      <c r="BI5" s="225" t="s">
        <v>93</v>
      </c>
    </row>
    <row r="6" s="176" customFormat="1" customHeight="1" spans="1:58">
      <c r="A6" s="199"/>
      <c r="B6" s="200" t="s">
        <v>97</v>
      </c>
      <c r="C6" s="201">
        <f t="shared" ref="C6:H6" si="4">SUM(C1267,C1270,C1255,C1264,C1258,C1254,C1205,C1161,C1141,C1096,C1086,C1059,C1039,C975,C917,C810,C787,C711,C639,C512,C455,C399,C347,C257,C240,C237,C8)</f>
        <v>451893</v>
      </c>
      <c r="D6" s="201">
        <f t="shared" si="4"/>
        <v>171621.81</v>
      </c>
      <c r="E6" s="201">
        <f t="shared" si="4"/>
        <v>-49459</v>
      </c>
      <c r="F6" s="201">
        <f t="shared" si="4"/>
        <v>-40226.81</v>
      </c>
      <c r="G6" s="201">
        <f t="shared" si="4"/>
        <v>131395</v>
      </c>
      <c r="H6" s="201">
        <f t="shared" si="4"/>
        <v>402434</v>
      </c>
      <c r="I6" s="106" t="str">
        <f>IF(SUM(C6:H6)=0,"否","是")</f>
        <v>是</v>
      </c>
      <c r="AP6" s="176">
        <f>(SUMIF([5]预算调整!$O:$O,A:A,[5]预算调整!$AD:$AD))/10000</f>
        <v>0</v>
      </c>
      <c r="BC6" s="175"/>
      <c r="BD6" s="175"/>
      <c r="BE6" s="175"/>
      <c r="BF6" s="175"/>
    </row>
    <row r="7" s="176" customFormat="1" customHeight="1" spans="1:58">
      <c r="A7" s="199"/>
      <c r="B7" s="200" t="s">
        <v>98</v>
      </c>
      <c r="C7" s="202">
        <f>SUM(C1255,C1264,C1258,C1254,C1205,C1161,C1141,C1096,C1086,C1059,C1039,C975,C917,C810,C787,C711,C639,C512,C455,C399,C347,C257,C240,C237,C8)</f>
        <v>389679</v>
      </c>
      <c r="D7" s="202">
        <f t="shared" ref="D7:H7" si="5">SUM(D1255,D1264,D1258,D1254,D1205,D1161,D1141,D1096,D1086,D1059,D1039,D975,D917,D810,D787,D711,D639,D512,D455,D399,D347,D257,D240,D237,D8)</f>
        <v>140627.81</v>
      </c>
      <c r="E7" s="201">
        <f t="shared" si="5"/>
        <v>-49459</v>
      </c>
      <c r="F7" s="201">
        <f t="shared" si="5"/>
        <v>-58632.81</v>
      </c>
      <c r="G7" s="203">
        <f t="shared" si="5"/>
        <v>81995</v>
      </c>
      <c r="H7" s="202">
        <f t="shared" si="5"/>
        <v>340220</v>
      </c>
      <c r="I7" s="106" t="str">
        <f t="shared" ref="I7:I70" si="6">IF(SUM(C7:H7)=0,"否","是")</f>
        <v>是</v>
      </c>
      <c r="AP7" s="176">
        <f>(SUMIF([5]预算调整!$O:$O,A:A,[5]预算调整!$AD:$AD))/10000</f>
        <v>0</v>
      </c>
      <c r="BC7" s="175"/>
      <c r="BD7" s="175"/>
      <c r="BE7" s="175"/>
      <c r="BF7" s="175"/>
    </row>
    <row r="8" s="177" customFormat="1" customHeight="1" spans="1:58">
      <c r="A8" s="204">
        <v>201</v>
      </c>
      <c r="B8" s="205" t="s">
        <v>99</v>
      </c>
      <c r="C8" s="154">
        <f t="shared" ref="C8:H8" si="7">SUM(C9,C21,C30,C41,C52,C63,C74,C82,C91,C104,C113,C124,C136,C143,C151,C157,C164,C171,C178,C185,C192,C200,C206,C212,C219,C234)</f>
        <v>33674</v>
      </c>
      <c r="D8" s="154">
        <f t="shared" si="7"/>
        <v>2876</v>
      </c>
      <c r="E8" s="154">
        <f t="shared" si="7"/>
        <v>289</v>
      </c>
      <c r="F8" s="154">
        <f t="shared" si="7"/>
        <v>-2700</v>
      </c>
      <c r="G8" s="154">
        <f t="shared" si="7"/>
        <v>176</v>
      </c>
      <c r="H8" s="154">
        <f t="shared" si="7"/>
        <v>33963</v>
      </c>
      <c r="I8" s="106" t="str">
        <f t="shared" si="6"/>
        <v>是</v>
      </c>
      <c r="J8" s="143" t="str">
        <f t="shared" ref="J8:J71" si="8">IF(LEN(A8)=3,"类",IF(LEN(A8)=5,"款","项"))</f>
        <v>类</v>
      </c>
      <c r="K8" s="143" t="str">
        <f t="shared" ref="K8:K71" si="9">LEFT(A8,3)</f>
        <v>201</v>
      </c>
      <c r="L8" s="143"/>
      <c r="M8" s="143"/>
      <c r="N8" s="143"/>
      <c r="O8" s="143"/>
      <c r="P8" s="143"/>
      <c r="Q8" s="143"/>
      <c r="R8" s="143"/>
      <c r="S8" s="143"/>
      <c r="T8" s="143"/>
      <c r="U8" s="143"/>
      <c r="V8" s="143"/>
      <c r="W8" s="143"/>
      <c r="AP8" s="176">
        <f>(SUMIF([5]预算调整!$O:$O,A:A,[5]预算调整!$AD:$AD))/10000</f>
        <v>0</v>
      </c>
      <c r="BC8" s="182"/>
      <c r="BD8" s="182"/>
      <c r="BE8" s="182"/>
      <c r="BF8" s="182"/>
    </row>
    <row r="9" s="177" customFormat="1" customHeight="1" spans="1:58">
      <c r="A9" s="206">
        <v>20101</v>
      </c>
      <c r="B9" s="207" t="s">
        <v>100</v>
      </c>
      <c r="C9" s="66">
        <f t="shared" ref="C9:H9" si="10">SUM(C10:C20)</f>
        <v>1071</v>
      </c>
      <c r="D9" s="66">
        <f t="shared" si="10"/>
        <v>0</v>
      </c>
      <c r="E9" s="66">
        <f t="shared" si="10"/>
        <v>9</v>
      </c>
      <c r="F9" s="66">
        <f t="shared" si="10"/>
        <v>9</v>
      </c>
      <c r="G9" s="66">
        <f t="shared" si="10"/>
        <v>9</v>
      </c>
      <c r="H9" s="66">
        <f t="shared" si="10"/>
        <v>1080</v>
      </c>
      <c r="I9" s="106" t="str">
        <f t="shared" si="6"/>
        <v>是</v>
      </c>
      <c r="J9" s="143" t="str">
        <f t="shared" si="8"/>
        <v>款</v>
      </c>
      <c r="K9" s="143" t="str">
        <f t="shared" si="9"/>
        <v>201</v>
      </c>
      <c r="L9" s="143"/>
      <c r="M9" s="143"/>
      <c r="N9" s="143"/>
      <c r="O9" s="143"/>
      <c r="P9" s="143"/>
      <c r="Q9" s="143"/>
      <c r="R9" s="143"/>
      <c r="S9" s="143"/>
      <c r="T9" s="143"/>
      <c r="U9" s="143"/>
      <c r="V9" s="143"/>
      <c r="W9" s="143"/>
      <c r="AP9" s="176">
        <f>(SUMIF([5]预算调整!$O:$O,A:A,[5]预算调整!$AD:$AD))/10000</f>
        <v>0</v>
      </c>
      <c r="BC9" s="182"/>
      <c r="BD9" s="182"/>
      <c r="BE9" s="182"/>
      <c r="BF9" s="182"/>
    </row>
    <row r="10" customHeight="1" spans="1:58">
      <c r="A10" s="208">
        <v>2010101</v>
      </c>
      <c r="B10" s="60" t="s">
        <v>101</v>
      </c>
      <c r="C10" s="63">
        <f t="shared" ref="C10:C20" si="11">N10+T10+W10</f>
        <v>818</v>
      </c>
      <c r="D10" s="63">
        <f t="shared" ref="D10:D20" si="12">Q10+T10</f>
        <v>0</v>
      </c>
      <c r="E10" s="63">
        <f t="shared" ref="E10:E20" si="13">H10-C10</f>
        <v>0</v>
      </c>
      <c r="F10" s="63">
        <f>G10-D10</f>
        <v>0</v>
      </c>
      <c r="G10" s="63">
        <f t="shared" ref="G10:G20" si="14">AW10</f>
        <v>0</v>
      </c>
      <c r="H10" s="63">
        <f t="shared" ref="H10:H20" si="15">AK10+AN10</f>
        <v>818</v>
      </c>
      <c r="I10" s="106" t="str">
        <f t="shared" si="6"/>
        <v>是</v>
      </c>
      <c r="J10" s="146" t="str">
        <f t="shared" si="8"/>
        <v>项</v>
      </c>
      <c r="K10" s="146" t="str">
        <f t="shared" si="9"/>
        <v>201</v>
      </c>
      <c r="N10" s="218">
        <v>818</v>
      </c>
      <c r="O10" s="146">
        <v>817.71656</v>
      </c>
      <c r="P10" s="219">
        <f>ROUND(O10,0)</f>
        <v>818</v>
      </c>
      <c r="Q10" s="219">
        <v>0</v>
      </c>
      <c r="R10" s="219">
        <v>0</v>
      </c>
      <c r="S10" s="219">
        <f>VLOOKUP(A:A,[3]全区!$A$1:$O$65536,15,FALSE)</f>
        <v>0</v>
      </c>
      <c r="T10" s="219">
        <v>0</v>
      </c>
      <c r="U10" s="146">
        <f>VLOOKUP(A:A,[3]全区!$A$1:$Q$65536,17,FALSE)</f>
        <v>0</v>
      </c>
      <c r="V10" s="219">
        <f>ROUND(U10,0)</f>
        <v>0</v>
      </c>
      <c r="W10" s="219">
        <v>0</v>
      </c>
      <c r="X10" s="182">
        <f>VLOOKUP(A:A,[3]全区!$A$1:$S$65536,19,FALSE)</f>
        <v>0</v>
      </c>
      <c r="Y10" s="219">
        <f>ROUND(X10,0)</f>
        <v>0</v>
      </c>
      <c r="AA10" s="182">
        <f>VLOOKUP(A:A,[2]全区!$A$1:$T$65536,20,FALSE)</f>
        <v>0</v>
      </c>
      <c r="AB10" s="219">
        <f>ROUND(AA10,0)</f>
        <v>0</v>
      </c>
      <c r="AC10" s="182">
        <f>VLOOKUP(A:A,[1]全区!$A$1:$V$65536,22,FALSE)</f>
        <v>0</v>
      </c>
      <c r="AD10" s="219">
        <f>ROUND(AC10,0)</f>
        <v>0</v>
      </c>
      <c r="AE10" s="182">
        <f>VLOOKUP(A:A,[2]全区!$A$1:$P$65536,16,FALSE)</f>
        <v>0</v>
      </c>
      <c r="AF10" s="219">
        <f>ROUND(AE10,0)</f>
        <v>0</v>
      </c>
      <c r="AH10" s="182">
        <v>742</v>
      </c>
      <c r="AI10" s="182">
        <f>VLOOKUP(A:A,'[4]YB01'!$A$1:$C$1317,3,FALSE)</f>
        <v>742</v>
      </c>
      <c r="AJ10" s="226">
        <f>AO10+AR10</f>
        <v>76</v>
      </c>
      <c r="AK10" s="146">
        <v>751</v>
      </c>
      <c r="AL10" s="146">
        <f>ROUND(AM10,0)</f>
        <v>752</v>
      </c>
      <c r="AM10" s="227">
        <v>751.888226</v>
      </c>
      <c r="AN10" s="226">
        <f>BC10+BG10-67-2-23-80</f>
        <v>67</v>
      </c>
      <c r="AO10" s="219">
        <f>59-3</f>
        <v>56</v>
      </c>
      <c r="AP10" s="176">
        <f>(SUMIF([5]预算调整!$O:$O,A:A,[5]预算调整!$AD:$AD))/10000</f>
        <v>59.465334</v>
      </c>
      <c r="AQ10" s="219">
        <f>ROUND(AP10,0)</f>
        <v>59</v>
      </c>
      <c r="AR10" s="219">
        <v>20</v>
      </c>
      <c r="AS10" s="182">
        <f>(SUMIF([6]预算调整!$F:$F,A:A,[6]预算调整!$P:$P))/10000</f>
        <v>20</v>
      </c>
      <c r="AT10" s="219">
        <f t="shared" ref="AT10:AT20" si="16">ROUND(AS10,0)</f>
        <v>20</v>
      </c>
      <c r="AW10" s="231">
        <v>0</v>
      </c>
      <c r="AX10" s="182">
        <f>(SUMIF([7]Sheet2!$B:$B,A:A,[7]Sheet2!$C:$C))/10000</f>
        <v>0</v>
      </c>
      <c r="AY10" s="219">
        <f>ROUND(AX10,0)</f>
        <v>0</v>
      </c>
      <c r="BC10" s="182">
        <v>239</v>
      </c>
      <c r="BD10" s="146">
        <f t="shared" ref="BD10:BD20" si="17">ROUND(BE10,0)</f>
        <v>239</v>
      </c>
      <c r="BE10" s="182">
        <v>239.4713</v>
      </c>
      <c r="BF10" s="182">
        <f>SUMIF([8]Sheet1!$O:$O,A10,[8]Sheet1!$AD:$AD)</f>
        <v>2394713</v>
      </c>
    </row>
    <row r="11" hidden="1" customHeight="1" spans="1:58">
      <c r="A11" s="208">
        <v>2010102</v>
      </c>
      <c r="B11" s="60" t="s">
        <v>102</v>
      </c>
      <c r="C11" s="63">
        <f t="shared" si="11"/>
        <v>0</v>
      </c>
      <c r="D11" s="63">
        <f t="shared" si="12"/>
        <v>0</v>
      </c>
      <c r="E11" s="63">
        <f t="shared" si="13"/>
        <v>0</v>
      </c>
      <c r="F11" s="63">
        <f t="shared" ref="F11:F20" si="18">G11-D11</f>
        <v>0</v>
      </c>
      <c r="G11" s="63">
        <f t="shared" si="14"/>
        <v>0</v>
      </c>
      <c r="H11" s="63">
        <f t="shared" si="15"/>
        <v>0</v>
      </c>
      <c r="I11" s="106" t="str">
        <f t="shared" si="6"/>
        <v>否</v>
      </c>
      <c r="J11" s="146" t="str">
        <f t="shared" si="8"/>
        <v>项</v>
      </c>
      <c r="K11" s="146" t="str">
        <f t="shared" si="9"/>
        <v>201</v>
      </c>
      <c r="N11" s="218">
        <v>0</v>
      </c>
      <c r="O11" s="146">
        <v>0</v>
      </c>
      <c r="P11" s="219">
        <f t="shared" ref="P11:P20" si="19">ROUND(O11,0)</f>
        <v>0</v>
      </c>
      <c r="Q11" s="219">
        <v>0</v>
      </c>
      <c r="R11" s="219">
        <v>0</v>
      </c>
      <c r="S11" s="219">
        <f>VLOOKUP(A:A,[3]全区!$A$1:$O$65536,15,FALSE)</f>
        <v>0</v>
      </c>
      <c r="T11" s="219">
        <v>0</v>
      </c>
      <c r="U11" s="146">
        <f>VLOOKUP(A:A,[3]全区!$A$1:$Q$65536,17,FALSE)</f>
        <v>0</v>
      </c>
      <c r="V11" s="219">
        <f t="shared" ref="V11:V20" si="20">ROUND(U11,0)</f>
        <v>0</v>
      </c>
      <c r="W11" s="219">
        <v>0</v>
      </c>
      <c r="X11" s="182">
        <f>VLOOKUP(A:A,[3]全区!$A$1:$S$65536,19,FALSE)</f>
        <v>0</v>
      </c>
      <c r="Y11" s="219">
        <f t="shared" ref="Y11:Y20" si="21">ROUND(X11,0)</f>
        <v>0</v>
      </c>
      <c r="AA11" s="182">
        <f>VLOOKUP(A:A,[2]全区!$A$1:$T$65536,20,FALSE)</f>
        <v>0</v>
      </c>
      <c r="AB11" s="219">
        <f t="shared" ref="AB11:AB20" si="22">ROUND(AA11,0)</f>
        <v>0</v>
      </c>
      <c r="AC11" s="182">
        <f>VLOOKUP(A:A,[1]全区!$A$1:$V$65536,22,FALSE)</f>
        <v>0</v>
      </c>
      <c r="AD11" s="219">
        <f t="shared" ref="AD11:AD20" si="23">ROUND(AC11,0)</f>
        <v>0</v>
      </c>
      <c r="AE11" s="182">
        <f>VLOOKUP(A:A,[2]全区!$A$1:$P$65536,16,FALSE)</f>
        <v>0</v>
      </c>
      <c r="AF11" s="219">
        <f t="shared" ref="AF11:AF20" si="24">ROUND(AE11,0)</f>
        <v>0</v>
      </c>
      <c r="AH11" s="182">
        <v>0</v>
      </c>
      <c r="AI11" s="182">
        <f>VLOOKUP(A:A,'[4]YB01'!$A$1:$C$1317,3,FALSE)</f>
        <v>0</v>
      </c>
      <c r="AJ11" s="177">
        <f t="shared" ref="AJ11:AJ20" si="25">AO11+AR11</f>
        <v>0</v>
      </c>
      <c r="AK11" s="146">
        <v>0</v>
      </c>
      <c r="AL11" s="146">
        <f t="shared" ref="AL11:AL20" si="26">ROUND(AM11,0)</f>
        <v>0</v>
      </c>
      <c r="AM11" s="227">
        <v>0</v>
      </c>
      <c r="AN11" s="182">
        <f t="shared" ref="AN11:AN74" si="27">BC11+BG11</f>
        <v>0</v>
      </c>
      <c r="AP11" s="176">
        <f>(SUMIF([5]预算调整!$O:$O,A:A,[5]预算调整!$AD:$AD))/10000</f>
        <v>0</v>
      </c>
      <c r="AR11" s="231">
        <v>0</v>
      </c>
      <c r="AS11" s="182">
        <f>(SUMIF([6]预算调整!$F:$F,A:A,[6]预算调整!$P:$P))/10000</f>
        <v>0</v>
      </c>
      <c r="AT11" s="219">
        <f t="shared" si="16"/>
        <v>0</v>
      </c>
      <c r="AW11" s="231">
        <v>0</v>
      </c>
      <c r="AX11" s="182">
        <f>(SUMIF([7]Sheet2!$B:$B,A:A,[7]Sheet2!$C:$C))/10000</f>
        <v>0</v>
      </c>
      <c r="AY11" s="219">
        <f t="shared" ref="AY10:AY20" si="28">ROUND(AX11,0)</f>
        <v>0</v>
      </c>
      <c r="BC11" s="182">
        <v>0</v>
      </c>
      <c r="BD11" s="146">
        <f t="shared" si="17"/>
        <v>0</v>
      </c>
      <c r="BE11" s="182">
        <v>0</v>
      </c>
      <c r="BF11" s="182">
        <f>SUMIF([8]Sheet1!$O:$O,A11,[8]Sheet1!$AD:$AD)</f>
        <v>0</v>
      </c>
    </row>
    <row r="12" hidden="1" customHeight="1" spans="1:58">
      <c r="A12" s="208">
        <v>2010103</v>
      </c>
      <c r="B12" s="60" t="s">
        <v>103</v>
      </c>
      <c r="C12" s="63">
        <f t="shared" si="11"/>
        <v>0</v>
      </c>
      <c r="D12" s="63">
        <f t="shared" si="12"/>
        <v>0</v>
      </c>
      <c r="E12" s="63">
        <f t="shared" si="13"/>
        <v>0</v>
      </c>
      <c r="F12" s="63">
        <f t="shared" si="18"/>
        <v>0</v>
      </c>
      <c r="G12" s="63">
        <f t="shared" si="14"/>
        <v>0</v>
      </c>
      <c r="H12" s="63">
        <f t="shared" si="15"/>
        <v>0</v>
      </c>
      <c r="I12" s="106" t="str">
        <f t="shared" si="6"/>
        <v>否</v>
      </c>
      <c r="J12" s="146" t="str">
        <f t="shared" si="8"/>
        <v>项</v>
      </c>
      <c r="K12" s="146" t="str">
        <f t="shared" si="9"/>
        <v>201</v>
      </c>
      <c r="N12" s="218">
        <v>0</v>
      </c>
      <c r="O12" s="146">
        <v>0</v>
      </c>
      <c r="P12" s="219">
        <f t="shared" si="19"/>
        <v>0</v>
      </c>
      <c r="Q12" s="219">
        <v>0</v>
      </c>
      <c r="R12" s="219">
        <v>0</v>
      </c>
      <c r="S12" s="219">
        <f>VLOOKUP(A:A,[3]全区!$A$1:$O$65536,15,FALSE)</f>
        <v>0</v>
      </c>
      <c r="T12" s="219">
        <v>0</v>
      </c>
      <c r="U12" s="146">
        <f>VLOOKUP(A:A,[3]全区!$A$1:$Q$65536,17,FALSE)</f>
        <v>0</v>
      </c>
      <c r="V12" s="219">
        <f t="shared" si="20"/>
        <v>0</v>
      </c>
      <c r="W12" s="219">
        <v>0</v>
      </c>
      <c r="X12" s="182">
        <f>VLOOKUP(A:A,[3]全区!$A$1:$S$65536,19,FALSE)</f>
        <v>0</v>
      </c>
      <c r="Y12" s="219">
        <f t="shared" si="21"/>
        <v>0</v>
      </c>
      <c r="AA12" s="182">
        <f>VLOOKUP(A:A,[2]全区!$A$1:$T$65536,20,FALSE)</f>
        <v>0</v>
      </c>
      <c r="AB12" s="219">
        <f t="shared" si="22"/>
        <v>0</v>
      </c>
      <c r="AC12" s="182">
        <f>VLOOKUP(A:A,[1]全区!$A$1:$V$65536,22,FALSE)</f>
        <v>0</v>
      </c>
      <c r="AD12" s="219">
        <f t="shared" si="23"/>
        <v>0</v>
      </c>
      <c r="AE12" s="182">
        <f>VLOOKUP(A:A,[2]全区!$A$1:$P$65536,16,FALSE)</f>
        <v>0</v>
      </c>
      <c r="AF12" s="219">
        <f t="shared" si="24"/>
        <v>0</v>
      </c>
      <c r="AH12" s="182">
        <v>0</v>
      </c>
      <c r="AI12" s="182">
        <f>VLOOKUP(A:A,'[4]YB01'!$A$1:$C$1317,3,FALSE)</f>
        <v>0</v>
      </c>
      <c r="AJ12" s="177">
        <f t="shared" si="25"/>
        <v>0</v>
      </c>
      <c r="AK12" s="146">
        <v>0</v>
      </c>
      <c r="AL12" s="146">
        <f t="shared" si="26"/>
        <v>0</v>
      </c>
      <c r="AM12" s="227">
        <v>0</v>
      </c>
      <c r="AN12" s="182">
        <f t="shared" si="27"/>
        <v>0</v>
      </c>
      <c r="AP12" s="176">
        <f>(SUMIF([5]预算调整!$O:$O,A:A,[5]预算调整!$AD:$AD))/10000</f>
        <v>0</v>
      </c>
      <c r="AR12" s="231">
        <v>0</v>
      </c>
      <c r="AS12" s="182">
        <f>(SUMIF([6]预算调整!$F:$F,A:A,[6]预算调整!$P:$P))/10000</f>
        <v>0</v>
      </c>
      <c r="AT12" s="219">
        <f t="shared" si="16"/>
        <v>0</v>
      </c>
      <c r="AW12" s="231">
        <v>0</v>
      </c>
      <c r="AX12" s="182">
        <f>(SUMIF([7]Sheet2!$B:$B,A:A,[7]Sheet2!$C:$C))/10000</f>
        <v>0</v>
      </c>
      <c r="AY12" s="219">
        <f t="shared" si="28"/>
        <v>0</v>
      </c>
      <c r="BC12" s="182">
        <v>0</v>
      </c>
      <c r="BD12" s="146">
        <f t="shared" si="17"/>
        <v>0</v>
      </c>
      <c r="BE12" s="182">
        <v>0</v>
      </c>
      <c r="BF12" s="182">
        <f>SUMIF([8]Sheet1!$O:$O,A12,[8]Sheet1!$AD:$AD)</f>
        <v>0</v>
      </c>
    </row>
    <row r="13" customHeight="1" spans="1:58">
      <c r="A13" s="208">
        <v>2010104</v>
      </c>
      <c r="B13" s="60" t="s">
        <v>104</v>
      </c>
      <c r="C13" s="63">
        <f t="shared" si="11"/>
        <v>131</v>
      </c>
      <c r="D13" s="63">
        <f t="shared" si="12"/>
        <v>0</v>
      </c>
      <c r="E13" s="63">
        <f t="shared" si="13"/>
        <v>0</v>
      </c>
      <c r="F13" s="63">
        <f t="shared" si="18"/>
        <v>0</v>
      </c>
      <c r="G13" s="63">
        <f t="shared" si="14"/>
        <v>0</v>
      </c>
      <c r="H13" s="63">
        <f t="shared" si="15"/>
        <v>131</v>
      </c>
      <c r="I13" s="106" t="str">
        <f t="shared" si="6"/>
        <v>是</v>
      </c>
      <c r="J13" s="146" t="str">
        <f t="shared" si="8"/>
        <v>项</v>
      </c>
      <c r="K13" s="146" t="str">
        <f t="shared" si="9"/>
        <v>201</v>
      </c>
      <c r="N13" s="218">
        <v>131</v>
      </c>
      <c r="O13" s="146">
        <v>131.4</v>
      </c>
      <c r="P13" s="219">
        <f t="shared" si="19"/>
        <v>131</v>
      </c>
      <c r="Q13" s="219">
        <v>0</v>
      </c>
      <c r="R13" s="219">
        <v>0</v>
      </c>
      <c r="S13" s="219">
        <f>VLOOKUP(A:A,[3]全区!$A$1:$O$65536,15,FALSE)</f>
        <v>0</v>
      </c>
      <c r="T13" s="219">
        <v>0</v>
      </c>
      <c r="U13" s="146">
        <f>VLOOKUP(A:A,[3]全区!$A$1:$Q$65536,17,FALSE)</f>
        <v>0</v>
      </c>
      <c r="V13" s="219">
        <f t="shared" si="20"/>
        <v>0</v>
      </c>
      <c r="W13" s="219">
        <v>0</v>
      </c>
      <c r="X13" s="182">
        <f>VLOOKUP(A:A,[3]全区!$A$1:$S$65536,19,FALSE)</f>
        <v>0</v>
      </c>
      <c r="Y13" s="219">
        <f t="shared" si="21"/>
        <v>0</v>
      </c>
      <c r="AA13" s="182">
        <f>VLOOKUP(A:A,[2]全区!$A$1:$T$65536,20,FALSE)</f>
        <v>0</v>
      </c>
      <c r="AB13" s="219">
        <f t="shared" si="22"/>
        <v>0</v>
      </c>
      <c r="AC13" s="182">
        <f>VLOOKUP(A:A,[1]全区!$A$1:$V$65536,22,FALSE)</f>
        <v>0</v>
      </c>
      <c r="AD13" s="219">
        <f t="shared" si="23"/>
        <v>0</v>
      </c>
      <c r="AE13" s="182">
        <f>VLOOKUP(A:A,[2]全区!$A$1:$P$65536,16,FALSE)</f>
        <v>0</v>
      </c>
      <c r="AF13" s="219">
        <f t="shared" si="24"/>
        <v>0</v>
      </c>
      <c r="AH13" s="182">
        <v>55</v>
      </c>
      <c r="AI13" s="182">
        <f>VLOOKUP(A:A,'[4]YB01'!$A$1:$C$1317,3,FALSE)</f>
        <v>55</v>
      </c>
      <c r="AJ13" s="226">
        <v>76</v>
      </c>
      <c r="AK13" s="146">
        <v>64</v>
      </c>
      <c r="AL13" s="146">
        <f t="shared" si="26"/>
        <v>64</v>
      </c>
      <c r="AM13" s="227">
        <v>64.446723</v>
      </c>
      <c r="AN13" s="226">
        <v>67</v>
      </c>
      <c r="AP13" s="176">
        <f>(SUMIF([5]预算调整!$O:$O,A:A,[5]预算调整!$AD:$AD))/10000</f>
        <v>0</v>
      </c>
      <c r="AR13" s="231">
        <v>83</v>
      </c>
      <c r="AS13" s="182">
        <f>(SUMIF([6]预算调整!$F:$F,A:A,[6]预算调整!$P:$P))/10000</f>
        <v>82.74733</v>
      </c>
      <c r="AT13" s="219">
        <f t="shared" si="16"/>
        <v>83</v>
      </c>
      <c r="AW13" s="231">
        <v>0</v>
      </c>
      <c r="AX13" s="182">
        <f>(SUMIF([7]Sheet2!$B:$B,A:A,[7]Sheet2!$C:$C))/10000</f>
        <v>0</v>
      </c>
      <c r="AY13" s="219">
        <f t="shared" si="28"/>
        <v>0</v>
      </c>
      <c r="BC13" s="182">
        <v>0</v>
      </c>
      <c r="BD13" s="146">
        <f t="shared" si="17"/>
        <v>0</v>
      </c>
      <c r="BE13" s="182">
        <v>0</v>
      </c>
      <c r="BF13" s="182">
        <f>SUMIF([8]Sheet1!$O:$O,A13,[8]Sheet1!$AD:$AD)</f>
        <v>0</v>
      </c>
    </row>
    <row r="14" customHeight="1" spans="1:58">
      <c r="A14" s="208">
        <v>2010105</v>
      </c>
      <c r="B14" s="60" t="s">
        <v>105</v>
      </c>
      <c r="C14" s="63">
        <f t="shared" si="11"/>
        <v>2</v>
      </c>
      <c r="D14" s="63">
        <f t="shared" si="12"/>
        <v>0</v>
      </c>
      <c r="E14" s="63">
        <f t="shared" si="13"/>
        <v>0</v>
      </c>
      <c r="F14" s="63">
        <f t="shared" si="18"/>
        <v>0</v>
      </c>
      <c r="G14" s="63">
        <f t="shared" si="14"/>
        <v>0</v>
      </c>
      <c r="H14" s="63">
        <f t="shared" si="15"/>
        <v>2</v>
      </c>
      <c r="I14" s="106" t="str">
        <f t="shared" si="6"/>
        <v>是</v>
      </c>
      <c r="J14" s="146" t="str">
        <f t="shared" si="8"/>
        <v>项</v>
      </c>
      <c r="K14" s="146" t="str">
        <f t="shared" si="9"/>
        <v>201</v>
      </c>
      <c r="N14" s="218">
        <v>2</v>
      </c>
      <c r="O14" s="146">
        <v>2</v>
      </c>
      <c r="P14" s="219">
        <f t="shared" si="19"/>
        <v>2</v>
      </c>
      <c r="Q14" s="219">
        <v>0</v>
      </c>
      <c r="R14" s="219">
        <v>0</v>
      </c>
      <c r="S14" s="219">
        <f>VLOOKUP(A:A,[3]全区!$A$1:$O$65536,15,FALSE)</f>
        <v>0</v>
      </c>
      <c r="T14" s="219">
        <v>0</v>
      </c>
      <c r="U14" s="146">
        <f>VLOOKUP(A:A,[3]全区!$A$1:$Q$65536,17,FALSE)</f>
        <v>0</v>
      </c>
      <c r="V14" s="219">
        <f t="shared" si="20"/>
        <v>0</v>
      </c>
      <c r="W14" s="219">
        <v>0</v>
      </c>
      <c r="X14" s="182">
        <f>VLOOKUP(A:A,[3]全区!$A$1:$S$65536,19,FALSE)</f>
        <v>0</v>
      </c>
      <c r="Y14" s="219">
        <f t="shared" si="21"/>
        <v>0</v>
      </c>
      <c r="AA14" s="182">
        <f>VLOOKUP(A:A,[2]全区!$A$1:$T$65536,20,FALSE)</f>
        <v>2</v>
      </c>
      <c r="AB14" s="219">
        <f t="shared" si="22"/>
        <v>2</v>
      </c>
      <c r="AC14" s="182">
        <f>VLOOKUP(A:A,[1]全区!$A$1:$V$65536,22,FALSE)</f>
        <v>0</v>
      </c>
      <c r="AD14" s="219">
        <f t="shared" si="23"/>
        <v>0</v>
      </c>
      <c r="AE14" s="182">
        <f>VLOOKUP(A:A,[2]全区!$A$1:$P$65536,16,FALSE)</f>
        <v>0</v>
      </c>
      <c r="AF14" s="219">
        <f t="shared" si="24"/>
        <v>0</v>
      </c>
      <c r="AH14" s="182">
        <v>2</v>
      </c>
      <c r="AI14" s="182">
        <f>VLOOKUP(A:A,'[4]YB01'!$A$1:$C$1317,3,FALSE)</f>
        <v>0</v>
      </c>
      <c r="AJ14" s="177">
        <v>2</v>
      </c>
      <c r="AK14" s="146">
        <v>0</v>
      </c>
      <c r="AL14" s="146">
        <f t="shared" si="26"/>
        <v>0</v>
      </c>
      <c r="AM14" s="227">
        <v>0</v>
      </c>
      <c r="AN14" s="226">
        <v>2</v>
      </c>
      <c r="AP14" s="176">
        <f>(SUMIF([5]预算调整!$O:$O,A:A,[5]预算调整!$AD:$AD))/10000</f>
        <v>0</v>
      </c>
      <c r="AR14" s="231">
        <v>0</v>
      </c>
      <c r="AS14" s="182">
        <f>(SUMIF([6]预算调整!$F:$F,A:A,[6]预算调整!$P:$P))/10000</f>
        <v>0</v>
      </c>
      <c r="AT14" s="219">
        <f t="shared" si="16"/>
        <v>0</v>
      </c>
      <c r="AW14" s="231">
        <v>0</v>
      </c>
      <c r="AX14" s="182">
        <f>(SUMIF([7]Sheet2!$B:$B,A:A,[7]Sheet2!$C:$C))/10000</f>
        <v>0</v>
      </c>
      <c r="AY14" s="219">
        <f t="shared" si="28"/>
        <v>0</v>
      </c>
      <c r="BC14" s="182">
        <v>0</v>
      </c>
      <c r="BD14" s="146">
        <f t="shared" si="17"/>
        <v>0</v>
      </c>
      <c r="BE14" s="182">
        <v>0</v>
      </c>
      <c r="BF14" s="182">
        <f>SUMIF([8]Sheet1!$O:$O,A14,[8]Sheet1!$AD:$AD)</f>
        <v>0</v>
      </c>
    </row>
    <row r="15" hidden="1" customHeight="1" spans="1:58">
      <c r="A15" s="208">
        <v>2010106</v>
      </c>
      <c r="B15" s="60" t="s">
        <v>106</v>
      </c>
      <c r="C15" s="63">
        <f t="shared" si="11"/>
        <v>0</v>
      </c>
      <c r="D15" s="63">
        <f t="shared" si="12"/>
        <v>0</v>
      </c>
      <c r="E15" s="63">
        <f t="shared" si="13"/>
        <v>0</v>
      </c>
      <c r="F15" s="63">
        <f t="shared" si="18"/>
        <v>0</v>
      </c>
      <c r="G15" s="63">
        <f t="shared" si="14"/>
        <v>0</v>
      </c>
      <c r="H15" s="63">
        <f t="shared" si="15"/>
        <v>0</v>
      </c>
      <c r="I15" s="106" t="str">
        <f t="shared" si="6"/>
        <v>否</v>
      </c>
      <c r="J15" s="146" t="str">
        <f t="shared" si="8"/>
        <v>项</v>
      </c>
      <c r="K15" s="146" t="str">
        <f t="shared" si="9"/>
        <v>201</v>
      </c>
      <c r="N15" s="218">
        <v>0</v>
      </c>
      <c r="O15" s="146">
        <v>0</v>
      </c>
      <c r="P15" s="219">
        <f t="shared" si="19"/>
        <v>0</v>
      </c>
      <c r="Q15" s="219">
        <v>0</v>
      </c>
      <c r="R15" s="219">
        <v>0</v>
      </c>
      <c r="S15" s="219">
        <f>VLOOKUP(A:A,[3]全区!$A$1:$O$65536,15,FALSE)</f>
        <v>0</v>
      </c>
      <c r="T15" s="219">
        <v>0</v>
      </c>
      <c r="U15" s="146">
        <f>VLOOKUP(A:A,[3]全区!$A$1:$Q$65536,17,FALSE)</f>
        <v>0</v>
      </c>
      <c r="V15" s="219">
        <f t="shared" si="20"/>
        <v>0</v>
      </c>
      <c r="W15" s="219">
        <v>0</v>
      </c>
      <c r="X15" s="182">
        <f>VLOOKUP(A:A,[3]全区!$A$1:$S$65536,19,FALSE)</f>
        <v>0</v>
      </c>
      <c r="Y15" s="219">
        <f t="shared" si="21"/>
        <v>0</v>
      </c>
      <c r="AA15" s="182">
        <f>VLOOKUP(A:A,[2]全区!$A$1:$T$65536,20,FALSE)</f>
        <v>0</v>
      </c>
      <c r="AB15" s="219">
        <f t="shared" si="22"/>
        <v>0</v>
      </c>
      <c r="AC15" s="182">
        <f>VLOOKUP(A:A,[1]全区!$A$1:$V$65536,22,FALSE)</f>
        <v>0</v>
      </c>
      <c r="AD15" s="219">
        <f t="shared" si="23"/>
        <v>0</v>
      </c>
      <c r="AE15" s="182">
        <f>VLOOKUP(A:A,[2]全区!$A$1:$P$65536,16,FALSE)</f>
        <v>0</v>
      </c>
      <c r="AF15" s="219">
        <f t="shared" si="24"/>
        <v>0</v>
      </c>
      <c r="AH15" s="182">
        <v>0</v>
      </c>
      <c r="AI15" s="182">
        <f>VLOOKUP(A:A,'[4]YB01'!$A$1:$C$1317,3,FALSE)</f>
        <v>0</v>
      </c>
      <c r="AJ15" s="177">
        <f t="shared" si="25"/>
        <v>0</v>
      </c>
      <c r="AK15" s="146">
        <v>0</v>
      </c>
      <c r="AL15" s="146">
        <f t="shared" si="26"/>
        <v>0</v>
      </c>
      <c r="AM15" s="227">
        <v>0</v>
      </c>
      <c r="AN15" s="182">
        <f t="shared" si="27"/>
        <v>0</v>
      </c>
      <c r="AP15" s="176">
        <f>(SUMIF([5]预算调整!$O:$O,A:A,[5]预算调整!$AD:$AD))/10000</f>
        <v>0</v>
      </c>
      <c r="AR15" s="231">
        <v>0</v>
      </c>
      <c r="AS15" s="182">
        <f>(SUMIF([6]预算调整!$F:$F,A:A,[6]预算调整!$P:$P))/10000</f>
        <v>0</v>
      </c>
      <c r="AT15" s="219">
        <f t="shared" si="16"/>
        <v>0</v>
      </c>
      <c r="AW15" s="231">
        <v>0</v>
      </c>
      <c r="AX15" s="182">
        <f>(SUMIF([7]Sheet2!$B:$B,A:A,[7]Sheet2!$C:$C))/10000</f>
        <v>0</v>
      </c>
      <c r="AY15" s="219">
        <f t="shared" si="28"/>
        <v>0</v>
      </c>
      <c r="BC15" s="182">
        <v>0</v>
      </c>
      <c r="BD15" s="146">
        <f t="shared" si="17"/>
        <v>0</v>
      </c>
      <c r="BE15" s="182">
        <v>0</v>
      </c>
      <c r="BF15" s="182">
        <f>SUMIF([8]Sheet1!$O:$O,A15,[8]Sheet1!$AD:$AD)</f>
        <v>0</v>
      </c>
    </row>
    <row r="16" customHeight="1" spans="1:58">
      <c r="A16" s="208">
        <v>2010107</v>
      </c>
      <c r="B16" s="60" t="s">
        <v>107</v>
      </c>
      <c r="C16" s="63">
        <f t="shared" si="11"/>
        <v>30</v>
      </c>
      <c r="D16" s="63">
        <f t="shared" si="12"/>
        <v>0</v>
      </c>
      <c r="E16" s="63">
        <f t="shared" si="13"/>
        <v>0</v>
      </c>
      <c r="F16" s="63">
        <f t="shared" si="18"/>
        <v>0</v>
      </c>
      <c r="G16" s="63">
        <f t="shared" si="14"/>
        <v>0</v>
      </c>
      <c r="H16" s="63">
        <f t="shared" si="15"/>
        <v>30</v>
      </c>
      <c r="I16" s="106" t="str">
        <f t="shared" si="6"/>
        <v>是</v>
      </c>
      <c r="J16" s="146" t="str">
        <f t="shared" si="8"/>
        <v>项</v>
      </c>
      <c r="K16" s="146" t="str">
        <f t="shared" si="9"/>
        <v>201</v>
      </c>
      <c r="N16" s="218">
        <v>30</v>
      </c>
      <c r="O16" s="146">
        <v>30.0108</v>
      </c>
      <c r="P16" s="219">
        <f t="shared" si="19"/>
        <v>30</v>
      </c>
      <c r="Q16" s="219">
        <v>0</v>
      </c>
      <c r="R16" s="219">
        <v>0</v>
      </c>
      <c r="S16" s="219">
        <f>VLOOKUP(A:A,[3]全区!$A$1:$O$65536,15,FALSE)</f>
        <v>0</v>
      </c>
      <c r="T16" s="219">
        <v>0</v>
      </c>
      <c r="U16" s="146">
        <f>VLOOKUP(A:A,[3]全区!$A$1:$Q$65536,17,FALSE)</f>
        <v>0</v>
      </c>
      <c r="V16" s="219">
        <f t="shared" si="20"/>
        <v>0</v>
      </c>
      <c r="W16" s="219">
        <v>0</v>
      </c>
      <c r="X16" s="182">
        <f>VLOOKUP(A:A,[3]全区!$A$1:$S$65536,19,FALSE)</f>
        <v>0</v>
      </c>
      <c r="Y16" s="219">
        <f t="shared" si="21"/>
        <v>0</v>
      </c>
      <c r="AA16" s="182">
        <f>VLOOKUP(A:A,[2]全区!$A$1:$T$65536,20,FALSE)</f>
        <v>0</v>
      </c>
      <c r="AB16" s="219">
        <f t="shared" si="22"/>
        <v>0</v>
      </c>
      <c r="AC16" s="182">
        <f>VLOOKUP(A:A,[1]全区!$A$1:$V$65536,22,FALSE)</f>
        <v>0</v>
      </c>
      <c r="AD16" s="219">
        <f t="shared" si="23"/>
        <v>0</v>
      </c>
      <c r="AE16" s="182">
        <f>VLOOKUP(A:A,[2]全区!$A$1:$P$65536,16,FALSE)</f>
        <v>0</v>
      </c>
      <c r="AF16" s="219">
        <f t="shared" si="24"/>
        <v>0</v>
      </c>
      <c r="AH16" s="182">
        <v>7</v>
      </c>
      <c r="AI16" s="182">
        <f>VLOOKUP(A:A,'[4]YB01'!$A$1:$C$1317,3,FALSE)</f>
        <v>7</v>
      </c>
      <c r="AJ16" s="177">
        <f t="shared" si="25"/>
        <v>23</v>
      </c>
      <c r="AK16" s="146">
        <v>7</v>
      </c>
      <c r="AL16" s="146">
        <f t="shared" si="26"/>
        <v>7</v>
      </c>
      <c r="AM16" s="227">
        <v>7.15281</v>
      </c>
      <c r="AN16" s="226">
        <v>23</v>
      </c>
      <c r="AP16" s="176">
        <f>(SUMIF([5]预算调整!$O:$O,A:A,[5]预算调整!$AD:$AD))/10000</f>
        <v>0</v>
      </c>
      <c r="AR16" s="231">
        <v>23</v>
      </c>
      <c r="AS16" s="182">
        <f>(SUMIF([6]预算调整!$F:$F,A:A,[6]预算调整!$P:$P))/10000</f>
        <v>23.258</v>
      </c>
      <c r="AT16" s="219">
        <f t="shared" si="16"/>
        <v>23</v>
      </c>
      <c r="AW16" s="231">
        <v>0</v>
      </c>
      <c r="AX16" s="182">
        <f>(SUMIF([7]Sheet2!$B:$B,A:A,[7]Sheet2!$C:$C))/10000</f>
        <v>0</v>
      </c>
      <c r="AY16" s="219">
        <f t="shared" si="28"/>
        <v>0</v>
      </c>
      <c r="BC16" s="182">
        <v>0</v>
      </c>
      <c r="BD16" s="146">
        <f t="shared" si="17"/>
        <v>0</v>
      </c>
      <c r="BE16" s="182">
        <v>0</v>
      </c>
      <c r="BF16" s="182">
        <f>SUMIF([8]Sheet1!$O:$O,A16,[8]Sheet1!$AD:$AD)</f>
        <v>0</v>
      </c>
    </row>
    <row r="17" customHeight="1" spans="1:58">
      <c r="A17" s="208">
        <v>2010108</v>
      </c>
      <c r="B17" s="60" t="s">
        <v>108</v>
      </c>
      <c r="C17" s="63">
        <f t="shared" si="11"/>
        <v>90</v>
      </c>
      <c r="D17" s="63">
        <f t="shared" si="12"/>
        <v>0</v>
      </c>
      <c r="E17" s="63">
        <f t="shared" si="13"/>
        <v>9</v>
      </c>
      <c r="F17" s="63">
        <f t="shared" si="18"/>
        <v>9</v>
      </c>
      <c r="G17" s="63">
        <v>9</v>
      </c>
      <c r="H17" s="63">
        <f t="shared" si="15"/>
        <v>99</v>
      </c>
      <c r="I17" s="106" t="str">
        <f t="shared" si="6"/>
        <v>是</v>
      </c>
      <c r="J17" s="146" t="str">
        <f t="shared" si="8"/>
        <v>项</v>
      </c>
      <c r="K17" s="146" t="str">
        <f t="shared" si="9"/>
        <v>201</v>
      </c>
      <c r="N17" s="218">
        <v>90</v>
      </c>
      <c r="O17" s="146">
        <v>90.47114</v>
      </c>
      <c r="P17" s="219">
        <f t="shared" si="19"/>
        <v>90</v>
      </c>
      <c r="Q17" s="219">
        <v>0</v>
      </c>
      <c r="R17" s="219">
        <v>0</v>
      </c>
      <c r="S17" s="219">
        <f>VLOOKUP(A:A,[3]全区!$A$1:$O$65536,15,FALSE)</f>
        <v>0</v>
      </c>
      <c r="T17" s="219">
        <v>0</v>
      </c>
      <c r="U17" s="146">
        <f>VLOOKUP(A:A,[3]全区!$A$1:$Q$65536,17,FALSE)</f>
        <v>0</v>
      </c>
      <c r="V17" s="219">
        <f t="shared" si="20"/>
        <v>0</v>
      </c>
      <c r="W17" s="219">
        <v>0</v>
      </c>
      <c r="X17" s="182">
        <f>VLOOKUP(A:A,[3]全区!$A$1:$S$65536,19,FALSE)</f>
        <v>0</v>
      </c>
      <c r="Y17" s="219">
        <f t="shared" si="21"/>
        <v>0</v>
      </c>
      <c r="AA17" s="182">
        <f>VLOOKUP(A:A,[2]全区!$A$1:$T$65536,20,FALSE)</f>
        <v>9.1</v>
      </c>
      <c r="AB17" s="219">
        <f t="shared" si="22"/>
        <v>9</v>
      </c>
      <c r="AC17" s="182">
        <f>VLOOKUP(A:A,[1]全区!$A$1:$V$65536,22,FALSE)</f>
        <v>0</v>
      </c>
      <c r="AD17" s="219">
        <f t="shared" si="23"/>
        <v>0</v>
      </c>
      <c r="AE17" s="182">
        <f>VLOOKUP(A:A,[2]全区!$A$1:$P$65536,16,FALSE)</f>
        <v>0</v>
      </c>
      <c r="AF17" s="219">
        <f t="shared" si="24"/>
        <v>0</v>
      </c>
      <c r="AH17" s="182">
        <v>2</v>
      </c>
      <c r="AI17" s="182">
        <f>VLOOKUP(A:A,'[4]YB01'!$A$1:$C$1317,3,FALSE)</f>
        <v>2</v>
      </c>
      <c r="AJ17" s="226">
        <f>AO17+AR17+AU17</f>
        <v>97</v>
      </c>
      <c r="AK17" s="146">
        <v>4</v>
      </c>
      <c r="AL17" s="146">
        <f t="shared" si="26"/>
        <v>5</v>
      </c>
      <c r="AM17" s="227">
        <v>4.859003</v>
      </c>
      <c r="AN17" s="226">
        <f>86+9</f>
        <v>95</v>
      </c>
      <c r="AP17" s="176">
        <f>(SUMIF([5]预算调整!$O:$O,A:A,[5]预算调整!$AD:$AD))/10000</f>
        <v>0</v>
      </c>
      <c r="AR17" s="232">
        <f>70+18</f>
        <v>88</v>
      </c>
      <c r="AS17" s="182">
        <f>(SUMIF([6]预算调整!$F:$F,A:A,[6]预算调整!$P:$P))/10000</f>
        <v>69.6</v>
      </c>
      <c r="AT17" s="146">
        <f t="shared" si="16"/>
        <v>70</v>
      </c>
      <c r="AU17" s="226">
        <v>9</v>
      </c>
      <c r="AW17" s="232">
        <v>9</v>
      </c>
      <c r="AX17" s="182">
        <f>(SUMIF([7]Sheet2!$B:$B,A:A,[7]Sheet2!$C:$C))/10000</f>
        <v>0</v>
      </c>
      <c r="AY17" s="219">
        <f t="shared" si="28"/>
        <v>0</v>
      </c>
      <c r="BC17" s="182">
        <v>0</v>
      </c>
      <c r="BD17" s="146">
        <f t="shared" si="17"/>
        <v>0</v>
      </c>
      <c r="BE17" s="182">
        <v>0</v>
      </c>
      <c r="BF17" s="182">
        <f>SUMIF([8]Sheet1!$O:$O,A17,[8]Sheet1!$AD:$AD)</f>
        <v>0</v>
      </c>
    </row>
    <row r="18" hidden="1" customHeight="1" spans="1:58">
      <c r="A18" s="208">
        <v>2010109</v>
      </c>
      <c r="B18" s="60" t="s">
        <v>109</v>
      </c>
      <c r="C18" s="63">
        <f t="shared" si="11"/>
        <v>0</v>
      </c>
      <c r="D18" s="63">
        <f t="shared" si="12"/>
        <v>0</v>
      </c>
      <c r="E18" s="63">
        <f t="shared" si="13"/>
        <v>0</v>
      </c>
      <c r="F18" s="63">
        <f t="shared" si="18"/>
        <v>0</v>
      </c>
      <c r="G18" s="63">
        <f t="shared" si="14"/>
        <v>0</v>
      </c>
      <c r="H18" s="63">
        <f t="shared" si="15"/>
        <v>0</v>
      </c>
      <c r="I18" s="106" t="str">
        <f t="shared" si="6"/>
        <v>否</v>
      </c>
      <c r="J18" s="146" t="str">
        <f t="shared" si="8"/>
        <v>项</v>
      </c>
      <c r="K18" s="146" t="str">
        <f t="shared" si="9"/>
        <v>201</v>
      </c>
      <c r="N18" s="218">
        <v>0</v>
      </c>
      <c r="O18" s="146">
        <v>0</v>
      </c>
      <c r="P18" s="219">
        <f t="shared" si="19"/>
        <v>0</v>
      </c>
      <c r="Q18" s="219">
        <v>0</v>
      </c>
      <c r="R18" s="219">
        <v>0</v>
      </c>
      <c r="S18" s="219">
        <f>VLOOKUP(A:A,[3]全区!$A$1:$O$65536,15,FALSE)</f>
        <v>0</v>
      </c>
      <c r="T18" s="219">
        <v>0</v>
      </c>
      <c r="U18" s="146">
        <f>VLOOKUP(A:A,[3]全区!$A$1:$Q$65536,17,FALSE)</f>
        <v>0</v>
      </c>
      <c r="V18" s="219">
        <f t="shared" si="20"/>
        <v>0</v>
      </c>
      <c r="W18" s="219">
        <v>0</v>
      </c>
      <c r="X18" s="182">
        <f>VLOOKUP(A:A,[3]全区!$A$1:$S$65536,19,FALSE)</f>
        <v>0</v>
      </c>
      <c r="Y18" s="219">
        <f t="shared" si="21"/>
        <v>0</v>
      </c>
      <c r="AA18" s="182">
        <f>VLOOKUP(A:A,[2]全区!$A$1:$T$65536,20,FALSE)</f>
        <v>0</v>
      </c>
      <c r="AB18" s="219">
        <f t="shared" si="22"/>
        <v>0</v>
      </c>
      <c r="AC18" s="182">
        <f>VLOOKUP(A:A,[1]全区!$A$1:$V$65536,22,FALSE)</f>
        <v>0</v>
      </c>
      <c r="AD18" s="219">
        <f t="shared" si="23"/>
        <v>0</v>
      </c>
      <c r="AE18" s="182">
        <f>VLOOKUP(A:A,[2]全区!$A$1:$P$65536,16,FALSE)</f>
        <v>0</v>
      </c>
      <c r="AF18" s="219">
        <f t="shared" si="24"/>
        <v>0</v>
      </c>
      <c r="AH18" s="182">
        <v>0</v>
      </c>
      <c r="AI18" s="182">
        <f>VLOOKUP(A:A,'[4]YB01'!$A$1:$C$1317,3,FALSE)</f>
        <v>0</v>
      </c>
      <c r="AJ18" s="177">
        <f t="shared" si="25"/>
        <v>0</v>
      </c>
      <c r="AK18" s="146">
        <v>0</v>
      </c>
      <c r="AL18" s="146">
        <f t="shared" si="26"/>
        <v>0</v>
      </c>
      <c r="AM18" s="227">
        <v>0</v>
      </c>
      <c r="AN18" s="182">
        <f t="shared" si="27"/>
        <v>0</v>
      </c>
      <c r="AP18" s="176">
        <f>(SUMIF([5]预算调整!$O:$O,A:A,[5]预算调整!$AD:$AD))/10000</f>
        <v>0</v>
      </c>
      <c r="AR18" s="231">
        <v>0</v>
      </c>
      <c r="AS18" s="182">
        <f>(SUMIF([6]预算调整!$F:$F,A:A,[6]预算调整!$P:$P))/10000</f>
        <v>0</v>
      </c>
      <c r="AT18" s="219">
        <f t="shared" si="16"/>
        <v>0</v>
      </c>
      <c r="AW18" s="231">
        <v>0</v>
      </c>
      <c r="AX18" s="182">
        <f>(SUMIF([7]Sheet2!$B:$B,A:A,[7]Sheet2!$C:$C))/10000</f>
        <v>0</v>
      </c>
      <c r="AY18" s="219">
        <f t="shared" si="28"/>
        <v>0</v>
      </c>
      <c r="BC18" s="182">
        <v>0</v>
      </c>
      <c r="BD18" s="146">
        <f t="shared" si="17"/>
        <v>0</v>
      </c>
      <c r="BE18" s="182">
        <v>0</v>
      </c>
      <c r="BF18" s="182">
        <f>SUMIF([8]Sheet1!$O:$O,A18,[8]Sheet1!$AD:$AD)</f>
        <v>0</v>
      </c>
    </row>
    <row r="19" hidden="1" customHeight="1" spans="1:58">
      <c r="A19" s="208">
        <v>2010150</v>
      </c>
      <c r="B19" s="60" t="s">
        <v>110</v>
      </c>
      <c r="C19" s="63">
        <f t="shared" si="11"/>
        <v>0</v>
      </c>
      <c r="D19" s="63">
        <f t="shared" si="12"/>
        <v>0</v>
      </c>
      <c r="E19" s="63">
        <f t="shared" si="13"/>
        <v>0</v>
      </c>
      <c r="F19" s="63">
        <f t="shared" si="18"/>
        <v>0</v>
      </c>
      <c r="G19" s="63">
        <f t="shared" si="14"/>
        <v>0</v>
      </c>
      <c r="H19" s="63">
        <f t="shared" si="15"/>
        <v>0</v>
      </c>
      <c r="I19" s="106" t="str">
        <f t="shared" si="6"/>
        <v>否</v>
      </c>
      <c r="J19" s="146" t="str">
        <f t="shared" si="8"/>
        <v>项</v>
      </c>
      <c r="K19" s="146" t="str">
        <f t="shared" si="9"/>
        <v>201</v>
      </c>
      <c r="N19" s="218">
        <v>0</v>
      </c>
      <c r="O19" s="146">
        <v>0</v>
      </c>
      <c r="P19" s="219">
        <f t="shared" si="19"/>
        <v>0</v>
      </c>
      <c r="Q19" s="219">
        <v>0</v>
      </c>
      <c r="R19" s="219">
        <v>0</v>
      </c>
      <c r="S19" s="219">
        <f>VLOOKUP(A:A,[3]全区!$A$1:$O$65536,15,FALSE)</f>
        <v>0</v>
      </c>
      <c r="T19" s="219">
        <v>0</v>
      </c>
      <c r="U19" s="146">
        <f>VLOOKUP(A:A,[3]全区!$A$1:$Q$65536,17,FALSE)</f>
        <v>0</v>
      </c>
      <c r="V19" s="219">
        <f t="shared" si="20"/>
        <v>0</v>
      </c>
      <c r="W19" s="219">
        <v>0</v>
      </c>
      <c r="X19" s="182">
        <f>VLOOKUP(A:A,[3]全区!$A$1:$S$65536,19,FALSE)</f>
        <v>0</v>
      </c>
      <c r="Y19" s="219">
        <f t="shared" si="21"/>
        <v>0</v>
      </c>
      <c r="AA19" s="182">
        <f>VLOOKUP(A:A,[2]全区!$A$1:$T$65536,20,FALSE)</f>
        <v>0</v>
      </c>
      <c r="AB19" s="219">
        <f t="shared" si="22"/>
        <v>0</v>
      </c>
      <c r="AC19" s="182">
        <f>VLOOKUP(A:A,[1]全区!$A$1:$V$65536,22,FALSE)</f>
        <v>0</v>
      </c>
      <c r="AD19" s="219">
        <f t="shared" si="23"/>
        <v>0</v>
      </c>
      <c r="AE19" s="182">
        <f>VLOOKUP(A:A,[2]全区!$A$1:$P$65536,16,FALSE)</f>
        <v>0</v>
      </c>
      <c r="AF19" s="219">
        <f t="shared" si="24"/>
        <v>0</v>
      </c>
      <c r="AH19" s="182">
        <v>0</v>
      </c>
      <c r="AI19" s="182">
        <f>VLOOKUP(A:A,'[4]YB01'!$A$1:$C$1317,3,FALSE)</f>
        <v>0</v>
      </c>
      <c r="AJ19" s="177">
        <f t="shared" si="25"/>
        <v>0</v>
      </c>
      <c r="AK19" s="146">
        <v>0</v>
      </c>
      <c r="AL19" s="146">
        <f t="shared" si="26"/>
        <v>0</v>
      </c>
      <c r="AM19" s="227">
        <v>0</v>
      </c>
      <c r="AN19" s="182">
        <f t="shared" si="27"/>
        <v>0</v>
      </c>
      <c r="AP19" s="176">
        <f>(SUMIF([5]预算调整!$O:$O,A:A,[5]预算调整!$AD:$AD))/10000</f>
        <v>0</v>
      </c>
      <c r="AR19" s="231">
        <v>0</v>
      </c>
      <c r="AS19" s="182">
        <f>(SUMIF([6]预算调整!$F:$F,A:A,[6]预算调整!$P:$P))/10000</f>
        <v>0</v>
      </c>
      <c r="AT19" s="219">
        <f t="shared" si="16"/>
        <v>0</v>
      </c>
      <c r="AW19" s="231">
        <v>0</v>
      </c>
      <c r="AX19" s="182">
        <f>(SUMIF([7]Sheet2!$B:$B,A:A,[7]Sheet2!$C:$C))/10000</f>
        <v>0</v>
      </c>
      <c r="AY19" s="219">
        <f t="shared" si="28"/>
        <v>0</v>
      </c>
      <c r="BC19" s="182">
        <v>0</v>
      </c>
      <c r="BD19" s="146">
        <f t="shared" si="17"/>
        <v>0</v>
      </c>
      <c r="BE19" s="182">
        <v>0</v>
      </c>
      <c r="BF19" s="182">
        <f>SUMIF([8]Sheet1!$O:$O,A19,[8]Sheet1!$AD:$AD)</f>
        <v>0</v>
      </c>
    </row>
    <row r="20" hidden="1" customHeight="1" spans="1:58">
      <c r="A20" s="208">
        <v>2010199</v>
      </c>
      <c r="B20" s="60" t="s">
        <v>111</v>
      </c>
      <c r="C20" s="63">
        <f t="shared" si="11"/>
        <v>0</v>
      </c>
      <c r="D20" s="63">
        <f t="shared" si="12"/>
        <v>0</v>
      </c>
      <c r="E20" s="63">
        <f t="shared" si="13"/>
        <v>0</v>
      </c>
      <c r="F20" s="63">
        <f t="shared" si="18"/>
        <v>0</v>
      </c>
      <c r="G20" s="63">
        <f t="shared" si="14"/>
        <v>0</v>
      </c>
      <c r="H20" s="63">
        <f t="shared" si="15"/>
        <v>0</v>
      </c>
      <c r="I20" s="106" t="str">
        <f t="shared" si="6"/>
        <v>否</v>
      </c>
      <c r="J20" s="146" t="str">
        <f t="shared" si="8"/>
        <v>项</v>
      </c>
      <c r="K20" s="146" t="str">
        <f t="shared" si="9"/>
        <v>201</v>
      </c>
      <c r="N20" s="218">
        <v>0</v>
      </c>
      <c r="O20" s="146">
        <v>0</v>
      </c>
      <c r="P20" s="219">
        <f t="shared" si="19"/>
        <v>0</v>
      </c>
      <c r="Q20" s="219">
        <v>0</v>
      </c>
      <c r="R20" s="219">
        <v>0</v>
      </c>
      <c r="S20" s="219">
        <f>VLOOKUP(A:A,[3]全区!$A$1:$O$65536,15,FALSE)</f>
        <v>0</v>
      </c>
      <c r="T20" s="219">
        <v>0</v>
      </c>
      <c r="U20" s="146">
        <f>VLOOKUP(A:A,[3]全区!$A$1:$Q$65536,17,FALSE)</f>
        <v>0</v>
      </c>
      <c r="V20" s="219">
        <f t="shared" si="20"/>
        <v>0</v>
      </c>
      <c r="W20" s="219">
        <v>0</v>
      </c>
      <c r="X20" s="182">
        <f>VLOOKUP(A:A,[3]全区!$A$1:$S$65536,19,FALSE)</f>
        <v>0</v>
      </c>
      <c r="Y20" s="219">
        <f t="shared" si="21"/>
        <v>0</v>
      </c>
      <c r="AA20" s="182">
        <f>VLOOKUP(A:A,[2]全区!$A$1:$T$65536,20,FALSE)</f>
        <v>0</v>
      </c>
      <c r="AB20" s="219">
        <f t="shared" si="22"/>
        <v>0</v>
      </c>
      <c r="AC20" s="182">
        <f>VLOOKUP(A:A,[1]全区!$A$1:$V$65536,22,FALSE)</f>
        <v>0</v>
      </c>
      <c r="AD20" s="219">
        <f t="shared" si="23"/>
        <v>0</v>
      </c>
      <c r="AE20" s="182">
        <f>VLOOKUP(A:A,[2]全区!$A$1:$P$65536,16,FALSE)</f>
        <v>0</v>
      </c>
      <c r="AF20" s="219">
        <f t="shared" si="24"/>
        <v>0</v>
      </c>
      <c r="AH20" s="182">
        <v>0</v>
      </c>
      <c r="AI20" s="182">
        <f>VLOOKUP(A:A,'[4]YB01'!$A$1:$C$1317,3,FALSE)</f>
        <v>0</v>
      </c>
      <c r="AJ20" s="177">
        <f t="shared" si="25"/>
        <v>0</v>
      </c>
      <c r="AK20" s="146">
        <v>0</v>
      </c>
      <c r="AL20" s="146">
        <f t="shared" si="26"/>
        <v>0</v>
      </c>
      <c r="AM20" s="227">
        <v>0</v>
      </c>
      <c r="AN20" s="182">
        <f t="shared" si="27"/>
        <v>0</v>
      </c>
      <c r="AP20" s="176">
        <f>(SUMIF([5]预算调整!$O:$O,A:A,[5]预算调整!$AD:$AD))/10000</f>
        <v>0</v>
      </c>
      <c r="AR20" s="231">
        <v>0</v>
      </c>
      <c r="AS20" s="182">
        <f>(SUMIF([6]预算调整!$F:$F,A:A,[6]预算调整!$P:$P))/10000</f>
        <v>0</v>
      </c>
      <c r="AT20" s="219">
        <f t="shared" si="16"/>
        <v>0</v>
      </c>
      <c r="AW20" s="231">
        <v>0</v>
      </c>
      <c r="AX20" s="182">
        <f>(SUMIF([7]Sheet2!$B:$B,A:A,[7]Sheet2!$C:$C))/10000</f>
        <v>0</v>
      </c>
      <c r="AY20" s="219">
        <f t="shared" si="28"/>
        <v>0</v>
      </c>
      <c r="BC20" s="182">
        <v>0</v>
      </c>
      <c r="BD20" s="146">
        <f t="shared" si="17"/>
        <v>0</v>
      </c>
      <c r="BE20" s="182">
        <v>0</v>
      </c>
      <c r="BF20" s="182">
        <f>SUMIF([8]Sheet1!$O:$O,A20,[8]Sheet1!$AD:$AD)</f>
        <v>0</v>
      </c>
    </row>
    <row r="21" s="177" customFormat="1" customHeight="1" spans="1:58">
      <c r="A21" s="209">
        <v>20102</v>
      </c>
      <c r="B21" s="207" t="s">
        <v>112</v>
      </c>
      <c r="C21" s="66">
        <f t="shared" ref="C21:H21" si="29">SUM(C22:C29)</f>
        <v>927</v>
      </c>
      <c r="D21" s="66">
        <f t="shared" si="29"/>
        <v>0</v>
      </c>
      <c r="E21" s="66">
        <f t="shared" si="29"/>
        <v>20</v>
      </c>
      <c r="F21" s="66">
        <f t="shared" si="29"/>
        <v>0</v>
      </c>
      <c r="G21" s="66">
        <f t="shared" si="29"/>
        <v>0</v>
      </c>
      <c r="H21" s="66">
        <f t="shared" si="29"/>
        <v>947</v>
      </c>
      <c r="I21" s="106" t="str">
        <f t="shared" si="6"/>
        <v>是</v>
      </c>
      <c r="J21" s="143" t="str">
        <f t="shared" si="8"/>
        <v>款</v>
      </c>
      <c r="K21" s="143" t="str">
        <f t="shared" si="9"/>
        <v>201</v>
      </c>
      <c r="L21" s="143"/>
      <c r="M21" s="143"/>
      <c r="N21" s="143"/>
      <c r="O21" s="143"/>
      <c r="P21" s="143"/>
      <c r="Q21" s="143"/>
      <c r="R21" s="143"/>
      <c r="S21" s="143"/>
      <c r="T21" s="143"/>
      <c r="U21" s="143"/>
      <c r="V21" s="143"/>
      <c r="W21" s="143"/>
      <c r="AN21" s="182">
        <f t="shared" si="27"/>
        <v>0</v>
      </c>
      <c r="AP21" s="176">
        <f>(SUMIF([5]预算调整!$O:$O,A:A,[5]预算调整!$AD:$AD))/10000</f>
        <v>0</v>
      </c>
      <c r="AS21" s="182">
        <v>0</v>
      </c>
      <c r="AX21" s="182">
        <v>0</v>
      </c>
      <c r="BC21" s="182"/>
      <c r="BD21" s="182"/>
      <c r="BE21" s="182">
        <v>0</v>
      </c>
      <c r="BF21" s="182"/>
    </row>
    <row r="22" customHeight="1" spans="1:58">
      <c r="A22" s="208">
        <v>2010201</v>
      </c>
      <c r="B22" s="60" t="s">
        <v>101</v>
      </c>
      <c r="C22" s="63">
        <f t="shared" ref="C22:C29" si="30">N22+T22+W22</f>
        <v>726</v>
      </c>
      <c r="D22" s="63">
        <f t="shared" ref="D22:D29" si="31">Q22+T22</f>
        <v>0</v>
      </c>
      <c r="E22" s="63">
        <f t="shared" ref="E22:E29" si="32">H22-C22</f>
        <v>20</v>
      </c>
      <c r="F22" s="63">
        <f t="shared" ref="F22:F29" si="33">G22-D22</f>
        <v>0</v>
      </c>
      <c r="G22" s="63">
        <f t="shared" ref="G22:G29" si="34">AW22</f>
        <v>0</v>
      </c>
      <c r="H22" s="63">
        <f t="shared" ref="H22:H29" si="35">AK22+AN22</f>
        <v>746</v>
      </c>
      <c r="I22" s="106" t="str">
        <f t="shared" si="6"/>
        <v>是</v>
      </c>
      <c r="J22" s="146" t="str">
        <f t="shared" si="8"/>
        <v>项</v>
      </c>
      <c r="K22" s="146" t="str">
        <f t="shared" si="9"/>
        <v>201</v>
      </c>
      <c r="N22" s="218">
        <v>726</v>
      </c>
      <c r="O22" s="146">
        <v>726.295148</v>
      </c>
      <c r="P22" s="219">
        <f t="shared" ref="P22:P29" si="36">ROUND(O22,0)</f>
        <v>726</v>
      </c>
      <c r="Q22" s="219">
        <v>0</v>
      </c>
      <c r="R22" s="219">
        <v>0</v>
      </c>
      <c r="S22" s="219">
        <f>VLOOKUP(A:A,[3]全区!$A$1:$O$65536,15,FALSE)</f>
        <v>0</v>
      </c>
      <c r="T22" s="219">
        <v>0</v>
      </c>
      <c r="U22" s="146">
        <f>VLOOKUP(A:A,[3]全区!$A$1:$Q$65536,17,FALSE)</f>
        <v>0</v>
      </c>
      <c r="V22" s="219">
        <f t="shared" ref="V22:V29" si="37">ROUND(U22,0)</f>
        <v>0</v>
      </c>
      <c r="W22" s="219">
        <v>0</v>
      </c>
      <c r="X22" s="182">
        <f>VLOOKUP(A:A,[3]全区!$A$1:$S$65536,19,FALSE)</f>
        <v>0</v>
      </c>
      <c r="Y22" s="219">
        <f t="shared" ref="Y22:Y29" si="38">ROUND(X22,0)</f>
        <v>0</v>
      </c>
      <c r="AA22" s="182">
        <f>VLOOKUP(A:A,[2]全区!$A$1:$T$65536,20,FALSE)</f>
        <v>0</v>
      </c>
      <c r="AB22" s="219">
        <f t="shared" ref="AB22:AB29" si="39">ROUND(AA22,0)</f>
        <v>0</v>
      </c>
      <c r="AC22" s="182">
        <f>VLOOKUP(A:A,[1]全区!$A$1:$V$65536,22,FALSE)</f>
        <v>0</v>
      </c>
      <c r="AD22" s="219">
        <f t="shared" ref="AD22:AD29" si="40">ROUND(AC22,0)</f>
        <v>0</v>
      </c>
      <c r="AE22" s="182">
        <f>VLOOKUP(A:A,[2]全区!$A$1:$P$65536,16,FALSE)</f>
        <v>0</v>
      </c>
      <c r="AF22" s="219">
        <f t="shared" ref="AF22:AF29" si="41">ROUND(AE22,0)</f>
        <v>0</v>
      </c>
      <c r="AH22" s="182">
        <v>677</v>
      </c>
      <c r="AI22" s="182">
        <f>VLOOKUP(A:A,'[4]YB01'!$A$1:$C$1317,3,FALSE)</f>
        <v>677</v>
      </c>
      <c r="AJ22" s="177">
        <f t="shared" ref="AJ22:AJ29" si="42">AO22+AR22</f>
        <v>48</v>
      </c>
      <c r="AK22" s="146">
        <v>671</v>
      </c>
      <c r="AL22" s="146">
        <f t="shared" ref="AL22:AL29" si="43">ROUND(AM22,0)</f>
        <v>672</v>
      </c>
      <c r="AM22" s="228">
        <v>671.546299</v>
      </c>
      <c r="AN22" s="226">
        <f>BC22+BG22-26-56-65</f>
        <v>75</v>
      </c>
      <c r="AO22" s="219">
        <v>48</v>
      </c>
      <c r="AP22" s="176">
        <f>(SUMIF([5]预算调整!$O:$O,A:A,[5]预算调整!$AD:$AD))/10000</f>
        <v>48.122749</v>
      </c>
      <c r="AQ22" s="219">
        <f t="shared" ref="AQ22:AQ85" si="44">ROUND(AP22,0)</f>
        <v>48</v>
      </c>
      <c r="AR22" s="219">
        <v>0</v>
      </c>
      <c r="AS22" s="182">
        <f>(SUMIF([6]预算调整!$F:$F,A:A,[6]预算调整!$P:$P))/10000</f>
        <v>0</v>
      </c>
      <c r="AT22" s="219">
        <f t="shared" ref="AT22:AT29" si="45">ROUND(AS22,0)</f>
        <v>0</v>
      </c>
      <c r="AW22" s="231">
        <v>0</v>
      </c>
      <c r="AX22" s="182">
        <f>(SUMIF([7]Sheet2!$B:$B,A:A,[7]Sheet2!$C:$C))/10000</f>
        <v>0</v>
      </c>
      <c r="AY22" s="219">
        <f t="shared" ref="AY22:AY29" si="46">ROUND(AX22,0)</f>
        <v>0</v>
      </c>
      <c r="BC22" s="182">
        <v>222</v>
      </c>
      <c r="BD22" s="146">
        <f t="shared" ref="BD22:BD29" si="47">ROUND(BE22,0)</f>
        <v>222</v>
      </c>
      <c r="BE22" s="182">
        <v>222.3521</v>
      </c>
      <c r="BF22" s="182">
        <f>SUMIF([8]Sheet1!$O:$O,A22,[8]Sheet1!$AD:$AD)</f>
        <v>2223521</v>
      </c>
    </row>
    <row r="23" hidden="1" customHeight="1" spans="1:58">
      <c r="A23" s="208">
        <v>2010202</v>
      </c>
      <c r="B23" s="60" t="s">
        <v>102</v>
      </c>
      <c r="C23" s="63">
        <f t="shared" si="30"/>
        <v>0</v>
      </c>
      <c r="D23" s="63">
        <f t="shared" si="31"/>
        <v>0</v>
      </c>
      <c r="E23" s="63">
        <f t="shared" si="32"/>
        <v>0</v>
      </c>
      <c r="F23" s="63">
        <f t="shared" si="33"/>
        <v>0</v>
      </c>
      <c r="G23" s="63">
        <f t="shared" si="34"/>
        <v>0</v>
      </c>
      <c r="H23" s="63">
        <f t="shared" si="35"/>
        <v>0</v>
      </c>
      <c r="I23" s="106" t="str">
        <f t="shared" si="6"/>
        <v>否</v>
      </c>
      <c r="J23" s="146" t="str">
        <f t="shared" si="8"/>
        <v>项</v>
      </c>
      <c r="K23" s="146" t="str">
        <f t="shared" si="9"/>
        <v>201</v>
      </c>
      <c r="N23" s="218">
        <v>0</v>
      </c>
      <c r="O23" s="146">
        <v>0</v>
      </c>
      <c r="P23" s="219">
        <f t="shared" si="36"/>
        <v>0</v>
      </c>
      <c r="Q23" s="219">
        <v>0</v>
      </c>
      <c r="R23" s="219">
        <v>0</v>
      </c>
      <c r="S23" s="219">
        <f>VLOOKUP(A:A,[3]全区!$A$1:$O$65536,15,FALSE)</f>
        <v>0</v>
      </c>
      <c r="T23" s="219">
        <v>0</v>
      </c>
      <c r="U23" s="146">
        <f>VLOOKUP(A:A,[3]全区!$A$1:$Q$65536,17,FALSE)</f>
        <v>0</v>
      </c>
      <c r="V23" s="219">
        <f t="shared" si="37"/>
        <v>0</v>
      </c>
      <c r="W23" s="219">
        <v>0</v>
      </c>
      <c r="X23" s="182">
        <f>VLOOKUP(A:A,[3]全区!$A$1:$S$65536,19,FALSE)</f>
        <v>0</v>
      </c>
      <c r="Y23" s="219">
        <f t="shared" si="38"/>
        <v>0</v>
      </c>
      <c r="AA23" s="182">
        <f>VLOOKUP(A:A,[2]全区!$A$1:$T$65536,20,FALSE)</f>
        <v>0</v>
      </c>
      <c r="AB23" s="219">
        <f t="shared" si="39"/>
        <v>0</v>
      </c>
      <c r="AC23" s="182">
        <f>VLOOKUP(A:A,[1]全区!$A$1:$V$65536,22,FALSE)</f>
        <v>0</v>
      </c>
      <c r="AD23" s="219">
        <f t="shared" si="40"/>
        <v>0</v>
      </c>
      <c r="AE23" s="182">
        <f>VLOOKUP(A:A,[2]全区!$A$1:$P$65536,16,FALSE)</f>
        <v>0</v>
      </c>
      <c r="AF23" s="219">
        <f t="shared" si="41"/>
        <v>0</v>
      </c>
      <c r="AH23" s="182">
        <v>0</v>
      </c>
      <c r="AI23" s="182">
        <f>VLOOKUP(A:A,'[4]YB01'!$A$1:$C$1317,3,FALSE)</f>
        <v>0</v>
      </c>
      <c r="AJ23" s="177">
        <f t="shared" si="42"/>
        <v>0</v>
      </c>
      <c r="AK23" s="146">
        <v>0</v>
      </c>
      <c r="AL23" s="146">
        <f t="shared" si="43"/>
        <v>0</v>
      </c>
      <c r="AM23" s="228">
        <v>0</v>
      </c>
      <c r="AN23" s="182">
        <f t="shared" si="27"/>
        <v>0</v>
      </c>
      <c r="AO23" s="219">
        <v>0</v>
      </c>
      <c r="AP23" s="176">
        <f>(SUMIF([5]预算调整!$O:$O,A:A,[5]预算调整!$AD:$AD))/10000</f>
        <v>0</v>
      </c>
      <c r="AQ23" s="219">
        <f t="shared" si="44"/>
        <v>0</v>
      </c>
      <c r="AR23" s="219">
        <v>0</v>
      </c>
      <c r="AS23" s="182">
        <f>(SUMIF([6]预算调整!$F:$F,A:A,[6]预算调整!$P:$P))/10000</f>
        <v>0</v>
      </c>
      <c r="AT23" s="219">
        <f t="shared" si="45"/>
        <v>0</v>
      </c>
      <c r="AW23" s="231">
        <v>0</v>
      </c>
      <c r="AX23" s="182">
        <f>(SUMIF([7]Sheet2!$B:$B,A:A,[7]Sheet2!$C:$C))/10000</f>
        <v>0</v>
      </c>
      <c r="AY23" s="219">
        <f t="shared" si="46"/>
        <v>0</v>
      </c>
      <c r="BC23" s="182">
        <v>0</v>
      </c>
      <c r="BD23" s="146">
        <f t="shared" si="47"/>
        <v>0</v>
      </c>
      <c r="BE23" s="182">
        <v>0</v>
      </c>
      <c r="BF23" s="182">
        <f>SUMIF([8]Sheet1!$O:$O,A23,[8]Sheet1!$AD:$AD)</f>
        <v>0</v>
      </c>
    </row>
    <row r="24" hidden="1" customHeight="1" spans="1:58">
      <c r="A24" s="208">
        <v>2010203</v>
      </c>
      <c r="B24" s="60" t="s">
        <v>103</v>
      </c>
      <c r="C24" s="63">
        <f t="shared" si="30"/>
        <v>0</v>
      </c>
      <c r="D24" s="63">
        <f t="shared" si="31"/>
        <v>0</v>
      </c>
      <c r="E24" s="63">
        <f t="shared" si="32"/>
        <v>0</v>
      </c>
      <c r="F24" s="63">
        <f t="shared" si="33"/>
        <v>0</v>
      </c>
      <c r="G24" s="63">
        <f t="shared" si="34"/>
        <v>0</v>
      </c>
      <c r="H24" s="63">
        <f t="shared" si="35"/>
        <v>0</v>
      </c>
      <c r="I24" s="106" t="str">
        <f t="shared" si="6"/>
        <v>否</v>
      </c>
      <c r="J24" s="146" t="str">
        <f t="shared" si="8"/>
        <v>项</v>
      </c>
      <c r="K24" s="146" t="str">
        <f t="shared" si="9"/>
        <v>201</v>
      </c>
      <c r="N24" s="218">
        <v>0</v>
      </c>
      <c r="O24" s="146">
        <v>0</v>
      </c>
      <c r="P24" s="219">
        <f t="shared" si="36"/>
        <v>0</v>
      </c>
      <c r="Q24" s="219">
        <v>0</v>
      </c>
      <c r="R24" s="219">
        <v>0</v>
      </c>
      <c r="S24" s="219">
        <f>VLOOKUP(A:A,[3]全区!$A$1:$O$65536,15,FALSE)</f>
        <v>0</v>
      </c>
      <c r="T24" s="219">
        <v>0</v>
      </c>
      <c r="U24" s="146">
        <f>VLOOKUP(A:A,[3]全区!$A$1:$Q$65536,17,FALSE)</f>
        <v>0</v>
      </c>
      <c r="V24" s="219">
        <f t="shared" si="37"/>
        <v>0</v>
      </c>
      <c r="W24" s="219">
        <v>0</v>
      </c>
      <c r="X24" s="182">
        <f>VLOOKUP(A:A,[3]全区!$A$1:$S$65536,19,FALSE)</f>
        <v>0</v>
      </c>
      <c r="Y24" s="219">
        <f t="shared" si="38"/>
        <v>0</v>
      </c>
      <c r="AA24" s="182">
        <f>VLOOKUP(A:A,[2]全区!$A$1:$T$65536,20,FALSE)</f>
        <v>0</v>
      </c>
      <c r="AB24" s="219">
        <f t="shared" si="39"/>
        <v>0</v>
      </c>
      <c r="AC24" s="182">
        <f>VLOOKUP(A:A,[1]全区!$A$1:$V$65536,22,FALSE)</f>
        <v>0</v>
      </c>
      <c r="AD24" s="219">
        <f t="shared" si="40"/>
        <v>0</v>
      </c>
      <c r="AE24" s="182">
        <f>VLOOKUP(A:A,[2]全区!$A$1:$P$65536,16,FALSE)</f>
        <v>0</v>
      </c>
      <c r="AF24" s="219">
        <f t="shared" si="41"/>
        <v>0</v>
      </c>
      <c r="AH24" s="182">
        <v>0</v>
      </c>
      <c r="AI24" s="182">
        <f>VLOOKUP(A:A,'[4]YB01'!$A$1:$C$1317,3,FALSE)</f>
        <v>0</v>
      </c>
      <c r="AJ24" s="177">
        <f t="shared" si="42"/>
        <v>0</v>
      </c>
      <c r="AK24" s="146">
        <v>0</v>
      </c>
      <c r="AL24" s="146">
        <f t="shared" si="43"/>
        <v>0</v>
      </c>
      <c r="AM24" s="228">
        <v>0</v>
      </c>
      <c r="AN24" s="182">
        <f t="shared" si="27"/>
        <v>0</v>
      </c>
      <c r="AO24" s="219">
        <v>0</v>
      </c>
      <c r="AP24" s="176">
        <f>(SUMIF([5]预算调整!$O:$O,A:A,[5]预算调整!$AD:$AD))/10000</f>
        <v>0</v>
      </c>
      <c r="AQ24" s="219">
        <f t="shared" si="44"/>
        <v>0</v>
      </c>
      <c r="AR24" s="219">
        <v>0</v>
      </c>
      <c r="AS24" s="182">
        <f>(SUMIF([6]预算调整!$F:$F,A:A,[6]预算调整!$P:$P))/10000</f>
        <v>0</v>
      </c>
      <c r="AT24" s="219">
        <f t="shared" si="45"/>
        <v>0</v>
      </c>
      <c r="AW24" s="231">
        <v>0</v>
      </c>
      <c r="AX24" s="182">
        <f>(SUMIF([7]Sheet2!$B:$B,A:A,[7]Sheet2!$C:$C))/10000</f>
        <v>0</v>
      </c>
      <c r="AY24" s="219">
        <f t="shared" si="46"/>
        <v>0</v>
      </c>
      <c r="BC24" s="182">
        <v>0</v>
      </c>
      <c r="BD24" s="146">
        <f t="shared" si="47"/>
        <v>0</v>
      </c>
      <c r="BE24" s="182">
        <v>0</v>
      </c>
      <c r="BF24" s="182">
        <f>SUMIF([8]Sheet1!$O:$O,A24,[8]Sheet1!$AD:$AD)</f>
        <v>0</v>
      </c>
    </row>
    <row r="25" customHeight="1" spans="1:58">
      <c r="A25" s="208">
        <v>2010204</v>
      </c>
      <c r="B25" s="60" t="s">
        <v>113</v>
      </c>
      <c r="C25" s="63">
        <f t="shared" si="30"/>
        <v>57</v>
      </c>
      <c r="D25" s="63">
        <f t="shared" si="31"/>
        <v>0</v>
      </c>
      <c r="E25" s="63">
        <f t="shared" si="32"/>
        <v>0</v>
      </c>
      <c r="F25" s="63">
        <f t="shared" si="33"/>
        <v>0</v>
      </c>
      <c r="G25" s="63">
        <f t="shared" si="34"/>
        <v>0</v>
      </c>
      <c r="H25" s="63">
        <f t="shared" si="35"/>
        <v>57</v>
      </c>
      <c r="I25" s="106" t="str">
        <f t="shared" si="6"/>
        <v>是</v>
      </c>
      <c r="J25" s="146" t="str">
        <f t="shared" si="8"/>
        <v>项</v>
      </c>
      <c r="K25" s="146" t="str">
        <f t="shared" si="9"/>
        <v>201</v>
      </c>
      <c r="N25" s="218">
        <v>57</v>
      </c>
      <c r="O25" s="146">
        <v>57.071</v>
      </c>
      <c r="P25" s="219">
        <f t="shared" si="36"/>
        <v>57</v>
      </c>
      <c r="Q25" s="219">
        <v>0</v>
      </c>
      <c r="R25" s="219">
        <v>0</v>
      </c>
      <c r="S25" s="219">
        <f>VLOOKUP(A:A,[3]全区!$A$1:$O$65536,15,FALSE)</f>
        <v>0</v>
      </c>
      <c r="T25" s="219">
        <v>0</v>
      </c>
      <c r="U25" s="146">
        <f>VLOOKUP(A:A,[3]全区!$A$1:$Q$65536,17,FALSE)</f>
        <v>0</v>
      </c>
      <c r="V25" s="219">
        <f t="shared" si="37"/>
        <v>0</v>
      </c>
      <c r="W25" s="219">
        <v>0</v>
      </c>
      <c r="X25" s="182">
        <f>VLOOKUP(A:A,[3]全区!$A$1:$S$65536,19,FALSE)</f>
        <v>0</v>
      </c>
      <c r="Y25" s="219">
        <f t="shared" si="38"/>
        <v>0</v>
      </c>
      <c r="AA25" s="182">
        <f>VLOOKUP(A:A,[2]全区!$A$1:$T$65536,20,FALSE)</f>
        <v>0</v>
      </c>
      <c r="AB25" s="219">
        <f t="shared" si="39"/>
        <v>0</v>
      </c>
      <c r="AC25" s="182">
        <f>VLOOKUP(A:A,[1]全区!$A$1:$V$65536,22,FALSE)</f>
        <v>0</v>
      </c>
      <c r="AD25" s="219">
        <f t="shared" si="40"/>
        <v>0</v>
      </c>
      <c r="AE25" s="182">
        <f>VLOOKUP(A:A,[2]全区!$A$1:$P$65536,16,FALSE)</f>
        <v>0</v>
      </c>
      <c r="AF25" s="219">
        <f t="shared" si="41"/>
        <v>0</v>
      </c>
      <c r="AH25" s="182">
        <v>32</v>
      </c>
      <c r="AI25" s="182">
        <f>VLOOKUP(A:A,'[4]YB01'!$A$1:$C$1317,3,FALSE)</f>
        <v>32</v>
      </c>
      <c r="AJ25" s="177">
        <f t="shared" si="42"/>
        <v>34</v>
      </c>
      <c r="AK25" s="146">
        <v>31</v>
      </c>
      <c r="AL25" s="146">
        <f t="shared" si="43"/>
        <v>32</v>
      </c>
      <c r="AM25" s="228">
        <v>31.675079</v>
      </c>
      <c r="AN25" s="226">
        <v>26</v>
      </c>
      <c r="AO25" s="219">
        <v>0</v>
      </c>
      <c r="AP25" s="176">
        <f>(SUMIF([5]预算调整!$O:$O,A:A,[5]预算调整!$AD:$AD))/10000</f>
        <v>0</v>
      </c>
      <c r="AQ25" s="219">
        <f t="shared" si="44"/>
        <v>0</v>
      </c>
      <c r="AR25" s="219">
        <v>34</v>
      </c>
      <c r="AS25" s="182">
        <f>(SUMIF([6]预算调整!$F:$F,A:A,[6]预算调整!$P:$P))/10000</f>
        <v>33.820361</v>
      </c>
      <c r="AT25" s="219">
        <f t="shared" si="45"/>
        <v>34</v>
      </c>
      <c r="AW25" s="231">
        <v>0</v>
      </c>
      <c r="AX25" s="182">
        <f>(SUMIF([7]Sheet2!$B:$B,A:A,[7]Sheet2!$C:$C))/10000</f>
        <v>0</v>
      </c>
      <c r="AY25" s="219">
        <f t="shared" si="46"/>
        <v>0</v>
      </c>
      <c r="BC25" s="182">
        <v>0</v>
      </c>
      <c r="BD25" s="146">
        <f t="shared" si="47"/>
        <v>0</v>
      </c>
      <c r="BE25" s="182">
        <v>0</v>
      </c>
      <c r="BF25" s="182">
        <f>SUMIF([8]Sheet1!$O:$O,A25,[8]Sheet1!$AD:$AD)</f>
        <v>0</v>
      </c>
    </row>
    <row r="26" customHeight="1" spans="1:58">
      <c r="A26" s="208">
        <v>2010205</v>
      </c>
      <c r="B26" s="60" t="s">
        <v>114</v>
      </c>
      <c r="C26" s="63">
        <f t="shared" si="30"/>
        <v>79</v>
      </c>
      <c r="D26" s="63">
        <f t="shared" si="31"/>
        <v>0</v>
      </c>
      <c r="E26" s="63">
        <f t="shared" si="32"/>
        <v>0</v>
      </c>
      <c r="F26" s="63">
        <f t="shared" si="33"/>
        <v>0</v>
      </c>
      <c r="G26" s="63">
        <f t="shared" si="34"/>
        <v>0</v>
      </c>
      <c r="H26" s="63">
        <f t="shared" si="35"/>
        <v>79</v>
      </c>
      <c r="I26" s="106" t="str">
        <f t="shared" si="6"/>
        <v>是</v>
      </c>
      <c r="J26" s="146" t="str">
        <f t="shared" si="8"/>
        <v>项</v>
      </c>
      <c r="K26" s="146" t="str">
        <f t="shared" si="9"/>
        <v>201</v>
      </c>
      <c r="N26" s="218">
        <v>79</v>
      </c>
      <c r="O26" s="146">
        <v>79.4</v>
      </c>
      <c r="P26" s="219">
        <f t="shared" si="36"/>
        <v>79</v>
      </c>
      <c r="Q26" s="219">
        <v>0</v>
      </c>
      <c r="R26" s="219">
        <v>0</v>
      </c>
      <c r="S26" s="219">
        <f>VLOOKUP(A:A,[3]全区!$A$1:$O$65536,15,FALSE)</f>
        <v>0</v>
      </c>
      <c r="T26" s="219">
        <v>0</v>
      </c>
      <c r="U26" s="146">
        <f>VLOOKUP(A:A,[3]全区!$A$1:$Q$65536,17,FALSE)</f>
        <v>0</v>
      </c>
      <c r="V26" s="219">
        <f t="shared" si="37"/>
        <v>0</v>
      </c>
      <c r="W26" s="219">
        <v>0</v>
      </c>
      <c r="X26" s="182">
        <f>VLOOKUP(A:A,[3]全区!$A$1:$S$65536,19,FALSE)</f>
        <v>0</v>
      </c>
      <c r="Y26" s="219">
        <f t="shared" si="38"/>
        <v>0</v>
      </c>
      <c r="AA26" s="182">
        <f>VLOOKUP(A:A,[2]全区!$A$1:$T$65536,20,FALSE)</f>
        <v>0</v>
      </c>
      <c r="AB26" s="219">
        <f t="shared" si="39"/>
        <v>0</v>
      </c>
      <c r="AC26" s="182">
        <f>VLOOKUP(A:A,[1]全区!$A$1:$V$65536,22,FALSE)</f>
        <v>0</v>
      </c>
      <c r="AD26" s="219">
        <f t="shared" si="40"/>
        <v>0</v>
      </c>
      <c r="AE26" s="182">
        <f>VLOOKUP(A:A,[2]全区!$A$1:$P$65536,16,FALSE)</f>
        <v>0</v>
      </c>
      <c r="AF26" s="219">
        <f t="shared" si="41"/>
        <v>0</v>
      </c>
      <c r="AH26" s="182">
        <v>33</v>
      </c>
      <c r="AI26" s="182">
        <f>VLOOKUP(A:A,'[4]YB01'!$A$1:$C$1317,3,FALSE)</f>
        <v>33</v>
      </c>
      <c r="AJ26" s="177">
        <f t="shared" si="42"/>
        <v>34</v>
      </c>
      <c r="AK26" s="146">
        <v>23</v>
      </c>
      <c r="AL26" s="146">
        <f t="shared" si="43"/>
        <v>24</v>
      </c>
      <c r="AM26" s="228">
        <v>23.592806</v>
      </c>
      <c r="AN26" s="226">
        <v>56</v>
      </c>
      <c r="AO26" s="219">
        <v>0</v>
      </c>
      <c r="AP26" s="176">
        <f>(SUMIF([5]预算调整!$O:$O,A:A,[5]预算调整!$AD:$AD))/10000</f>
        <v>0</v>
      </c>
      <c r="AQ26" s="219">
        <f t="shared" si="44"/>
        <v>0</v>
      </c>
      <c r="AR26" s="219">
        <v>34</v>
      </c>
      <c r="AS26" s="182">
        <f>(SUMIF([6]预算调整!$F:$F,A:A,[6]预算调整!$P:$P))/10000</f>
        <v>33.8466</v>
      </c>
      <c r="AT26" s="219">
        <f t="shared" si="45"/>
        <v>34</v>
      </c>
      <c r="AW26" s="231">
        <v>0</v>
      </c>
      <c r="AX26" s="182">
        <f>(SUMIF([7]Sheet2!$B:$B,A:A,[7]Sheet2!$C:$C))/10000</f>
        <v>0</v>
      </c>
      <c r="AY26" s="219">
        <f t="shared" si="46"/>
        <v>0</v>
      </c>
      <c r="BC26" s="182">
        <v>0</v>
      </c>
      <c r="BD26" s="146">
        <f t="shared" si="47"/>
        <v>0</v>
      </c>
      <c r="BE26" s="182">
        <v>0</v>
      </c>
      <c r="BF26" s="182">
        <f>SUMIF([8]Sheet1!$O:$O,A26,[8]Sheet1!$AD:$AD)</f>
        <v>0</v>
      </c>
    </row>
    <row r="27" hidden="1" customHeight="1" spans="1:58">
      <c r="A27" s="208">
        <v>2010206</v>
      </c>
      <c r="B27" s="60" t="s">
        <v>115</v>
      </c>
      <c r="C27" s="63">
        <f t="shared" si="30"/>
        <v>0</v>
      </c>
      <c r="D27" s="63">
        <f t="shared" si="31"/>
        <v>0</v>
      </c>
      <c r="E27" s="63">
        <f t="shared" si="32"/>
        <v>0</v>
      </c>
      <c r="F27" s="63">
        <f t="shared" si="33"/>
        <v>0</v>
      </c>
      <c r="G27" s="63">
        <f t="shared" si="34"/>
        <v>0</v>
      </c>
      <c r="H27" s="63">
        <f t="shared" si="35"/>
        <v>0</v>
      </c>
      <c r="I27" s="106" t="str">
        <f t="shared" si="6"/>
        <v>否</v>
      </c>
      <c r="J27" s="146" t="str">
        <f t="shared" si="8"/>
        <v>项</v>
      </c>
      <c r="K27" s="146" t="str">
        <f t="shared" si="9"/>
        <v>201</v>
      </c>
      <c r="N27" s="218">
        <v>0</v>
      </c>
      <c r="O27" s="146">
        <v>0</v>
      </c>
      <c r="P27" s="219">
        <f t="shared" si="36"/>
        <v>0</v>
      </c>
      <c r="Q27" s="219">
        <v>0</v>
      </c>
      <c r="R27" s="219">
        <v>0</v>
      </c>
      <c r="S27" s="219">
        <f>VLOOKUP(A:A,[3]全区!$A$1:$O$65536,15,FALSE)</f>
        <v>0</v>
      </c>
      <c r="T27" s="219">
        <v>0</v>
      </c>
      <c r="U27" s="146">
        <f>VLOOKUP(A:A,[3]全区!$A$1:$Q$65536,17,FALSE)</f>
        <v>0</v>
      </c>
      <c r="V27" s="219">
        <f t="shared" si="37"/>
        <v>0</v>
      </c>
      <c r="W27" s="219">
        <v>0</v>
      </c>
      <c r="X27" s="182">
        <f>VLOOKUP(A:A,[3]全区!$A$1:$S$65536,19,FALSE)</f>
        <v>0</v>
      </c>
      <c r="Y27" s="219">
        <f t="shared" si="38"/>
        <v>0</v>
      </c>
      <c r="AA27" s="182">
        <f>VLOOKUP(A:A,[2]全区!$A$1:$T$65536,20,FALSE)</f>
        <v>0</v>
      </c>
      <c r="AB27" s="219">
        <f t="shared" si="39"/>
        <v>0</v>
      </c>
      <c r="AC27" s="182">
        <f>VLOOKUP(A:A,[1]全区!$A$1:$V$65536,22,FALSE)</f>
        <v>0</v>
      </c>
      <c r="AD27" s="219">
        <f t="shared" si="40"/>
        <v>0</v>
      </c>
      <c r="AE27" s="182">
        <f>VLOOKUP(A:A,[2]全区!$A$1:$P$65536,16,FALSE)</f>
        <v>0</v>
      </c>
      <c r="AF27" s="219">
        <f t="shared" si="41"/>
        <v>0</v>
      </c>
      <c r="AH27" s="182">
        <v>0</v>
      </c>
      <c r="AI27" s="182">
        <f>VLOOKUP(A:A,'[4]YB01'!$A$1:$C$1317,3,FALSE)</f>
        <v>0</v>
      </c>
      <c r="AJ27" s="177">
        <f t="shared" si="42"/>
        <v>0</v>
      </c>
      <c r="AK27" s="146">
        <v>0</v>
      </c>
      <c r="AL27" s="146">
        <f t="shared" si="43"/>
        <v>0</v>
      </c>
      <c r="AM27" s="228">
        <v>0</v>
      </c>
      <c r="AN27" s="182">
        <f t="shared" si="27"/>
        <v>0</v>
      </c>
      <c r="AO27" s="219">
        <v>0</v>
      </c>
      <c r="AP27" s="176">
        <f>(SUMIF([5]预算调整!$O:$O,A:A,[5]预算调整!$AD:$AD))/10000</f>
        <v>0</v>
      </c>
      <c r="AQ27" s="219">
        <f t="shared" si="44"/>
        <v>0</v>
      </c>
      <c r="AR27" s="219">
        <v>0</v>
      </c>
      <c r="AS27" s="182">
        <f>(SUMIF([6]预算调整!$F:$F,A:A,[6]预算调整!$P:$P))/10000</f>
        <v>0</v>
      </c>
      <c r="AT27" s="219">
        <f t="shared" si="45"/>
        <v>0</v>
      </c>
      <c r="AW27" s="231">
        <v>0</v>
      </c>
      <c r="AX27" s="182">
        <f>(SUMIF([7]Sheet2!$B:$B,A:A,[7]Sheet2!$C:$C))/10000</f>
        <v>0</v>
      </c>
      <c r="AY27" s="219">
        <f t="shared" si="46"/>
        <v>0</v>
      </c>
      <c r="BC27" s="182">
        <v>0</v>
      </c>
      <c r="BD27" s="146">
        <f t="shared" si="47"/>
        <v>0</v>
      </c>
      <c r="BE27" s="182">
        <v>0</v>
      </c>
      <c r="BF27" s="182">
        <f>SUMIF([8]Sheet1!$O:$O,A27,[8]Sheet1!$AD:$AD)</f>
        <v>0</v>
      </c>
    </row>
    <row r="28" hidden="1" customHeight="1" spans="1:58">
      <c r="A28" s="208">
        <v>2010250</v>
      </c>
      <c r="B28" s="60" t="s">
        <v>110</v>
      </c>
      <c r="C28" s="63">
        <f t="shared" si="30"/>
        <v>0</v>
      </c>
      <c r="D28" s="63">
        <f t="shared" si="31"/>
        <v>0</v>
      </c>
      <c r="E28" s="63">
        <f t="shared" si="32"/>
        <v>0</v>
      </c>
      <c r="F28" s="63">
        <f t="shared" si="33"/>
        <v>0</v>
      </c>
      <c r="G28" s="63">
        <f t="shared" si="34"/>
        <v>0</v>
      </c>
      <c r="H28" s="63">
        <f t="shared" si="35"/>
        <v>0</v>
      </c>
      <c r="I28" s="106" t="str">
        <f t="shared" si="6"/>
        <v>否</v>
      </c>
      <c r="J28" s="146" t="str">
        <f t="shared" si="8"/>
        <v>项</v>
      </c>
      <c r="K28" s="146" t="str">
        <f t="shared" si="9"/>
        <v>201</v>
      </c>
      <c r="N28" s="218">
        <v>0</v>
      </c>
      <c r="O28" s="146">
        <v>0</v>
      </c>
      <c r="P28" s="219">
        <f t="shared" si="36"/>
        <v>0</v>
      </c>
      <c r="Q28" s="219">
        <v>0</v>
      </c>
      <c r="R28" s="219">
        <v>0</v>
      </c>
      <c r="S28" s="219">
        <f>VLOOKUP(A:A,[3]全区!$A$1:$O$65536,15,FALSE)</f>
        <v>0</v>
      </c>
      <c r="T28" s="219">
        <v>0</v>
      </c>
      <c r="U28" s="146">
        <f>VLOOKUP(A:A,[3]全区!$A$1:$Q$65536,17,FALSE)</f>
        <v>0</v>
      </c>
      <c r="V28" s="219">
        <f t="shared" si="37"/>
        <v>0</v>
      </c>
      <c r="W28" s="219">
        <v>0</v>
      </c>
      <c r="X28" s="182">
        <f>VLOOKUP(A:A,[3]全区!$A$1:$S$65536,19,FALSE)</f>
        <v>0</v>
      </c>
      <c r="Y28" s="219">
        <f t="shared" si="38"/>
        <v>0</v>
      </c>
      <c r="AA28" s="182">
        <f>VLOOKUP(A:A,[2]全区!$A$1:$T$65536,20,FALSE)</f>
        <v>0</v>
      </c>
      <c r="AB28" s="219">
        <f t="shared" si="39"/>
        <v>0</v>
      </c>
      <c r="AC28" s="182">
        <f>VLOOKUP(A:A,[1]全区!$A$1:$V$65536,22,FALSE)</f>
        <v>0</v>
      </c>
      <c r="AD28" s="219">
        <f t="shared" si="40"/>
        <v>0</v>
      </c>
      <c r="AE28" s="182">
        <f>VLOOKUP(A:A,[2]全区!$A$1:$P$65536,16,FALSE)</f>
        <v>0</v>
      </c>
      <c r="AF28" s="219">
        <f t="shared" si="41"/>
        <v>0</v>
      </c>
      <c r="AH28" s="182">
        <v>0</v>
      </c>
      <c r="AI28" s="182">
        <f>VLOOKUP(A:A,'[4]YB01'!$A$1:$C$1317,3,FALSE)</f>
        <v>0</v>
      </c>
      <c r="AJ28" s="177">
        <f t="shared" si="42"/>
        <v>0</v>
      </c>
      <c r="AK28" s="146">
        <v>0</v>
      </c>
      <c r="AL28" s="146">
        <f t="shared" si="43"/>
        <v>0</v>
      </c>
      <c r="AM28" s="228">
        <v>0</v>
      </c>
      <c r="AN28" s="182">
        <f t="shared" si="27"/>
        <v>0</v>
      </c>
      <c r="AO28" s="219">
        <v>0</v>
      </c>
      <c r="AP28" s="176">
        <f>(SUMIF([5]预算调整!$O:$O,A:A,[5]预算调整!$AD:$AD))/10000</f>
        <v>0</v>
      </c>
      <c r="AQ28" s="219">
        <f t="shared" si="44"/>
        <v>0</v>
      </c>
      <c r="AR28" s="219">
        <v>0</v>
      </c>
      <c r="AS28" s="182">
        <f>(SUMIF([6]预算调整!$F:$F,A:A,[6]预算调整!$P:$P))/10000</f>
        <v>0</v>
      </c>
      <c r="AT28" s="219">
        <f t="shared" si="45"/>
        <v>0</v>
      </c>
      <c r="AW28" s="231">
        <v>0</v>
      </c>
      <c r="AX28" s="182">
        <f>(SUMIF([7]Sheet2!$B:$B,A:A,[7]Sheet2!$C:$C))/10000</f>
        <v>0</v>
      </c>
      <c r="AY28" s="219">
        <f t="shared" si="46"/>
        <v>0</v>
      </c>
      <c r="BC28" s="182">
        <v>0</v>
      </c>
      <c r="BD28" s="146">
        <f t="shared" si="47"/>
        <v>0</v>
      </c>
      <c r="BE28" s="182">
        <v>0</v>
      </c>
      <c r="BF28" s="182">
        <f>SUMIF([8]Sheet1!$O:$O,A28,[8]Sheet1!$AD:$AD)</f>
        <v>0</v>
      </c>
    </row>
    <row r="29" customHeight="1" spans="1:58">
      <c r="A29" s="208">
        <v>2010299</v>
      </c>
      <c r="B29" s="60" t="s">
        <v>116</v>
      </c>
      <c r="C29" s="63">
        <f t="shared" si="30"/>
        <v>65</v>
      </c>
      <c r="D29" s="63">
        <f t="shared" si="31"/>
        <v>0</v>
      </c>
      <c r="E29" s="63">
        <f t="shared" si="32"/>
        <v>0</v>
      </c>
      <c r="F29" s="63">
        <f t="shared" si="33"/>
        <v>0</v>
      </c>
      <c r="G29" s="63">
        <f t="shared" si="34"/>
        <v>0</v>
      </c>
      <c r="H29" s="63">
        <f t="shared" si="35"/>
        <v>65</v>
      </c>
      <c r="I29" s="106" t="str">
        <f t="shared" si="6"/>
        <v>是</v>
      </c>
      <c r="J29" s="146" t="str">
        <f t="shared" si="8"/>
        <v>项</v>
      </c>
      <c r="K29" s="146" t="str">
        <f t="shared" si="9"/>
        <v>201</v>
      </c>
      <c r="N29" s="218">
        <v>65</v>
      </c>
      <c r="O29" s="146">
        <v>65.0247</v>
      </c>
      <c r="P29" s="219">
        <f t="shared" si="36"/>
        <v>65</v>
      </c>
      <c r="Q29" s="219">
        <v>0</v>
      </c>
      <c r="R29" s="219">
        <v>0</v>
      </c>
      <c r="S29" s="219">
        <f>VLOOKUP(A:A,[3]全区!$A$1:$O$65536,15,FALSE)</f>
        <v>0</v>
      </c>
      <c r="T29" s="219">
        <v>0</v>
      </c>
      <c r="U29" s="146">
        <f>VLOOKUP(A:A,[3]全区!$A$1:$Q$65536,17,FALSE)</f>
        <v>0</v>
      </c>
      <c r="V29" s="219">
        <f t="shared" si="37"/>
        <v>0</v>
      </c>
      <c r="W29" s="219">
        <v>0</v>
      </c>
      <c r="X29" s="182">
        <f>VLOOKUP(A:A,[3]全区!$A$1:$S$65536,19,FALSE)</f>
        <v>0</v>
      </c>
      <c r="Y29" s="219">
        <f t="shared" si="38"/>
        <v>0</v>
      </c>
      <c r="AA29" s="182">
        <f>VLOOKUP(A:A,[2]全区!$A$1:$T$65536,20,FALSE)</f>
        <v>9</v>
      </c>
      <c r="AB29" s="219">
        <f t="shared" si="39"/>
        <v>9</v>
      </c>
      <c r="AC29" s="182">
        <f>VLOOKUP(A:A,[1]全区!$A$1:$V$65536,22,FALSE)</f>
        <v>0</v>
      </c>
      <c r="AD29" s="219">
        <f t="shared" si="40"/>
        <v>0</v>
      </c>
      <c r="AE29" s="182">
        <f>VLOOKUP(A:A,[2]全区!$A$1:$P$65536,16,FALSE)</f>
        <v>0</v>
      </c>
      <c r="AF29" s="219">
        <f t="shared" si="41"/>
        <v>0</v>
      </c>
      <c r="AH29" s="182">
        <v>0</v>
      </c>
      <c r="AI29" s="182">
        <f>VLOOKUP(A:A,'[4]YB01'!$A$1:$C$1317,3,FALSE)</f>
        <v>0</v>
      </c>
      <c r="AJ29" s="177">
        <f t="shared" si="42"/>
        <v>14</v>
      </c>
      <c r="AK29" s="146">
        <v>0</v>
      </c>
      <c r="AL29" s="146">
        <f t="shared" si="43"/>
        <v>0</v>
      </c>
      <c r="AM29" s="228">
        <v>0.0247</v>
      </c>
      <c r="AN29" s="226">
        <v>65</v>
      </c>
      <c r="AO29" s="219">
        <v>0</v>
      </c>
      <c r="AP29" s="176">
        <f>(SUMIF([5]预算调整!$O:$O,A:A,[5]预算调整!$AD:$AD))/10000</f>
        <v>0</v>
      </c>
      <c r="AQ29" s="219">
        <f t="shared" si="44"/>
        <v>0</v>
      </c>
      <c r="AR29" s="219">
        <v>14</v>
      </c>
      <c r="AS29" s="182">
        <f>(SUMIF([6]预算调整!$F:$F,A:A,[6]预算调整!$P:$P))/10000</f>
        <v>14</v>
      </c>
      <c r="AT29" s="219">
        <f t="shared" si="45"/>
        <v>14</v>
      </c>
      <c r="AW29" s="231">
        <v>0</v>
      </c>
      <c r="AX29" s="182">
        <f>(SUMIF([7]Sheet2!$B:$B,A:A,[7]Sheet2!$C:$C))/10000</f>
        <v>0</v>
      </c>
      <c r="AY29" s="219">
        <f t="shared" si="46"/>
        <v>0</v>
      </c>
      <c r="BC29" s="182">
        <v>0</v>
      </c>
      <c r="BD29" s="146">
        <f t="shared" si="47"/>
        <v>0</v>
      </c>
      <c r="BE29" s="182">
        <v>0</v>
      </c>
      <c r="BF29" s="182">
        <f>SUMIF([8]Sheet1!$O:$O,A29,[8]Sheet1!$AD:$AD)</f>
        <v>0</v>
      </c>
    </row>
    <row r="30" s="177" customFormat="1" customHeight="1" spans="1:58">
      <c r="A30" s="209">
        <v>20103</v>
      </c>
      <c r="B30" s="207" t="s">
        <v>117</v>
      </c>
      <c r="C30" s="66">
        <f t="shared" ref="C30:H30" si="48">SUM(C31:C40)</f>
        <v>14481</v>
      </c>
      <c r="D30" s="66">
        <f t="shared" si="48"/>
        <v>2000</v>
      </c>
      <c r="E30" s="66">
        <f t="shared" si="48"/>
        <v>869</v>
      </c>
      <c r="F30" s="66">
        <f t="shared" si="48"/>
        <v>-1976</v>
      </c>
      <c r="G30" s="66">
        <f t="shared" si="48"/>
        <v>24</v>
      </c>
      <c r="H30" s="66">
        <f t="shared" si="48"/>
        <v>15350</v>
      </c>
      <c r="I30" s="106" t="str">
        <f t="shared" si="6"/>
        <v>是</v>
      </c>
      <c r="J30" s="143" t="str">
        <f t="shared" si="8"/>
        <v>款</v>
      </c>
      <c r="K30" s="143" t="str">
        <f t="shared" si="9"/>
        <v>201</v>
      </c>
      <c r="L30" s="143"/>
      <c r="M30" s="143"/>
      <c r="N30" s="143"/>
      <c r="O30" s="143"/>
      <c r="P30" s="143"/>
      <c r="Q30" s="143"/>
      <c r="R30" s="143"/>
      <c r="S30" s="143"/>
      <c r="T30" s="143"/>
      <c r="U30" s="143"/>
      <c r="V30" s="143"/>
      <c r="W30" s="143"/>
      <c r="AN30" s="182">
        <f t="shared" si="27"/>
        <v>0</v>
      </c>
      <c r="AO30" s="219"/>
      <c r="AP30" s="176">
        <f>(SUMIF([5]预算调整!$O:$O,A:A,[5]预算调整!$AD:$AD))/10000</f>
        <v>0</v>
      </c>
      <c r="AQ30" s="219">
        <f t="shared" si="44"/>
        <v>0</v>
      </c>
      <c r="AR30" s="219"/>
      <c r="AS30" s="182">
        <v>0</v>
      </c>
      <c r="AX30" s="182">
        <v>0</v>
      </c>
      <c r="BC30" s="182"/>
      <c r="BD30" s="182"/>
      <c r="BE30" s="182">
        <v>0</v>
      </c>
      <c r="BF30" s="182"/>
    </row>
    <row r="31" customHeight="1" spans="1:58">
      <c r="A31" s="208">
        <v>2010301</v>
      </c>
      <c r="B31" s="60" t="s">
        <v>101</v>
      </c>
      <c r="C31" s="63">
        <f t="shared" ref="C31:C40" si="49">N31+T31+W31</f>
        <v>4384</v>
      </c>
      <c r="D31" s="63">
        <f t="shared" ref="D31:D40" si="50">Q31+T31</f>
        <v>0</v>
      </c>
      <c r="E31" s="63">
        <f t="shared" ref="E31:E40" si="51">H31-C31</f>
        <v>766</v>
      </c>
      <c r="F31" s="63">
        <f t="shared" ref="F31:F40" si="52">G31-D31</f>
        <v>0</v>
      </c>
      <c r="G31" s="63">
        <f t="shared" ref="G31:G40" si="53">AW31</f>
        <v>0</v>
      </c>
      <c r="H31" s="63">
        <f t="shared" ref="H31:H40" si="54">AK31+AN31</f>
        <v>5150</v>
      </c>
      <c r="I31" s="106" t="str">
        <f t="shared" si="6"/>
        <v>是</v>
      </c>
      <c r="J31" s="146" t="str">
        <f t="shared" si="8"/>
        <v>项</v>
      </c>
      <c r="K31" s="146" t="str">
        <f t="shared" si="9"/>
        <v>201</v>
      </c>
      <c r="N31" s="218">
        <v>4384</v>
      </c>
      <c r="O31" s="146">
        <v>4384.043164</v>
      </c>
      <c r="P31" s="219">
        <f t="shared" ref="P31:P40" si="55">ROUND(O31,0)</f>
        <v>4384</v>
      </c>
      <c r="Q31" s="219">
        <v>0</v>
      </c>
      <c r="R31" s="219">
        <v>0</v>
      </c>
      <c r="S31" s="219">
        <f>VLOOKUP(A:A,[3]全区!$A$1:$O$65536,15,FALSE)</f>
        <v>0</v>
      </c>
      <c r="T31" s="219">
        <v>0</v>
      </c>
      <c r="U31" s="146">
        <f>VLOOKUP(A:A,[3]全区!$A$1:$Q$65536,17,FALSE)</f>
        <v>0</v>
      </c>
      <c r="V31" s="219">
        <f t="shared" ref="V31:V40" si="56">ROUND(U31,0)</f>
        <v>0</v>
      </c>
      <c r="W31" s="219">
        <v>0</v>
      </c>
      <c r="X31" s="182">
        <f>VLOOKUP(A:A,[3]全区!$A$1:$S$65536,19,FALSE)</f>
        <v>0</v>
      </c>
      <c r="Y31" s="219">
        <f t="shared" ref="Y31:Y40" si="57">ROUND(X31,0)</f>
        <v>0</v>
      </c>
      <c r="AA31" s="182">
        <f>VLOOKUP(A:A,[2]全区!$A$1:$T$65536,20,FALSE)</f>
        <v>0</v>
      </c>
      <c r="AB31" s="219">
        <f t="shared" ref="AB31:AB40" si="58">ROUND(AA31,0)</f>
        <v>0</v>
      </c>
      <c r="AC31" s="182">
        <f>VLOOKUP(A:A,[1]全区!$A$1:$V$65536,22,FALSE)</f>
        <v>0</v>
      </c>
      <c r="AD31" s="219">
        <f t="shared" ref="AD31:AD40" si="59">ROUND(AC31,0)</f>
        <v>0</v>
      </c>
      <c r="AE31" s="182">
        <f>VLOOKUP(A:A,[2]全区!$A$1:$P$65536,16,FALSE)</f>
        <v>0</v>
      </c>
      <c r="AF31" s="219">
        <f t="shared" ref="AF31:AF40" si="60">ROUND(AE31,0)</f>
        <v>0</v>
      </c>
      <c r="AH31" s="182">
        <v>4011</v>
      </c>
      <c r="AI31" s="182">
        <f>VLOOKUP(A:A,'[4]YB01'!$A$1:$C$1317,3,FALSE)</f>
        <v>4011</v>
      </c>
      <c r="AJ31" s="177">
        <f t="shared" ref="AJ31:AJ40" si="61">AO31+AR31</f>
        <v>762</v>
      </c>
      <c r="AK31" s="146">
        <v>4099</v>
      </c>
      <c r="AL31" s="146">
        <f t="shared" ref="AL31:AL40" si="62">ROUND(AM31,0)</f>
        <v>4099</v>
      </c>
      <c r="AM31" s="228">
        <v>4099.371211</v>
      </c>
      <c r="AN31" s="182">
        <f t="shared" si="27"/>
        <v>1051</v>
      </c>
      <c r="AO31" s="219">
        <v>414</v>
      </c>
      <c r="AP31" s="176">
        <f>(SUMIF([5]预算调整!$O:$O,A:A,[5]预算调整!$AD:$AD))/10000</f>
        <v>413.883201</v>
      </c>
      <c r="AQ31" s="219">
        <f t="shared" si="44"/>
        <v>414</v>
      </c>
      <c r="AR31" s="219">
        <v>348</v>
      </c>
      <c r="AS31" s="182">
        <f>(SUMIF([6]预算调整!$F:$F,A:A,[6]预算调整!$P:$P))/10000</f>
        <v>348.224225</v>
      </c>
      <c r="AT31" s="219">
        <f t="shared" ref="AT31:AT40" si="63">ROUND(AS31,0)</f>
        <v>348</v>
      </c>
      <c r="AW31" s="231">
        <v>0</v>
      </c>
      <c r="AX31" s="182">
        <f>(SUMIF([7]Sheet2!$B:$B,A:A,[7]Sheet2!$C:$C))/10000</f>
        <v>0</v>
      </c>
      <c r="AY31" s="219">
        <f t="shared" ref="AY31:AY40" si="64">ROUND(AX31,0)</f>
        <v>0</v>
      </c>
      <c r="BC31" s="182">
        <v>1051</v>
      </c>
      <c r="BD31" s="146">
        <f t="shared" ref="BD31:BD40" si="65">ROUND(BE31,0)</f>
        <v>1051</v>
      </c>
      <c r="BE31" s="182">
        <v>1050.85625</v>
      </c>
      <c r="BF31" s="182">
        <f>SUMIF([8]Sheet1!$O:$O,A31,[8]Sheet1!$AD:$AD)</f>
        <v>10508562.5</v>
      </c>
    </row>
    <row r="32" hidden="1" customHeight="1" spans="1:58">
      <c r="A32" s="208">
        <v>2010302</v>
      </c>
      <c r="B32" s="60" t="s">
        <v>102</v>
      </c>
      <c r="C32" s="63">
        <f t="shared" si="49"/>
        <v>0</v>
      </c>
      <c r="D32" s="63">
        <f t="shared" si="50"/>
        <v>0</v>
      </c>
      <c r="E32" s="63">
        <f t="shared" si="51"/>
        <v>0</v>
      </c>
      <c r="F32" s="63">
        <f t="shared" si="52"/>
        <v>0</v>
      </c>
      <c r="G32" s="63">
        <f t="shared" si="53"/>
        <v>0</v>
      </c>
      <c r="H32" s="63">
        <f t="shared" si="54"/>
        <v>0</v>
      </c>
      <c r="I32" s="106" t="str">
        <f t="shared" si="6"/>
        <v>否</v>
      </c>
      <c r="J32" s="146" t="str">
        <f t="shared" si="8"/>
        <v>项</v>
      </c>
      <c r="K32" s="146" t="str">
        <f t="shared" si="9"/>
        <v>201</v>
      </c>
      <c r="N32" s="218">
        <v>0</v>
      </c>
      <c r="O32" s="146">
        <v>0</v>
      </c>
      <c r="P32" s="219">
        <f t="shared" si="55"/>
        <v>0</v>
      </c>
      <c r="Q32" s="219">
        <v>0</v>
      </c>
      <c r="R32" s="219">
        <v>0</v>
      </c>
      <c r="S32" s="219">
        <f>VLOOKUP(A:A,[3]全区!$A$1:$O$65536,15,FALSE)</f>
        <v>0</v>
      </c>
      <c r="T32" s="219">
        <v>0</v>
      </c>
      <c r="U32" s="146">
        <f>VLOOKUP(A:A,[3]全区!$A$1:$Q$65536,17,FALSE)</f>
        <v>0</v>
      </c>
      <c r="V32" s="219">
        <f t="shared" si="56"/>
        <v>0</v>
      </c>
      <c r="W32" s="219">
        <v>0</v>
      </c>
      <c r="X32" s="182">
        <f>VLOOKUP(A:A,[3]全区!$A$1:$S$65536,19,FALSE)</f>
        <v>0</v>
      </c>
      <c r="Y32" s="219">
        <f t="shared" si="57"/>
        <v>0</v>
      </c>
      <c r="AA32" s="182">
        <f>VLOOKUP(A:A,[2]全区!$A$1:$T$65536,20,FALSE)</f>
        <v>7</v>
      </c>
      <c r="AB32" s="219">
        <f t="shared" si="58"/>
        <v>7</v>
      </c>
      <c r="AC32" s="182">
        <f>VLOOKUP(A:A,[1]全区!$A$1:$V$65536,22,FALSE)</f>
        <v>0</v>
      </c>
      <c r="AD32" s="219">
        <f t="shared" si="59"/>
        <v>0</v>
      </c>
      <c r="AE32" s="182">
        <f>VLOOKUP(A:A,[2]全区!$A$1:$P$65536,16,FALSE)</f>
        <v>0</v>
      </c>
      <c r="AF32" s="219">
        <f t="shared" si="60"/>
        <v>0</v>
      </c>
      <c r="AH32" s="182">
        <v>0</v>
      </c>
      <c r="AI32" s="182">
        <f>VLOOKUP(A:A,'[4]YB01'!$A$1:$C$1317,3,FALSE)</f>
        <v>0</v>
      </c>
      <c r="AJ32" s="177">
        <f t="shared" si="61"/>
        <v>0</v>
      </c>
      <c r="AK32" s="146">
        <v>0</v>
      </c>
      <c r="AL32" s="146">
        <f t="shared" si="62"/>
        <v>0</v>
      </c>
      <c r="AM32" s="228">
        <v>0</v>
      </c>
      <c r="AN32" s="182">
        <f t="shared" si="27"/>
        <v>0</v>
      </c>
      <c r="AO32" s="219">
        <v>0</v>
      </c>
      <c r="AP32" s="176">
        <f>(SUMIF([5]预算调整!$O:$O,A:A,[5]预算调整!$AD:$AD))/10000</f>
        <v>0</v>
      </c>
      <c r="AQ32" s="219">
        <f t="shared" si="44"/>
        <v>0</v>
      </c>
      <c r="AR32" s="219">
        <v>0</v>
      </c>
      <c r="AS32" s="182">
        <f>(SUMIF([6]预算调整!$F:$F,A:A,[6]预算调整!$P:$P))/10000</f>
        <v>0</v>
      </c>
      <c r="AT32" s="219">
        <f t="shared" si="63"/>
        <v>0</v>
      </c>
      <c r="AW32" s="231">
        <v>0</v>
      </c>
      <c r="AX32" s="182">
        <f>(SUMIF([7]Sheet2!$B:$B,A:A,[7]Sheet2!$C:$C))/10000</f>
        <v>0</v>
      </c>
      <c r="AY32" s="219">
        <f t="shared" si="64"/>
        <v>0</v>
      </c>
      <c r="BC32" s="182">
        <v>0</v>
      </c>
      <c r="BD32" s="146">
        <f t="shared" si="65"/>
        <v>0</v>
      </c>
      <c r="BE32" s="182">
        <v>0</v>
      </c>
      <c r="BF32" s="182">
        <f>SUMIF([8]Sheet1!$O:$O,A32,[8]Sheet1!$AD:$AD)</f>
        <v>0</v>
      </c>
    </row>
    <row r="33" hidden="1" customHeight="1" spans="1:58">
      <c r="A33" s="208">
        <v>2010303</v>
      </c>
      <c r="B33" s="60" t="s">
        <v>103</v>
      </c>
      <c r="C33" s="63">
        <f t="shared" si="49"/>
        <v>0</v>
      </c>
      <c r="D33" s="63">
        <f t="shared" si="50"/>
        <v>0</v>
      </c>
      <c r="E33" s="63">
        <f t="shared" si="51"/>
        <v>0</v>
      </c>
      <c r="F33" s="63">
        <f t="shared" si="52"/>
        <v>0</v>
      </c>
      <c r="G33" s="63">
        <f t="shared" si="53"/>
        <v>0</v>
      </c>
      <c r="H33" s="63">
        <f t="shared" si="54"/>
        <v>0</v>
      </c>
      <c r="I33" s="106" t="str">
        <f t="shared" si="6"/>
        <v>否</v>
      </c>
      <c r="J33" s="146" t="str">
        <f t="shared" si="8"/>
        <v>项</v>
      </c>
      <c r="K33" s="146" t="str">
        <f t="shared" si="9"/>
        <v>201</v>
      </c>
      <c r="N33" s="218">
        <v>0</v>
      </c>
      <c r="O33" s="146">
        <v>0</v>
      </c>
      <c r="P33" s="219">
        <f t="shared" si="55"/>
        <v>0</v>
      </c>
      <c r="Q33" s="219">
        <v>0</v>
      </c>
      <c r="R33" s="219">
        <v>0</v>
      </c>
      <c r="S33" s="219">
        <f>VLOOKUP(A:A,[3]全区!$A$1:$O$65536,15,FALSE)</f>
        <v>0</v>
      </c>
      <c r="T33" s="219">
        <v>0</v>
      </c>
      <c r="U33" s="146">
        <f>VLOOKUP(A:A,[3]全区!$A$1:$Q$65536,17,FALSE)</f>
        <v>0</v>
      </c>
      <c r="V33" s="219">
        <f t="shared" si="56"/>
        <v>0</v>
      </c>
      <c r="W33" s="219">
        <v>0</v>
      </c>
      <c r="X33" s="182">
        <f>VLOOKUP(A:A,[3]全区!$A$1:$S$65536,19,FALSE)</f>
        <v>0</v>
      </c>
      <c r="Y33" s="219">
        <f t="shared" si="57"/>
        <v>0</v>
      </c>
      <c r="AA33" s="182">
        <f>VLOOKUP(A:A,[2]全区!$A$1:$T$65536,20,FALSE)</f>
        <v>0</v>
      </c>
      <c r="AB33" s="219">
        <f t="shared" si="58"/>
        <v>0</v>
      </c>
      <c r="AC33" s="182">
        <f>VLOOKUP(A:A,[1]全区!$A$1:$V$65536,22,FALSE)</f>
        <v>0</v>
      </c>
      <c r="AD33" s="219">
        <f t="shared" si="59"/>
        <v>0</v>
      </c>
      <c r="AE33" s="182">
        <f>VLOOKUP(A:A,[2]全区!$A$1:$P$65536,16,FALSE)</f>
        <v>0</v>
      </c>
      <c r="AF33" s="219">
        <f t="shared" si="60"/>
        <v>0</v>
      </c>
      <c r="AH33" s="182">
        <v>0</v>
      </c>
      <c r="AI33" s="182">
        <f>VLOOKUP(A:A,'[4]YB01'!$A$1:$C$1317,3,FALSE)</f>
        <v>0</v>
      </c>
      <c r="AJ33" s="177">
        <f t="shared" si="61"/>
        <v>0</v>
      </c>
      <c r="AK33" s="146">
        <v>0</v>
      </c>
      <c r="AL33" s="146">
        <f t="shared" si="62"/>
        <v>0</v>
      </c>
      <c r="AM33" s="228">
        <v>0</v>
      </c>
      <c r="AN33" s="182">
        <f t="shared" si="27"/>
        <v>0</v>
      </c>
      <c r="AO33" s="219">
        <v>0</v>
      </c>
      <c r="AP33" s="176">
        <f>(SUMIF([5]预算调整!$O:$O,A:A,[5]预算调整!$AD:$AD))/10000</f>
        <v>0</v>
      </c>
      <c r="AQ33" s="219">
        <f t="shared" si="44"/>
        <v>0</v>
      </c>
      <c r="AR33" s="219">
        <v>0</v>
      </c>
      <c r="AS33" s="182">
        <f>(SUMIF([6]预算调整!$F:$F,A:A,[6]预算调整!$P:$P))/10000</f>
        <v>0</v>
      </c>
      <c r="AT33" s="219">
        <f t="shared" si="63"/>
        <v>0</v>
      </c>
      <c r="AW33" s="231">
        <v>0</v>
      </c>
      <c r="AX33" s="182">
        <f>(SUMIF([7]Sheet2!$B:$B,A:A,[7]Sheet2!$C:$C))/10000</f>
        <v>0</v>
      </c>
      <c r="AY33" s="219">
        <f t="shared" si="64"/>
        <v>0</v>
      </c>
      <c r="BC33" s="182">
        <v>0</v>
      </c>
      <c r="BD33" s="146">
        <f t="shared" si="65"/>
        <v>0</v>
      </c>
      <c r="BE33" s="182">
        <v>0</v>
      </c>
      <c r="BF33" s="182">
        <f>SUMIF([8]Sheet1!$O:$O,A33,[8]Sheet1!$AD:$AD)</f>
        <v>0</v>
      </c>
    </row>
    <row r="34" hidden="1" customHeight="1" spans="1:58">
      <c r="A34" s="208">
        <v>2010304</v>
      </c>
      <c r="B34" s="60" t="s">
        <v>118</v>
      </c>
      <c r="C34" s="63">
        <f t="shared" si="49"/>
        <v>0</v>
      </c>
      <c r="D34" s="63">
        <f t="shared" si="50"/>
        <v>0</v>
      </c>
      <c r="E34" s="63">
        <f t="shared" si="51"/>
        <v>0</v>
      </c>
      <c r="F34" s="63">
        <f t="shared" si="52"/>
        <v>0</v>
      </c>
      <c r="G34" s="63">
        <f t="shared" si="53"/>
        <v>0</v>
      </c>
      <c r="H34" s="63">
        <f t="shared" si="54"/>
        <v>0</v>
      </c>
      <c r="I34" s="106" t="str">
        <f t="shared" si="6"/>
        <v>否</v>
      </c>
      <c r="J34" s="146" t="str">
        <f t="shared" si="8"/>
        <v>项</v>
      </c>
      <c r="K34" s="146" t="str">
        <f t="shared" si="9"/>
        <v>201</v>
      </c>
      <c r="N34" s="218">
        <v>0</v>
      </c>
      <c r="O34" s="146">
        <v>0</v>
      </c>
      <c r="P34" s="219">
        <f t="shared" si="55"/>
        <v>0</v>
      </c>
      <c r="Q34" s="219">
        <v>0</v>
      </c>
      <c r="R34" s="219">
        <v>0</v>
      </c>
      <c r="S34" s="219">
        <f>VLOOKUP(A:A,[3]全区!$A$1:$O$65536,15,FALSE)</f>
        <v>0</v>
      </c>
      <c r="T34" s="219">
        <v>0</v>
      </c>
      <c r="U34" s="146">
        <f>VLOOKUP(A:A,[3]全区!$A$1:$Q$65536,17,FALSE)</f>
        <v>0</v>
      </c>
      <c r="V34" s="219">
        <f t="shared" si="56"/>
        <v>0</v>
      </c>
      <c r="W34" s="219">
        <v>0</v>
      </c>
      <c r="X34" s="182">
        <f>VLOOKUP(A:A,[3]全区!$A$1:$S$65536,19,FALSE)</f>
        <v>0</v>
      </c>
      <c r="Y34" s="219">
        <f t="shared" si="57"/>
        <v>0</v>
      </c>
      <c r="AA34" s="182">
        <f>VLOOKUP(A:A,[2]全区!$A$1:$T$65536,20,FALSE)</f>
        <v>0</v>
      </c>
      <c r="AB34" s="219">
        <f t="shared" si="58"/>
        <v>0</v>
      </c>
      <c r="AC34" s="182">
        <f>VLOOKUP(A:A,[1]全区!$A$1:$V$65536,22,FALSE)</f>
        <v>0</v>
      </c>
      <c r="AD34" s="219">
        <f t="shared" si="59"/>
        <v>0</v>
      </c>
      <c r="AE34" s="182">
        <f>VLOOKUP(A:A,[2]全区!$A$1:$P$65536,16,FALSE)</f>
        <v>0</v>
      </c>
      <c r="AF34" s="219">
        <f t="shared" si="60"/>
        <v>0</v>
      </c>
      <c r="AH34" s="182">
        <v>0</v>
      </c>
      <c r="AI34" s="182">
        <f>VLOOKUP(A:A,'[4]YB01'!$A$1:$C$1317,3,FALSE)</f>
        <v>0</v>
      </c>
      <c r="AJ34" s="177">
        <f t="shared" si="61"/>
        <v>0</v>
      </c>
      <c r="AK34" s="146">
        <v>0</v>
      </c>
      <c r="AL34" s="146">
        <f t="shared" si="62"/>
        <v>0</v>
      </c>
      <c r="AM34" s="228">
        <v>0</v>
      </c>
      <c r="AN34" s="182">
        <f t="shared" si="27"/>
        <v>0</v>
      </c>
      <c r="AO34" s="219">
        <v>0</v>
      </c>
      <c r="AP34" s="176">
        <f>(SUMIF([5]预算调整!$O:$O,A:A,[5]预算调整!$AD:$AD))/10000</f>
        <v>0</v>
      </c>
      <c r="AQ34" s="219">
        <f t="shared" si="44"/>
        <v>0</v>
      </c>
      <c r="AR34" s="219">
        <v>0</v>
      </c>
      <c r="AS34" s="182">
        <f>(SUMIF([6]预算调整!$F:$F,A:A,[6]预算调整!$P:$P))/10000</f>
        <v>0</v>
      </c>
      <c r="AT34" s="219">
        <f t="shared" si="63"/>
        <v>0</v>
      </c>
      <c r="AW34" s="231">
        <v>0</v>
      </c>
      <c r="AX34" s="182">
        <f>(SUMIF([7]Sheet2!$B:$B,A:A,[7]Sheet2!$C:$C))/10000</f>
        <v>0</v>
      </c>
      <c r="AY34" s="219">
        <f t="shared" si="64"/>
        <v>0</v>
      </c>
      <c r="BC34" s="182">
        <v>0</v>
      </c>
      <c r="BD34" s="146">
        <f t="shared" si="65"/>
        <v>0</v>
      </c>
      <c r="BE34" s="182">
        <v>0</v>
      </c>
      <c r="BF34" s="182">
        <f>SUMIF([8]Sheet1!$O:$O,A34,[8]Sheet1!$AD:$AD)</f>
        <v>0</v>
      </c>
    </row>
    <row r="35" hidden="1" customHeight="1" spans="1:58">
      <c r="A35" s="208">
        <v>2010305</v>
      </c>
      <c r="B35" s="60" t="s">
        <v>119</v>
      </c>
      <c r="C35" s="63">
        <f t="shared" si="49"/>
        <v>0</v>
      </c>
      <c r="D35" s="63">
        <f t="shared" si="50"/>
        <v>0</v>
      </c>
      <c r="E35" s="63">
        <f t="shared" si="51"/>
        <v>0</v>
      </c>
      <c r="F35" s="63">
        <f t="shared" si="52"/>
        <v>0</v>
      </c>
      <c r="G35" s="63">
        <f t="shared" si="53"/>
        <v>0</v>
      </c>
      <c r="H35" s="63">
        <f t="shared" si="54"/>
        <v>0</v>
      </c>
      <c r="I35" s="106" t="str">
        <f t="shared" si="6"/>
        <v>否</v>
      </c>
      <c r="J35" s="146" t="str">
        <f t="shared" si="8"/>
        <v>项</v>
      </c>
      <c r="K35" s="146" t="str">
        <f t="shared" si="9"/>
        <v>201</v>
      </c>
      <c r="N35" s="218">
        <v>0</v>
      </c>
      <c r="O35" s="146">
        <v>0</v>
      </c>
      <c r="P35" s="219">
        <f t="shared" si="55"/>
        <v>0</v>
      </c>
      <c r="Q35" s="219">
        <v>0</v>
      </c>
      <c r="R35" s="219">
        <v>0</v>
      </c>
      <c r="S35" s="219">
        <f>VLOOKUP(A:A,[3]全区!$A$1:$O$65536,15,FALSE)</f>
        <v>0</v>
      </c>
      <c r="T35" s="219">
        <v>0</v>
      </c>
      <c r="U35" s="146">
        <f>VLOOKUP(A:A,[3]全区!$A$1:$Q$65536,17,FALSE)</f>
        <v>0</v>
      </c>
      <c r="V35" s="219">
        <f t="shared" si="56"/>
        <v>0</v>
      </c>
      <c r="W35" s="219">
        <v>0</v>
      </c>
      <c r="X35" s="182">
        <f>VLOOKUP(A:A,[3]全区!$A$1:$S$65536,19,FALSE)</f>
        <v>0</v>
      </c>
      <c r="Y35" s="219">
        <f t="shared" si="57"/>
        <v>0</v>
      </c>
      <c r="AA35" s="182">
        <f>VLOOKUP(A:A,[2]全区!$A$1:$T$65536,20,FALSE)</f>
        <v>0</v>
      </c>
      <c r="AB35" s="219">
        <f t="shared" si="58"/>
        <v>0</v>
      </c>
      <c r="AC35" s="182">
        <f>VLOOKUP(A:A,[1]全区!$A$1:$V$65536,22,FALSE)</f>
        <v>0</v>
      </c>
      <c r="AD35" s="219">
        <f t="shared" si="59"/>
        <v>0</v>
      </c>
      <c r="AE35" s="182">
        <f>VLOOKUP(A:A,[2]全区!$A$1:$P$65536,16,FALSE)</f>
        <v>0</v>
      </c>
      <c r="AF35" s="219">
        <f t="shared" si="60"/>
        <v>0</v>
      </c>
      <c r="AH35" s="182">
        <v>0</v>
      </c>
      <c r="AI35" s="182">
        <f>VLOOKUP(A:A,'[4]YB01'!$A$1:$C$1317,3,FALSE)</f>
        <v>0</v>
      </c>
      <c r="AJ35" s="177">
        <f t="shared" si="61"/>
        <v>0</v>
      </c>
      <c r="AK35" s="146">
        <v>0</v>
      </c>
      <c r="AL35" s="146">
        <f t="shared" si="62"/>
        <v>0</v>
      </c>
      <c r="AM35" s="228">
        <v>0</v>
      </c>
      <c r="AN35" s="182">
        <f t="shared" si="27"/>
        <v>0</v>
      </c>
      <c r="AO35" s="219">
        <v>0</v>
      </c>
      <c r="AP35" s="176">
        <f>(SUMIF([5]预算调整!$O:$O,A:A,[5]预算调整!$AD:$AD))/10000</f>
        <v>0</v>
      </c>
      <c r="AQ35" s="219">
        <f t="shared" si="44"/>
        <v>0</v>
      </c>
      <c r="AR35" s="219">
        <v>0</v>
      </c>
      <c r="AS35" s="182">
        <f>(SUMIF([6]预算调整!$F:$F,A:A,[6]预算调整!$P:$P))/10000</f>
        <v>0</v>
      </c>
      <c r="AT35" s="219">
        <f t="shared" si="63"/>
        <v>0</v>
      </c>
      <c r="AW35" s="231">
        <v>0</v>
      </c>
      <c r="AX35" s="182">
        <f>(SUMIF([7]Sheet2!$B:$B,A:A,[7]Sheet2!$C:$C))/10000</f>
        <v>0</v>
      </c>
      <c r="AY35" s="219">
        <f t="shared" si="64"/>
        <v>0</v>
      </c>
      <c r="BC35" s="182">
        <v>0</v>
      </c>
      <c r="BD35" s="146">
        <f t="shared" si="65"/>
        <v>0</v>
      </c>
      <c r="BE35" s="182">
        <v>0</v>
      </c>
      <c r="BF35" s="182">
        <f>SUMIF([8]Sheet1!$O:$O,A35,[8]Sheet1!$AD:$AD)</f>
        <v>0</v>
      </c>
    </row>
    <row r="36" customHeight="1" spans="1:58">
      <c r="A36" s="208">
        <v>2010306</v>
      </c>
      <c r="B36" s="60" t="s">
        <v>120</v>
      </c>
      <c r="C36" s="63">
        <f t="shared" si="49"/>
        <v>514</v>
      </c>
      <c r="D36" s="63">
        <f t="shared" si="50"/>
        <v>0</v>
      </c>
      <c r="E36" s="63">
        <f t="shared" si="51"/>
        <v>65</v>
      </c>
      <c r="F36" s="63">
        <f t="shared" si="52"/>
        <v>0</v>
      </c>
      <c r="G36" s="63">
        <f t="shared" si="53"/>
        <v>0</v>
      </c>
      <c r="H36" s="63">
        <f t="shared" si="54"/>
        <v>579</v>
      </c>
      <c r="I36" s="106" t="str">
        <f t="shared" si="6"/>
        <v>是</v>
      </c>
      <c r="J36" s="146" t="str">
        <f t="shared" si="8"/>
        <v>项</v>
      </c>
      <c r="K36" s="146" t="str">
        <f t="shared" si="9"/>
        <v>201</v>
      </c>
      <c r="N36" s="218">
        <v>514</v>
      </c>
      <c r="O36" s="146">
        <v>514.201758</v>
      </c>
      <c r="P36" s="219">
        <f t="shared" si="55"/>
        <v>514</v>
      </c>
      <c r="Q36" s="219">
        <v>0</v>
      </c>
      <c r="R36" s="219">
        <v>0</v>
      </c>
      <c r="S36" s="219">
        <f>VLOOKUP(A:A,[3]全区!$A$1:$O$65536,15,FALSE)</f>
        <v>0</v>
      </c>
      <c r="T36" s="219">
        <v>0</v>
      </c>
      <c r="U36" s="146">
        <f>VLOOKUP(A:A,[3]全区!$A$1:$Q$65536,17,FALSE)</f>
        <v>0</v>
      </c>
      <c r="V36" s="219">
        <f t="shared" si="56"/>
        <v>0</v>
      </c>
      <c r="W36" s="219">
        <v>0</v>
      </c>
      <c r="X36" s="182">
        <f>VLOOKUP(A:A,[3]全区!$A$1:$S$65536,19,FALSE)</f>
        <v>0</v>
      </c>
      <c r="Y36" s="219">
        <f t="shared" si="57"/>
        <v>0</v>
      </c>
      <c r="AA36" s="182">
        <f>VLOOKUP(A:A,[2]全区!$A$1:$T$65536,20,FALSE)</f>
        <v>0</v>
      </c>
      <c r="AB36" s="219">
        <f t="shared" si="58"/>
        <v>0</v>
      </c>
      <c r="AC36" s="182">
        <f>VLOOKUP(A:A,[1]全区!$A$1:$V$65536,22,FALSE)</f>
        <v>0</v>
      </c>
      <c r="AD36" s="219">
        <f t="shared" si="59"/>
        <v>0</v>
      </c>
      <c r="AE36" s="182">
        <f>VLOOKUP(A:A,[2]全区!$A$1:$P$65536,16,FALSE)</f>
        <v>0</v>
      </c>
      <c r="AF36" s="219">
        <f t="shared" si="60"/>
        <v>0</v>
      </c>
      <c r="AH36" s="182">
        <v>466</v>
      </c>
      <c r="AI36" s="182">
        <f>VLOOKUP(A:A,'[4]YB01'!$A$1:$C$1317,3,FALSE)</f>
        <v>466</v>
      </c>
      <c r="AJ36" s="177">
        <f t="shared" si="61"/>
        <v>66</v>
      </c>
      <c r="AK36" s="146">
        <v>468</v>
      </c>
      <c r="AL36" s="146">
        <f t="shared" si="62"/>
        <v>468</v>
      </c>
      <c r="AM36" s="228">
        <v>468.063593</v>
      </c>
      <c r="AN36" s="182">
        <f t="shared" si="27"/>
        <v>111</v>
      </c>
      <c r="AO36" s="219">
        <v>21</v>
      </c>
      <c r="AP36" s="176">
        <f>(SUMIF([5]预算调整!$O:$O,A:A,[5]预算调整!$AD:$AD))/10000</f>
        <v>20.854509</v>
      </c>
      <c r="AQ36" s="219">
        <f t="shared" si="44"/>
        <v>21</v>
      </c>
      <c r="AR36" s="219">
        <v>45</v>
      </c>
      <c r="AS36" s="182">
        <f>(SUMIF([6]预算调整!$F:$F,A:A,[6]预算调整!$P:$P))/10000</f>
        <v>44.828901</v>
      </c>
      <c r="AT36" s="219">
        <f t="shared" si="63"/>
        <v>45</v>
      </c>
      <c r="AW36" s="231">
        <v>0</v>
      </c>
      <c r="AX36" s="182">
        <f>(SUMIF([7]Sheet2!$B:$B,A:A,[7]Sheet2!$C:$C))/10000</f>
        <v>0</v>
      </c>
      <c r="AY36" s="219">
        <f t="shared" si="64"/>
        <v>0</v>
      </c>
      <c r="BC36" s="182">
        <v>111</v>
      </c>
      <c r="BD36" s="146">
        <f t="shared" si="65"/>
        <v>111</v>
      </c>
      <c r="BE36" s="182">
        <v>111.1332</v>
      </c>
      <c r="BF36" s="182">
        <f>SUMIF([8]Sheet1!$O:$O,A36,[8]Sheet1!$AD:$AD)</f>
        <v>1111332</v>
      </c>
    </row>
    <row r="37" customHeight="1" spans="1:58">
      <c r="A37" s="208">
        <v>2010308</v>
      </c>
      <c r="B37" s="60" t="s">
        <v>121</v>
      </c>
      <c r="C37" s="63">
        <f t="shared" si="49"/>
        <v>220</v>
      </c>
      <c r="D37" s="63">
        <f t="shared" si="50"/>
        <v>0</v>
      </c>
      <c r="E37" s="63">
        <f t="shared" si="51"/>
        <v>60</v>
      </c>
      <c r="F37" s="63">
        <f t="shared" si="52"/>
        <v>24</v>
      </c>
      <c r="G37" s="63">
        <f t="shared" si="53"/>
        <v>24</v>
      </c>
      <c r="H37" s="63">
        <f t="shared" si="54"/>
        <v>280</v>
      </c>
      <c r="I37" s="106" t="str">
        <f t="shared" si="6"/>
        <v>是</v>
      </c>
      <c r="J37" s="146" t="str">
        <f t="shared" si="8"/>
        <v>项</v>
      </c>
      <c r="K37" s="146" t="str">
        <f t="shared" si="9"/>
        <v>201</v>
      </c>
      <c r="N37" s="218">
        <v>220</v>
      </c>
      <c r="O37" s="146">
        <v>219.9523</v>
      </c>
      <c r="P37" s="219">
        <f t="shared" si="55"/>
        <v>220</v>
      </c>
      <c r="Q37" s="219">
        <v>0</v>
      </c>
      <c r="R37" s="219">
        <v>0</v>
      </c>
      <c r="S37" s="219">
        <f>VLOOKUP(A:A,[3]全区!$A$1:$O$65536,15,FALSE)</f>
        <v>0</v>
      </c>
      <c r="T37" s="219">
        <v>0</v>
      </c>
      <c r="U37" s="146">
        <f>VLOOKUP(A:A,[3]全区!$A$1:$Q$65536,17,FALSE)</f>
        <v>0</v>
      </c>
      <c r="V37" s="219">
        <f t="shared" si="56"/>
        <v>0</v>
      </c>
      <c r="W37" s="219">
        <v>0</v>
      </c>
      <c r="X37" s="182">
        <f>VLOOKUP(A:A,[3]全区!$A$1:$S$65536,19,FALSE)</f>
        <v>0</v>
      </c>
      <c r="Y37" s="219">
        <f t="shared" si="57"/>
        <v>0</v>
      </c>
      <c r="AA37" s="182">
        <f>VLOOKUP(A:A,[2]全区!$A$1:$T$65536,20,FALSE)</f>
        <v>12</v>
      </c>
      <c r="AB37" s="219">
        <f t="shared" si="58"/>
        <v>12</v>
      </c>
      <c r="AC37" s="182">
        <f>VLOOKUP(A:A,[1]全区!$A$1:$V$65536,22,FALSE)</f>
        <v>12</v>
      </c>
      <c r="AD37" s="219">
        <f t="shared" si="59"/>
        <v>12</v>
      </c>
      <c r="AE37" s="182">
        <f>VLOOKUP(A:A,[2]全区!$A$1:$P$65536,16,FALSE)</f>
        <v>0</v>
      </c>
      <c r="AF37" s="219">
        <f t="shared" si="60"/>
        <v>0</v>
      </c>
      <c r="AH37" s="182">
        <v>221</v>
      </c>
      <c r="AI37" s="182">
        <f>VLOOKUP(A:A,'[4]YB01'!$A$1:$C$1317,3,FALSE)</f>
        <v>221</v>
      </c>
      <c r="AJ37" s="177">
        <f t="shared" si="61"/>
        <v>25</v>
      </c>
      <c r="AK37" s="146">
        <v>220</v>
      </c>
      <c r="AL37" s="146">
        <f t="shared" si="62"/>
        <v>221</v>
      </c>
      <c r="AM37" s="228">
        <v>220.970754</v>
      </c>
      <c r="AN37" s="182">
        <f t="shared" si="27"/>
        <v>60</v>
      </c>
      <c r="AO37" s="219">
        <v>16</v>
      </c>
      <c r="AP37" s="176">
        <f>(SUMIF([5]预算调整!$O:$O,A:A,[5]预算调整!$AD:$AD))/10000</f>
        <v>16.018646</v>
      </c>
      <c r="AQ37" s="219">
        <f t="shared" si="44"/>
        <v>16</v>
      </c>
      <c r="AR37" s="219">
        <v>9</v>
      </c>
      <c r="AS37" s="182">
        <f>(SUMIF([6]预算调整!$F:$F,A:A,[6]预算调整!$P:$P))/10000</f>
        <v>8.5408</v>
      </c>
      <c r="AT37" s="219">
        <f t="shared" si="63"/>
        <v>9</v>
      </c>
      <c r="AW37" s="231">
        <v>24</v>
      </c>
      <c r="AX37" s="182">
        <f>(SUMIF([7]Sheet2!$B:$B,A:A,[7]Sheet2!$C:$C))/10000</f>
        <v>24</v>
      </c>
      <c r="AY37" s="219">
        <f t="shared" si="64"/>
        <v>24</v>
      </c>
      <c r="BC37" s="182">
        <v>60</v>
      </c>
      <c r="BD37" s="146">
        <f t="shared" si="65"/>
        <v>60</v>
      </c>
      <c r="BE37" s="182">
        <v>60.0129</v>
      </c>
      <c r="BF37" s="182">
        <f>SUMIF([8]Sheet1!$O:$O,A37,[8]Sheet1!$AD:$AD)</f>
        <v>600129</v>
      </c>
    </row>
    <row r="38" hidden="1" customHeight="1" spans="1:58">
      <c r="A38" s="208">
        <v>2010309</v>
      </c>
      <c r="B38" s="60" t="s">
        <v>122</v>
      </c>
      <c r="C38" s="63">
        <f t="shared" si="49"/>
        <v>0</v>
      </c>
      <c r="D38" s="63">
        <f t="shared" si="50"/>
        <v>0</v>
      </c>
      <c r="E38" s="63">
        <f t="shared" si="51"/>
        <v>0</v>
      </c>
      <c r="F38" s="63">
        <f t="shared" si="52"/>
        <v>0</v>
      </c>
      <c r="G38" s="63">
        <f t="shared" si="53"/>
        <v>0</v>
      </c>
      <c r="H38" s="63">
        <f t="shared" si="54"/>
        <v>0</v>
      </c>
      <c r="I38" s="106" t="str">
        <f t="shared" si="6"/>
        <v>否</v>
      </c>
      <c r="J38" s="146" t="str">
        <f t="shared" si="8"/>
        <v>项</v>
      </c>
      <c r="K38" s="146" t="str">
        <f t="shared" si="9"/>
        <v>201</v>
      </c>
      <c r="N38" s="218">
        <v>0</v>
      </c>
      <c r="O38" s="146">
        <v>0</v>
      </c>
      <c r="P38" s="219">
        <f t="shared" si="55"/>
        <v>0</v>
      </c>
      <c r="Q38" s="219">
        <v>0</v>
      </c>
      <c r="R38" s="219">
        <v>0</v>
      </c>
      <c r="S38" s="219">
        <f>VLOOKUP(A:A,[3]全区!$A$1:$O$65536,15,FALSE)</f>
        <v>0</v>
      </c>
      <c r="T38" s="219">
        <v>0</v>
      </c>
      <c r="U38" s="146">
        <f>VLOOKUP(A:A,[3]全区!$A$1:$Q$65536,17,FALSE)</f>
        <v>0</v>
      </c>
      <c r="V38" s="219">
        <f t="shared" si="56"/>
        <v>0</v>
      </c>
      <c r="W38" s="219">
        <v>0</v>
      </c>
      <c r="X38" s="182">
        <f>VLOOKUP(A:A,[3]全区!$A$1:$S$65536,19,FALSE)</f>
        <v>0</v>
      </c>
      <c r="Y38" s="219">
        <f t="shared" si="57"/>
        <v>0</v>
      </c>
      <c r="AA38" s="182">
        <f>VLOOKUP(A:A,[2]全区!$A$1:$T$65536,20,FALSE)</f>
        <v>0</v>
      </c>
      <c r="AB38" s="219">
        <f t="shared" si="58"/>
        <v>0</v>
      </c>
      <c r="AC38" s="182">
        <f>VLOOKUP(A:A,[1]全区!$A$1:$V$65536,22,FALSE)</f>
        <v>0</v>
      </c>
      <c r="AD38" s="219">
        <f t="shared" si="59"/>
        <v>0</v>
      </c>
      <c r="AE38" s="182">
        <f>VLOOKUP(A:A,[2]全区!$A$1:$P$65536,16,FALSE)</f>
        <v>0</v>
      </c>
      <c r="AF38" s="219">
        <f t="shared" si="60"/>
        <v>0</v>
      </c>
      <c r="AH38" s="182">
        <v>0</v>
      </c>
      <c r="AI38" s="182">
        <f>VLOOKUP(A:A,'[4]YB01'!$A$1:$C$1317,3,FALSE)</f>
        <v>0</v>
      </c>
      <c r="AJ38" s="177">
        <f t="shared" si="61"/>
        <v>0</v>
      </c>
      <c r="AK38" s="146">
        <v>0</v>
      </c>
      <c r="AL38" s="146">
        <f t="shared" si="62"/>
        <v>0</v>
      </c>
      <c r="AM38" s="228">
        <v>0</v>
      </c>
      <c r="AN38" s="182">
        <f t="shared" si="27"/>
        <v>0</v>
      </c>
      <c r="AO38" s="219">
        <v>0</v>
      </c>
      <c r="AP38" s="176">
        <f>(SUMIF([5]预算调整!$O:$O,A:A,[5]预算调整!$AD:$AD))/10000</f>
        <v>0</v>
      </c>
      <c r="AQ38" s="219">
        <f t="shared" si="44"/>
        <v>0</v>
      </c>
      <c r="AR38" s="219">
        <v>0</v>
      </c>
      <c r="AS38" s="182">
        <f>(SUMIF([6]预算调整!$F:$F,A:A,[6]预算调整!$P:$P))/10000</f>
        <v>0</v>
      </c>
      <c r="AT38" s="219">
        <f t="shared" si="63"/>
        <v>0</v>
      </c>
      <c r="AW38" s="231">
        <v>0</v>
      </c>
      <c r="AX38" s="182">
        <f>(SUMIF([7]Sheet2!$B:$B,A:A,[7]Sheet2!$C:$C))/10000</f>
        <v>0</v>
      </c>
      <c r="AY38" s="219">
        <f t="shared" si="64"/>
        <v>0</v>
      </c>
      <c r="BC38" s="182">
        <v>0</v>
      </c>
      <c r="BD38" s="146">
        <f t="shared" si="65"/>
        <v>0</v>
      </c>
      <c r="BE38" s="182">
        <v>0</v>
      </c>
      <c r="BF38" s="182">
        <f>SUMIF([8]Sheet1!$O:$O,A38,[8]Sheet1!$AD:$AD)</f>
        <v>0</v>
      </c>
    </row>
    <row r="39" customHeight="1" spans="1:58">
      <c r="A39" s="208">
        <v>2010350</v>
      </c>
      <c r="B39" s="60" t="s">
        <v>110</v>
      </c>
      <c r="C39" s="63">
        <f t="shared" si="49"/>
        <v>5059</v>
      </c>
      <c r="D39" s="63">
        <f t="shared" si="50"/>
        <v>0</v>
      </c>
      <c r="E39" s="63">
        <f t="shared" si="51"/>
        <v>1482</v>
      </c>
      <c r="F39" s="63">
        <f t="shared" si="52"/>
        <v>0</v>
      </c>
      <c r="G39" s="63">
        <f t="shared" si="53"/>
        <v>0</v>
      </c>
      <c r="H39" s="63">
        <f t="shared" si="54"/>
        <v>6541</v>
      </c>
      <c r="I39" s="106" t="str">
        <f t="shared" si="6"/>
        <v>是</v>
      </c>
      <c r="J39" s="146" t="str">
        <f t="shared" si="8"/>
        <v>项</v>
      </c>
      <c r="K39" s="146" t="str">
        <f t="shared" si="9"/>
        <v>201</v>
      </c>
      <c r="N39" s="218">
        <v>5059</v>
      </c>
      <c r="O39" s="146">
        <v>5059.142566</v>
      </c>
      <c r="P39" s="219">
        <f t="shared" si="55"/>
        <v>5059</v>
      </c>
      <c r="Q39" s="219">
        <v>0</v>
      </c>
      <c r="R39" s="219">
        <v>0</v>
      </c>
      <c r="S39" s="219">
        <f>VLOOKUP(A:A,[3]全区!$A$1:$O$65536,15,FALSE)</f>
        <v>0</v>
      </c>
      <c r="T39" s="219">
        <v>0</v>
      </c>
      <c r="U39" s="146">
        <f>VLOOKUP(A:A,[3]全区!$A$1:$Q$65536,17,FALSE)</f>
        <v>0</v>
      </c>
      <c r="V39" s="219">
        <f t="shared" si="56"/>
        <v>0</v>
      </c>
      <c r="W39" s="219">
        <v>0</v>
      </c>
      <c r="X39" s="182">
        <f>VLOOKUP(A:A,[3]全区!$A$1:$S$65536,19,FALSE)</f>
        <v>0</v>
      </c>
      <c r="Y39" s="219">
        <f t="shared" si="57"/>
        <v>0</v>
      </c>
      <c r="AA39" s="182">
        <f>VLOOKUP(A:A,[2]全区!$A$1:$T$65536,20,FALSE)</f>
        <v>0</v>
      </c>
      <c r="AB39" s="219">
        <f t="shared" si="58"/>
        <v>0</v>
      </c>
      <c r="AC39" s="182">
        <f>VLOOKUP(A:A,[1]全区!$A$1:$V$65536,22,FALSE)</f>
        <v>0</v>
      </c>
      <c r="AD39" s="219">
        <f t="shared" si="59"/>
        <v>0</v>
      </c>
      <c r="AE39" s="182">
        <f>VLOOKUP(A:A,[2]全区!$A$1:$P$65536,16,FALSE)</f>
        <v>0</v>
      </c>
      <c r="AF39" s="219">
        <f t="shared" si="60"/>
        <v>0</v>
      </c>
      <c r="AH39" s="182">
        <v>4793</v>
      </c>
      <c r="AI39" s="182">
        <f>VLOOKUP(A:A,'[4]YB01'!$A$1:$C$1317,3,FALSE)</f>
        <v>4793</v>
      </c>
      <c r="AJ39" s="177">
        <f t="shared" si="61"/>
        <v>515</v>
      </c>
      <c r="AK39" s="146">
        <v>4857</v>
      </c>
      <c r="AL39" s="146">
        <f t="shared" si="62"/>
        <v>4858</v>
      </c>
      <c r="AM39" s="228">
        <v>4857.707521</v>
      </c>
      <c r="AN39" s="182">
        <f t="shared" si="27"/>
        <v>1684</v>
      </c>
      <c r="AO39" s="219">
        <v>515</v>
      </c>
      <c r="AP39" s="176">
        <f>(SUMIF([5]预算调整!$O:$O,A:A,[5]预算调整!$AD:$AD))/10000</f>
        <v>515.361845</v>
      </c>
      <c r="AQ39" s="219">
        <f t="shared" si="44"/>
        <v>515</v>
      </c>
      <c r="AR39" s="219">
        <v>0</v>
      </c>
      <c r="AS39" s="182">
        <f>(SUMIF([6]预算调整!$F:$F,A:A,[6]预算调整!$P:$P))/10000</f>
        <v>0</v>
      </c>
      <c r="AT39" s="219">
        <f t="shared" si="63"/>
        <v>0</v>
      </c>
      <c r="AW39" s="231">
        <v>0</v>
      </c>
      <c r="AX39" s="182">
        <f>(SUMIF([7]Sheet2!$B:$B,A:A,[7]Sheet2!$C:$C))/10000</f>
        <v>0</v>
      </c>
      <c r="AY39" s="219">
        <f t="shared" si="64"/>
        <v>0</v>
      </c>
      <c r="BC39" s="182">
        <v>1684</v>
      </c>
      <c r="BD39" s="146">
        <f t="shared" si="65"/>
        <v>1684</v>
      </c>
      <c r="BE39" s="182">
        <v>1683.8502</v>
      </c>
      <c r="BF39" s="182">
        <f>SUMIF([8]Sheet1!$O:$O,A39,[8]Sheet1!$AD:$AD)</f>
        <v>16838502</v>
      </c>
    </row>
    <row r="40" customHeight="1" spans="1:58">
      <c r="A40" s="210">
        <v>2010399</v>
      </c>
      <c r="B40" s="60" t="s">
        <v>123</v>
      </c>
      <c r="C40" s="63">
        <f t="shared" si="49"/>
        <v>4304</v>
      </c>
      <c r="D40" s="63">
        <f t="shared" si="50"/>
        <v>2000</v>
      </c>
      <c r="E40" s="63">
        <f t="shared" si="51"/>
        <v>-1504</v>
      </c>
      <c r="F40" s="63">
        <f t="shared" si="52"/>
        <v>-2000</v>
      </c>
      <c r="G40" s="63">
        <f t="shared" si="53"/>
        <v>0</v>
      </c>
      <c r="H40" s="63">
        <f t="shared" si="54"/>
        <v>2800</v>
      </c>
      <c r="I40" s="106" t="str">
        <f t="shared" si="6"/>
        <v>是</v>
      </c>
      <c r="J40" s="146" t="str">
        <f t="shared" si="8"/>
        <v>项</v>
      </c>
      <c r="K40" s="146" t="str">
        <f t="shared" si="9"/>
        <v>201</v>
      </c>
      <c r="N40" s="218">
        <v>2304</v>
      </c>
      <c r="O40" s="146">
        <v>2304.267163</v>
      </c>
      <c r="P40" s="219">
        <f t="shared" si="55"/>
        <v>2304</v>
      </c>
      <c r="Q40" s="219">
        <v>0</v>
      </c>
      <c r="R40" s="219">
        <v>0</v>
      </c>
      <c r="S40" s="219">
        <f>VLOOKUP(A:A,[3]全区!$A$1:$O$65536,15,FALSE)</f>
        <v>0</v>
      </c>
      <c r="T40" s="219">
        <v>2000</v>
      </c>
      <c r="U40" s="146">
        <f>VLOOKUP(A:A,[3]全区!$A$1:$Q$65536,17,FALSE)</f>
        <v>2000</v>
      </c>
      <c r="V40" s="219">
        <f t="shared" si="56"/>
        <v>2000</v>
      </c>
      <c r="W40" s="219">
        <v>0</v>
      </c>
      <c r="X40" s="182">
        <f>VLOOKUP(A:A,[3]全区!$A$1:$S$65536,19,FALSE)</f>
        <v>0</v>
      </c>
      <c r="Y40" s="219">
        <f t="shared" si="57"/>
        <v>0</v>
      </c>
      <c r="AA40" s="182">
        <f>VLOOKUP(A:A,[2]全区!$A$1:$T$65536,20,FALSE)</f>
        <v>0</v>
      </c>
      <c r="AB40" s="219">
        <f t="shared" si="58"/>
        <v>0</v>
      </c>
      <c r="AC40" s="182">
        <f>VLOOKUP(A:A,[1]全区!$A$1:$V$65536,22,FALSE)</f>
        <v>0</v>
      </c>
      <c r="AD40" s="219">
        <f t="shared" si="59"/>
        <v>0</v>
      </c>
      <c r="AE40" s="182">
        <f>VLOOKUP(A:A,[2]全区!$A$1:$P$65536,16,FALSE)</f>
        <v>2000</v>
      </c>
      <c r="AF40" s="219">
        <f t="shared" si="60"/>
        <v>2000</v>
      </c>
      <c r="AH40" s="182">
        <v>2450</v>
      </c>
      <c r="AI40" s="182">
        <f>VLOOKUP(A:A,'[4]YB01'!$A$1:$C$1317,3,FALSE)</f>
        <v>2450</v>
      </c>
      <c r="AJ40" s="177">
        <f t="shared" si="61"/>
        <v>1000</v>
      </c>
      <c r="AK40" s="146">
        <v>2648</v>
      </c>
      <c r="AL40" s="146">
        <f t="shared" si="62"/>
        <v>2649</v>
      </c>
      <c r="AM40" s="228">
        <v>2648.907046</v>
      </c>
      <c r="AN40" s="182">
        <f t="shared" si="27"/>
        <v>152</v>
      </c>
      <c r="AO40" s="219">
        <v>36</v>
      </c>
      <c r="AP40" s="176">
        <f>(SUMIF([5]预算调整!$O:$O,A:A,[5]预算调整!$AD:$AD))/10000</f>
        <v>35.795725</v>
      </c>
      <c r="AQ40" s="219">
        <f t="shared" si="44"/>
        <v>36</v>
      </c>
      <c r="AR40" s="219">
        <v>964</v>
      </c>
      <c r="AS40" s="182">
        <f>(SUMIF([6]预算调整!$F:$F,A:A,[6]预算调整!$P:$P))/10000</f>
        <v>964.229124</v>
      </c>
      <c r="AT40" s="219">
        <f t="shared" si="63"/>
        <v>964</v>
      </c>
      <c r="AW40" s="231">
        <v>0</v>
      </c>
      <c r="AX40" s="182">
        <f>(SUMIF([7]Sheet2!$B:$B,A:A,[7]Sheet2!$C:$C))/10000</f>
        <v>0</v>
      </c>
      <c r="AY40" s="219">
        <f t="shared" si="64"/>
        <v>0</v>
      </c>
      <c r="BC40" s="182">
        <v>152</v>
      </c>
      <c r="BD40" s="146">
        <f t="shared" si="65"/>
        <v>152</v>
      </c>
      <c r="BE40" s="182">
        <v>152.0618</v>
      </c>
      <c r="BF40" s="182">
        <f>SUMIF([8]Sheet1!$O:$O,A40,[8]Sheet1!$AD:$AD)</f>
        <v>1520618</v>
      </c>
    </row>
    <row r="41" s="177" customFormat="1" customHeight="1" spans="1:58">
      <c r="A41" s="209">
        <v>20104</v>
      </c>
      <c r="B41" s="207" t="s">
        <v>124</v>
      </c>
      <c r="C41" s="66">
        <f t="shared" ref="C41:H41" si="66">SUM(C42:C51)</f>
        <v>1921</v>
      </c>
      <c r="D41" s="66">
        <f t="shared" si="66"/>
        <v>0</v>
      </c>
      <c r="E41" s="66">
        <f t="shared" si="66"/>
        <v>-136</v>
      </c>
      <c r="F41" s="66">
        <f t="shared" si="66"/>
        <v>2</v>
      </c>
      <c r="G41" s="66">
        <f t="shared" si="66"/>
        <v>2</v>
      </c>
      <c r="H41" s="66">
        <f t="shared" si="66"/>
        <v>1785</v>
      </c>
      <c r="I41" s="106" t="str">
        <f t="shared" si="6"/>
        <v>是</v>
      </c>
      <c r="J41" s="143" t="str">
        <f t="shared" si="8"/>
        <v>款</v>
      </c>
      <c r="K41" s="143" t="str">
        <f t="shared" si="9"/>
        <v>201</v>
      </c>
      <c r="L41" s="143"/>
      <c r="M41" s="143"/>
      <c r="N41" s="143"/>
      <c r="O41" s="143"/>
      <c r="P41" s="143"/>
      <c r="Q41" s="143"/>
      <c r="R41" s="143"/>
      <c r="S41" s="143"/>
      <c r="T41" s="143"/>
      <c r="U41" s="143"/>
      <c r="V41" s="143"/>
      <c r="W41" s="143"/>
      <c r="AN41" s="182">
        <f t="shared" si="27"/>
        <v>0</v>
      </c>
      <c r="AO41" s="219"/>
      <c r="AP41" s="176">
        <f>(SUMIF([5]预算调整!$O:$O,A:A,[5]预算调整!$AD:$AD))/10000</f>
        <v>0</v>
      </c>
      <c r="AQ41" s="219">
        <f t="shared" si="44"/>
        <v>0</v>
      </c>
      <c r="AR41" s="219"/>
      <c r="AS41" s="182">
        <v>0</v>
      </c>
      <c r="AX41" s="182">
        <v>0</v>
      </c>
      <c r="BC41" s="182"/>
      <c r="BD41" s="182"/>
      <c r="BE41" s="182">
        <v>0</v>
      </c>
      <c r="BF41" s="182"/>
    </row>
    <row r="42" customHeight="1" spans="1:58">
      <c r="A42" s="208">
        <v>2010401</v>
      </c>
      <c r="B42" s="60" t="s">
        <v>101</v>
      </c>
      <c r="C42" s="63">
        <f t="shared" ref="C42:C51" si="67">N42+T42+W42</f>
        <v>350</v>
      </c>
      <c r="D42" s="63">
        <f t="shared" ref="D42:D51" si="68">Q42+T42</f>
        <v>0</v>
      </c>
      <c r="E42" s="63">
        <f t="shared" ref="E42:E51" si="69">H42-C42</f>
        <v>75</v>
      </c>
      <c r="F42" s="63">
        <f t="shared" ref="F42:F51" si="70">G42-D42</f>
        <v>0</v>
      </c>
      <c r="G42" s="63">
        <f t="shared" ref="G42:G51" si="71">AW42</f>
        <v>0</v>
      </c>
      <c r="H42" s="63">
        <f t="shared" ref="H42:H51" si="72">AK42+AN42</f>
        <v>425</v>
      </c>
      <c r="I42" s="106" t="str">
        <f t="shared" si="6"/>
        <v>是</v>
      </c>
      <c r="J42" s="146" t="str">
        <f t="shared" si="8"/>
        <v>项</v>
      </c>
      <c r="K42" s="146" t="str">
        <f t="shared" si="9"/>
        <v>201</v>
      </c>
      <c r="N42" s="218">
        <v>350</v>
      </c>
      <c r="O42" s="146">
        <v>350.045056</v>
      </c>
      <c r="P42" s="219">
        <f t="shared" ref="P42:P51" si="73">ROUND(O42,0)</f>
        <v>350</v>
      </c>
      <c r="Q42" s="219">
        <v>0</v>
      </c>
      <c r="R42" s="219">
        <v>0</v>
      </c>
      <c r="S42" s="219">
        <f>VLOOKUP(A:A,[3]全区!$A$1:$O$65536,15,FALSE)</f>
        <v>0</v>
      </c>
      <c r="T42" s="219">
        <v>0</v>
      </c>
      <c r="U42" s="146">
        <f>VLOOKUP(A:A,[3]全区!$A$1:$Q$65536,17,FALSE)</f>
        <v>0</v>
      </c>
      <c r="V42" s="219">
        <f t="shared" ref="V42:V51" si="74">ROUND(U42,0)</f>
        <v>0</v>
      </c>
      <c r="W42" s="219">
        <v>0</v>
      </c>
      <c r="X42" s="182">
        <f>VLOOKUP(A:A,[3]全区!$A$1:$S$65536,19,FALSE)</f>
        <v>0</v>
      </c>
      <c r="Y42" s="219">
        <f t="shared" ref="Y42:Y51" si="75">ROUND(X42,0)</f>
        <v>0</v>
      </c>
      <c r="AA42" s="182">
        <f>VLOOKUP(A:A,[2]全区!$A$1:$T$65536,20,FALSE)</f>
        <v>0</v>
      </c>
      <c r="AB42" s="219">
        <f t="shared" ref="AB42:AB51" si="76">ROUND(AA42,0)</f>
        <v>0</v>
      </c>
      <c r="AC42" s="182">
        <f>VLOOKUP(A:A,[1]全区!$A$1:$V$65536,22,FALSE)</f>
        <v>0</v>
      </c>
      <c r="AD42" s="219">
        <f t="shared" ref="AD42:AD51" si="77">ROUND(AC42,0)</f>
        <v>0</v>
      </c>
      <c r="AE42" s="182">
        <f>VLOOKUP(A:A,[2]全区!$A$1:$P$65536,16,FALSE)</f>
        <v>0</v>
      </c>
      <c r="AF42" s="219">
        <f t="shared" ref="AF42:AF51" si="78">ROUND(AE42,0)</f>
        <v>0</v>
      </c>
      <c r="AH42" s="182">
        <v>327</v>
      </c>
      <c r="AI42" s="182">
        <f>VLOOKUP(A:A,'[4]YB01'!$A$1:$C$1317,3,FALSE)</f>
        <v>327</v>
      </c>
      <c r="AJ42" s="177">
        <f t="shared" ref="AJ42:AJ51" si="79">AO42+AR42</f>
        <v>25</v>
      </c>
      <c r="AK42" s="146">
        <v>326</v>
      </c>
      <c r="AL42" s="146">
        <f t="shared" ref="AL42:AL51" si="80">ROUND(AM42,0)</f>
        <v>327</v>
      </c>
      <c r="AM42" s="228">
        <v>326.725278</v>
      </c>
      <c r="AN42" s="182">
        <f t="shared" si="27"/>
        <v>99</v>
      </c>
      <c r="AO42" s="219">
        <v>25</v>
      </c>
      <c r="AP42" s="176">
        <f>(SUMIF([5]预算调整!$O:$O,A:A,[5]预算调整!$AD:$AD))/10000</f>
        <v>24.914856</v>
      </c>
      <c r="AQ42" s="219">
        <f t="shared" si="44"/>
        <v>25</v>
      </c>
      <c r="AR42" s="219">
        <v>0</v>
      </c>
      <c r="AS42" s="182">
        <f>(SUMIF([6]预算调整!$F:$F,A:A,[6]预算调整!$P:$P))/10000</f>
        <v>0</v>
      </c>
      <c r="AT42" s="219">
        <f t="shared" ref="AT42:AT51" si="81">ROUND(AS42,0)</f>
        <v>0</v>
      </c>
      <c r="AW42" s="231">
        <v>0</v>
      </c>
      <c r="AX42" s="182">
        <f>(SUMIF([7]Sheet2!$B:$B,A:A,[7]Sheet2!$C:$C))/10000</f>
        <v>0</v>
      </c>
      <c r="AY42" s="219">
        <f t="shared" ref="AY42:AY51" si="82">ROUND(AX42,0)</f>
        <v>0</v>
      </c>
      <c r="BC42" s="182">
        <v>99</v>
      </c>
      <c r="BD42" s="146">
        <f t="shared" ref="BD42:BD51" si="83">ROUND(BE42,0)</f>
        <v>99</v>
      </c>
      <c r="BE42" s="182">
        <v>98.5991</v>
      </c>
      <c r="BF42" s="182">
        <f>SUMIF([8]Sheet1!$O:$O,A42,[8]Sheet1!$AD:$AD)</f>
        <v>985991</v>
      </c>
    </row>
    <row r="43" hidden="1" customHeight="1" spans="1:58">
      <c r="A43" s="208">
        <v>2010402</v>
      </c>
      <c r="B43" s="60" t="s">
        <v>102</v>
      </c>
      <c r="C43" s="63">
        <f t="shared" si="67"/>
        <v>0</v>
      </c>
      <c r="D43" s="63">
        <f t="shared" si="68"/>
        <v>0</v>
      </c>
      <c r="E43" s="63">
        <f t="shared" si="69"/>
        <v>0</v>
      </c>
      <c r="F43" s="63">
        <f t="shared" si="70"/>
        <v>0</v>
      </c>
      <c r="G43" s="63">
        <f t="shared" si="71"/>
        <v>0</v>
      </c>
      <c r="H43" s="63">
        <f t="shared" si="72"/>
        <v>0</v>
      </c>
      <c r="I43" s="106" t="str">
        <f t="shared" si="6"/>
        <v>否</v>
      </c>
      <c r="J43" s="146" t="str">
        <f t="shared" si="8"/>
        <v>项</v>
      </c>
      <c r="K43" s="146" t="str">
        <f t="shared" si="9"/>
        <v>201</v>
      </c>
      <c r="N43" s="218">
        <v>0</v>
      </c>
      <c r="O43" s="146">
        <v>0</v>
      </c>
      <c r="P43" s="219">
        <f t="shared" si="73"/>
        <v>0</v>
      </c>
      <c r="Q43" s="219">
        <v>0</v>
      </c>
      <c r="R43" s="219">
        <v>0</v>
      </c>
      <c r="S43" s="219">
        <f>VLOOKUP(A:A,[3]全区!$A$1:$O$65536,15,FALSE)</f>
        <v>0</v>
      </c>
      <c r="T43" s="219">
        <v>0</v>
      </c>
      <c r="U43" s="146">
        <f>VLOOKUP(A:A,[3]全区!$A$1:$Q$65536,17,FALSE)</f>
        <v>0</v>
      </c>
      <c r="V43" s="219">
        <f t="shared" si="74"/>
        <v>0</v>
      </c>
      <c r="W43" s="219">
        <v>0</v>
      </c>
      <c r="X43" s="182">
        <f>VLOOKUP(A:A,[3]全区!$A$1:$S$65536,19,FALSE)</f>
        <v>0</v>
      </c>
      <c r="Y43" s="219">
        <f t="shared" si="75"/>
        <v>0</v>
      </c>
      <c r="AA43" s="182">
        <f>VLOOKUP(A:A,[2]全区!$A$1:$T$65536,20,FALSE)</f>
        <v>0</v>
      </c>
      <c r="AB43" s="219">
        <f t="shared" si="76"/>
        <v>0</v>
      </c>
      <c r="AC43" s="182">
        <f>VLOOKUP(A:A,[1]全区!$A$1:$V$65536,22,FALSE)</f>
        <v>0</v>
      </c>
      <c r="AD43" s="219">
        <f t="shared" si="77"/>
        <v>0</v>
      </c>
      <c r="AE43" s="182">
        <f>VLOOKUP(A:A,[2]全区!$A$1:$P$65536,16,FALSE)</f>
        <v>0</v>
      </c>
      <c r="AF43" s="219">
        <f t="shared" si="78"/>
        <v>0</v>
      </c>
      <c r="AH43" s="182">
        <v>0</v>
      </c>
      <c r="AI43" s="182">
        <f>VLOOKUP(A:A,'[4]YB01'!$A$1:$C$1317,3,FALSE)</f>
        <v>0</v>
      </c>
      <c r="AJ43" s="177">
        <f t="shared" si="79"/>
        <v>0</v>
      </c>
      <c r="AK43" s="146">
        <v>0</v>
      </c>
      <c r="AL43" s="146">
        <f t="shared" si="80"/>
        <v>0</v>
      </c>
      <c r="AM43" s="228">
        <v>0</v>
      </c>
      <c r="AN43" s="182">
        <f t="shared" si="27"/>
        <v>0</v>
      </c>
      <c r="AO43" s="219">
        <v>0</v>
      </c>
      <c r="AP43" s="176">
        <f>(SUMIF([5]预算调整!$O:$O,A:A,[5]预算调整!$AD:$AD))/10000</f>
        <v>0</v>
      </c>
      <c r="AQ43" s="219">
        <f t="shared" si="44"/>
        <v>0</v>
      </c>
      <c r="AR43" s="219">
        <v>0</v>
      </c>
      <c r="AS43" s="182">
        <f>(SUMIF([6]预算调整!$F:$F,A:A,[6]预算调整!$P:$P))/10000</f>
        <v>0</v>
      </c>
      <c r="AT43" s="219">
        <f t="shared" si="81"/>
        <v>0</v>
      </c>
      <c r="AW43" s="231">
        <v>0</v>
      </c>
      <c r="AX43" s="182">
        <f>(SUMIF([7]Sheet2!$B:$B,A:A,[7]Sheet2!$C:$C))/10000</f>
        <v>0</v>
      </c>
      <c r="AY43" s="219">
        <f t="shared" si="82"/>
        <v>0</v>
      </c>
      <c r="BC43" s="182">
        <v>0</v>
      </c>
      <c r="BD43" s="146">
        <f t="shared" si="83"/>
        <v>0</v>
      </c>
      <c r="BE43" s="182">
        <v>0</v>
      </c>
      <c r="BF43" s="182">
        <f>SUMIF([8]Sheet1!$O:$O,A43,[8]Sheet1!$AD:$AD)</f>
        <v>0</v>
      </c>
    </row>
    <row r="44" hidden="1" customHeight="1" spans="1:58">
      <c r="A44" s="208">
        <v>2010403</v>
      </c>
      <c r="B44" s="60" t="s">
        <v>103</v>
      </c>
      <c r="C44" s="63">
        <f t="shared" si="67"/>
        <v>0</v>
      </c>
      <c r="D44" s="63">
        <f t="shared" si="68"/>
        <v>0</v>
      </c>
      <c r="E44" s="63">
        <f t="shared" si="69"/>
        <v>0</v>
      </c>
      <c r="F44" s="63">
        <f t="shared" si="70"/>
        <v>0</v>
      </c>
      <c r="G44" s="63">
        <f t="shared" si="71"/>
        <v>0</v>
      </c>
      <c r="H44" s="63">
        <f t="shared" si="72"/>
        <v>0</v>
      </c>
      <c r="I44" s="106" t="str">
        <f t="shared" si="6"/>
        <v>否</v>
      </c>
      <c r="J44" s="146" t="str">
        <f t="shared" si="8"/>
        <v>项</v>
      </c>
      <c r="K44" s="146" t="str">
        <f t="shared" si="9"/>
        <v>201</v>
      </c>
      <c r="N44" s="218">
        <v>0</v>
      </c>
      <c r="O44" s="146">
        <v>0</v>
      </c>
      <c r="P44" s="219">
        <f t="shared" si="73"/>
        <v>0</v>
      </c>
      <c r="Q44" s="219">
        <v>0</v>
      </c>
      <c r="R44" s="219">
        <v>0</v>
      </c>
      <c r="S44" s="219">
        <f>VLOOKUP(A:A,[3]全区!$A$1:$O$65536,15,FALSE)</f>
        <v>0</v>
      </c>
      <c r="T44" s="219">
        <v>0</v>
      </c>
      <c r="U44" s="146">
        <f>VLOOKUP(A:A,[3]全区!$A$1:$Q$65536,17,FALSE)</f>
        <v>0</v>
      </c>
      <c r="V44" s="219">
        <f t="shared" si="74"/>
        <v>0</v>
      </c>
      <c r="W44" s="219">
        <v>0</v>
      </c>
      <c r="X44" s="182">
        <f>VLOOKUP(A:A,[3]全区!$A$1:$S$65536,19,FALSE)</f>
        <v>0</v>
      </c>
      <c r="Y44" s="219">
        <f t="shared" si="75"/>
        <v>0</v>
      </c>
      <c r="AA44" s="182">
        <f>VLOOKUP(A:A,[2]全区!$A$1:$T$65536,20,FALSE)</f>
        <v>0</v>
      </c>
      <c r="AB44" s="219">
        <f t="shared" si="76"/>
        <v>0</v>
      </c>
      <c r="AC44" s="182">
        <f>VLOOKUP(A:A,[1]全区!$A$1:$V$65536,22,FALSE)</f>
        <v>0</v>
      </c>
      <c r="AD44" s="219">
        <f t="shared" si="77"/>
        <v>0</v>
      </c>
      <c r="AE44" s="182">
        <f>VLOOKUP(A:A,[2]全区!$A$1:$P$65536,16,FALSE)</f>
        <v>0</v>
      </c>
      <c r="AF44" s="219">
        <f t="shared" si="78"/>
        <v>0</v>
      </c>
      <c r="AH44" s="182">
        <v>0</v>
      </c>
      <c r="AI44" s="182">
        <f>VLOOKUP(A:A,'[4]YB01'!$A$1:$C$1317,3,FALSE)</f>
        <v>0</v>
      </c>
      <c r="AJ44" s="177">
        <f t="shared" si="79"/>
        <v>0</v>
      </c>
      <c r="AK44" s="146">
        <v>0</v>
      </c>
      <c r="AL44" s="146">
        <f t="shared" si="80"/>
        <v>0</v>
      </c>
      <c r="AM44" s="228">
        <v>0</v>
      </c>
      <c r="AN44" s="182">
        <f t="shared" si="27"/>
        <v>0</v>
      </c>
      <c r="AO44" s="219">
        <v>0</v>
      </c>
      <c r="AP44" s="176">
        <f>(SUMIF([5]预算调整!$O:$O,A:A,[5]预算调整!$AD:$AD))/10000</f>
        <v>0</v>
      </c>
      <c r="AQ44" s="219">
        <f t="shared" si="44"/>
        <v>0</v>
      </c>
      <c r="AR44" s="219">
        <v>0</v>
      </c>
      <c r="AS44" s="182">
        <f>(SUMIF([6]预算调整!$F:$F,A:A,[6]预算调整!$P:$P))/10000</f>
        <v>0</v>
      </c>
      <c r="AT44" s="219">
        <f t="shared" si="81"/>
        <v>0</v>
      </c>
      <c r="AW44" s="231">
        <v>0</v>
      </c>
      <c r="AX44" s="182">
        <f>(SUMIF([7]Sheet2!$B:$B,A:A,[7]Sheet2!$C:$C))/10000</f>
        <v>0</v>
      </c>
      <c r="AY44" s="219">
        <f t="shared" si="82"/>
        <v>0</v>
      </c>
      <c r="BC44" s="182">
        <v>0</v>
      </c>
      <c r="BD44" s="146">
        <f t="shared" si="83"/>
        <v>0</v>
      </c>
      <c r="BE44" s="182">
        <v>0</v>
      </c>
      <c r="BF44" s="182">
        <f>SUMIF([8]Sheet1!$O:$O,A44,[8]Sheet1!$AD:$AD)</f>
        <v>0</v>
      </c>
    </row>
    <row r="45" hidden="1" customHeight="1" spans="1:58">
      <c r="A45" s="208">
        <v>2010404</v>
      </c>
      <c r="B45" s="60" t="s">
        <v>125</v>
      </c>
      <c r="C45" s="63">
        <f t="shared" si="67"/>
        <v>0</v>
      </c>
      <c r="D45" s="63">
        <f t="shared" si="68"/>
        <v>0</v>
      </c>
      <c r="E45" s="63">
        <f t="shared" si="69"/>
        <v>0</v>
      </c>
      <c r="F45" s="63">
        <f t="shared" si="70"/>
        <v>0</v>
      </c>
      <c r="G45" s="63">
        <f t="shared" si="71"/>
        <v>0</v>
      </c>
      <c r="H45" s="63">
        <f t="shared" si="72"/>
        <v>0</v>
      </c>
      <c r="I45" s="106" t="str">
        <f t="shared" si="6"/>
        <v>否</v>
      </c>
      <c r="J45" s="146" t="str">
        <f t="shared" si="8"/>
        <v>项</v>
      </c>
      <c r="K45" s="146" t="str">
        <f t="shared" si="9"/>
        <v>201</v>
      </c>
      <c r="N45" s="218">
        <v>0</v>
      </c>
      <c r="O45" s="146">
        <v>0</v>
      </c>
      <c r="P45" s="219">
        <f t="shared" si="73"/>
        <v>0</v>
      </c>
      <c r="Q45" s="219">
        <v>0</v>
      </c>
      <c r="R45" s="219">
        <v>0</v>
      </c>
      <c r="S45" s="219">
        <f>VLOOKUP(A:A,[3]全区!$A$1:$O$65536,15,FALSE)</f>
        <v>0</v>
      </c>
      <c r="T45" s="219">
        <v>0</v>
      </c>
      <c r="U45" s="146">
        <f>VLOOKUP(A:A,[3]全区!$A$1:$Q$65536,17,FALSE)</f>
        <v>0</v>
      </c>
      <c r="V45" s="219">
        <f t="shared" si="74"/>
        <v>0</v>
      </c>
      <c r="W45" s="219">
        <v>0</v>
      </c>
      <c r="X45" s="182">
        <f>VLOOKUP(A:A,[3]全区!$A$1:$S$65536,19,FALSE)</f>
        <v>0</v>
      </c>
      <c r="Y45" s="219">
        <f t="shared" si="75"/>
        <v>0</v>
      </c>
      <c r="AA45" s="182">
        <f>VLOOKUP(A:A,[2]全区!$A$1:$T$65536,20,FALSE)</f>
        <v>0</v>
      </c>
      <c r="AB45" s="219">
        <f t="shared" si="76"/>
        <v>0</v>
      </c>
      <c r="AC45" s="182">
        <f>VLOOKUP(A:A,[1]全区!$A$1:$V$65536,22,FALSE)</f>
        <v>0</v>
      </c>
      <c r="AD45" s="219">
        <f t="shared" si="77"/>
        <v>0</v>
      </c>
      <c r="AE45" s="182">
        <f>VLOOKUP(A:A,[2]全区!$A$1:$P$65536,16,FALSE)</f>
        <v>0</v>
      </c>
      <c r="AF45" s="219">
        <f t="shared" si="78"/>
        <v>0</v>
      </c>
      <c r="AH45" s="182">
        <v>0</v>
      </c>
      <c r="AI45" s="182">
        <f>VLOOKUP(A:A,'[4]YB01'!$A$1:$C$1317,3,FALSE)</f>
        <v>0</v>
      </c>
      <c r="AJ45" s="177">
        <f t="shared" si="79"/>
        <v>0</v>
      </c>
      <c r="AK45" s="146">
        <v>0</v>
      </c>
      <c r="AL45" s="146">
        <f t="shared" si="80"/>
        <v>0</v>
      </c>
      <c r="AM45" s="228">
        <v>0</v>
      </c>
      <c r="AN45" s="182">
        <f t="shared" si="27"/>
        <v>0</v>
      </c>
      <c r="AO45" s="219">
        <v>0</v>
      </c>
      <c r="AP45" s="176">
        <f>(SUMIF([5]预算调整!$O:$O,A:A,[5]预算调整!$AD:$AD))/10000</f>
        <v>0</v>
      </c>
      <c r="AQ45" s="219">
        <f t="shared" si="44"/>
        <v>0</v>
      </c>
      <c r="AR45" s="219">
        <v>0</v>
      </c>
      <c r="AS45" s="182">
        <f>(SUMIF([6]预算调整!$F:$F,A:A,[6]预算调整!$P:$P))/10000</f>
        <v>0</v>
      </c>
      <c r="AT45" s="219">
        <f t="shared" si="81"/>
        <v>0</v>
      </c>
      <c r="AW45" s="231">
        <v>0</v>
      </c>
      <c r="AX45" s="182">
        <f>(SUMIF([7]Sheet2!$B:$B,A:A,[7]Sheet2!$C:$C))/10000</f>
        <v>0</v>
      </c>
      <c r="AY45" s="219">
        <f t="shared" si="82"/>
        <v>0</v>
      </c>
      <c r="BC45" s="182">
        <v>0</v>
      </c>
      <c r="BD45" s="146">
        <f t="shared" si="83"/>
        <v>0</v>
      </c>
      <c r="BE45" s="182">
        <v>0</v>
      </c>
      <c r="BF45" s="182">
        <f>SUMIF([8]Sheet1!$O:$O,A45,[8]Sheet1!$AD:$AD)</f>
        <v>0</v>
      </c>
    </row>
    <row r="46" hidden="1" customHeight="1" spans="1:58">
      <c r="A46" s="208">
        <v>2010405</v>
      </c>
      <c r="B46" s="60" t="s">
        <v>126</v>
      </c>
      <c r="C46" s="63">
        <f t="shared" si="67"/>
        <v>0</v>
      </c>
      <c r="D46" s="63">
        <f t="shared" si="68"/>
        <v>0</v>
      </c>
      <c r="E46" s="63">
        <f t="shared" si="69"/>
        <v>0</v>
      </c>
      <c r="F46" s="63">
        <f t="shared" si="70"/>
        <v>0</v>
      </c>
      <c r="G46" s="63">
        <f t="shared" si="71"/>
        <v>0</v>
      </c>
      <c r="H46" s="63">
        <f t="shared" si="72"/>
        <v>0</v>
      </c>
      <c r="I46" s="106" t="str">
        <f t="shared" si="6"/>
        <v>否</v>
      </c>
      <c r="J46" s="146" t="str">
        <f t="shared" si="8"/>
        <v>项</v>
      </c>
      <c r="K46" s="146" t="str">
        <f t="shared" si="9"/>
        <v>201</v>
      </c>
      <c r="N46" s="218">
        <v>0</v>
      </c>
      <c r="O46" s="146">
        <v>0</v>
      </c>
      <c r="P46" s="219">
        <f t="shared" si="73"/>
        <v>0</v>
      </c>
      <c r="Q46" s="219">
        <v>0</v>
      </c>
      <c r="R46" s="219">
        <v>0</v>
      </c>
      <c r="S46" s="219">
        <f>VLOOKUP(A:A,[3]全区!$A$1:$O$65536,15,FALSE)</f>
        <v>0</v>
      </c>
      <c r="T46" s="219">
        <v>0</v>
      </c>
      <c r="U46" s="146">
        <f>VLOOKUP(A:A,[3]全区!$A$1:$Q$65536,17,FALSE)</f>
        <v>0</v>
      </c>
      <c r="V46" s="219">
        <f t="shared" si="74"/>
        <v>0</v>
      </c>
      <c r="W46" s="219">
        <v>0</v>
      </c>
      <c r="X46" s="182">
        <f>VLOOKUP(A:A,[3]全区!$A$1:$S$65536,19,FALSE)</f>
        <v>0</v>
      </c>
      <c r="Y46" s="219">
        <f t="shared" si="75"/>
        <v>0</v>
      </c>
      <c r="AA46" s="182">
        <f>VLOOKUP(A:A,[2]全区!$A$1:$T$65536,20,FALSE)</f>
        <v>0</v>
      </c>
      <c r="AB46" s="219">
        <f t="shared" si="76"/>
        <v>0</v>
      </c>
      <c r="AC46" s="182">
        <f>VLOOKUP(A:A,[1]全区!$A$1:$V$65536,22,FALSE)</f>
        <v>0</v>
      </c>
      <c r="AD46" s="219">
        <f t="shared" si="77"/>
        <v>0</v>
      </c>
      <c r="AE46" s="182">
        <f>VLOOKUP(A:A,[2]全区!$A$1:$P$65536,16,FALSE)</f>
        <v>0</v>
      </c>
      <c r="AF46" s="219">
        <f t="shared" si="78"/>
        <v>0</v>
      </c>
      <c r="AH46" s="182">
        <v>0</v>
      </c>
      <c r="AI46" s="182">
        <f>VLOOKUP(A:A,'[4]YB01'!$A$1:$C$1317,3,FALSE)</f>
        <v>0</v>
      </c>
      <c r="AJ46" s="177">
        <f t="shared" si="79"/>
        <v>0</v>
      </c>
      <c r="AK46" s="146">
        <v>0</v>
      </c>
      <c r="AL46" s="146">
        <f t="shared" si="80"/>
        <v>0</v>
      </c>
      <c r="AM46" s="228">
        <v>0</v>
      </c>
      <c r="AN46" s="182">
        <f t="shared" si="27"/>
        <v>0</v>
      </c>
      <c r="AO46" s="219">
        <v>0</v>
      </c>
      <c r="AP46" s="176">
        <f>(SUMIF([5]预算调整!$O:$O,A:A,[5]预算调整!$AD:$AD))/10000</f>
        <v>0</v>
      </c>
      <c r="AQ46" s="219">
        <f t="shared" si="44"/>
        <v>0</v>
      </c>
      <c r="AR46" s="219">
        <v>0</v>
      </c>
      <c r="AS46" s="182">
        <f>(SUMIF([6]预算调整!$F:$F,A:A,[6]预算调整!$P:$P))/10000</f>
        <v>0</v>
      </c>
      <c r="AT46" s="219">
        <f t="shared" si="81"/>
        <v>0</v>
      </c>
      <c r="AW46" s="231">
        <v>0</v>
      </c>
      <c r="AX46" s="182">
        <f>(SUMIF([7]Sheet2!$B:$B,A:A,[7]Sheet2!$C:$C))/10000</f>
        <v>0</v>
      </c>
      <c r="AY46" s="219">
        <f t="shared" si="82"/>
        <v>0</v>
      </c>
      <c r="BC46" s="182">
        <v>0</v>
      </c>
      <c r="BD46" s="146">
        <f t="shared" si="83"/>
        <v>0</v>
      </c>
      <c r="BE46" s="182">
        <v>0</v>
      </c>
      <c r="BF46" s="182">
        <f>SUMIF([8]Sheet1!$O:$O,A46,[8]Sheet1!$AD:$AD)</f>
        <v>0</v>
      </c>
    </row>
    <row r="47" customHeight="1" spans="1:58">
      <c r="A47" s="208">
        <v>2010406</v>
      </c>
      <c r="B47" s="60" t="s">
        <v>127</v>
      </c>
      <c r="C47" s="63">
        <f t="shared" si="67"/>
        <v>500</v>
      </c>
      <c r="D47" s="63">
        <f t="shared" si="68"/>
        <v>0</v>
      </c>
      <c r="E47" s="63">
        <f t="shared" si="69"/>
        <v>-200</v>
      </c>
      <c r="F47" s="63">
        <f t="shared" si="70"/>
        <v>0</v>
      </c>
      <c r="G47" s="63">
        <f t="shared" si="71"/>
        <v>0</v>
      </c>
      <c r="H47" s="63">
        <f t="shared" si="72"/>
        <v>300</v>
      </c>
      <c r="I47" s="106" t="str">
        <f t="shared" si="6"/>
        <v>是</v>
      </c>
      <c r="J47" s="146" t="str">
        <f t="shared" si="8"/>
        <v>项</v>
      </c>
      <c r="K47" s="146" t="str">
        <f t="shared" si="9"/>
        <v>201</v>
      </c>
      <c r="N47" s="218">
        <v>500</v>
      </c>
      <c r="O47" s="146">
        <v>500</v>
      </c>
      <c r="P47" s="219">
        <f t="shared" si="73"/>
        <v>500</v>
      </c>
      <c r="Q47" s="219">
        <v>0</v>
      </c>
      <c r="R47" s="219">
        <v>0</v>
      </c>
      <c r="S47" s="219">
        <f>VLOOKUP(A:A,[3]全区!$A$1:$O$65536,15,FALSE)</f>
        <v>0</v>
      </c>
      <c r="T47" s="219">
        <v>0</v>
      </c>
      <c r="U47" s="146">
        <f>VLOOKUP(A:A,[3]全区!$A$1:$Q$65536,17,FALSE)</f>
        <v>0</v>
      </c>
      <c r="V47" s="219">
        <f t="shared" si="74"/>
        <v>0</v>
      </c>
      <c r="W47" s="219">
        <v>0</v>
      </c>
      <c r="X47" s="182">
        <f>VLOOKUP(A:A,[3]全区!$A$1:$S$65536,19,FALSE)</f>
        <v>0</v>
      </c>
      <c r="Y47" s="219">
        <f t="shared" si="75"/>
        <v>0</v>
      </c>
      <c r="AA47" s="182">
        <f>VLOOKUP(A:A,[2]全区!$A$1:$T$65536,20,FALSE)</f>
        <v>0</v>
      </c>
      <c r="AB47" s="219">
        <f t="shared" si="76"/>
        <v>0</v>
      </c>
      <c r="AC47" s="182">
        <f>VLOOKUP(A:A,[1]全区!$A$1:$V$65536,22,FALSE)</f>
        <v>0</v>
      </c>
      <c r="AD47" s="219">
        <f t="shared" si="77"/>
        <v>0</v>
      </c>
      <c r="AE47" s="182">
        <f>VLOOKUP(A:A,[2]全区!$A$1:$P$65536,16,FALSE)</f>
        <v>0</v>
      </c>
      <c r="AF47" s="219">
        <f t="shared" si="78"/>
        <v>0</v>
      </c>
      <c r="AH47" s="182">
        <v>300</v>
      </c>
      <c r="AI47" s="182">
        <f>VLOOKUP(A:A,'[4]YB01'!$A$1:$C$1317,3,FALSE)</f>
        <v>300</v>
      </c>
      <c r="AJ47" s="177">
        <f t="shared" si="79"/>
        <v>0</v>
      </c>
      <c r="AK47" s="146">
        <v>300</v>
      </c>
      <c r="AL47" s="146">
        <f t="shared" si="80"/>
        <v>300</v>
      </c>
      <c r="AM47" s="228">
        <v>300</v>
      </c>
      <c r="AN47" s="182">
        <f t="shared" si="27"/>
        <v>0</v>
      </c>
      <c r="AO47" s="219">
        <v>0</v>
      </c>
      <c r="AP47" s="176">
        <f>(SUMIF([5]预算调整!$O:$O,A:A,[5]预算调整!$AD:$AD))/10000</f>
        <v>0</v>
      </c>
      <c r="AQ47" s="219">
        <f t="shared" si="44"/>
        <v>0</v>
      </c>
      <c r="AR47" s="219">
        <v>0</v>
      </c>
      <c r="AS47" s="182">
        <f>(SUMIF([6]预算调整!$F:$F,A:A,[6]预算调整!$P:$P))/10000</f>
        <v>0</v>
      </c>
      <c r="AT47" s="219">
        <f t="shared" si="81"/>
        <v>0</v>
      </c>
      <c r="AW47" s="231">
        <v>0</v>
      </c>
      <c r="AX47" s="182">
        <f>(SUMIF([7]Sheet2!$B:$B,A:A,[7]Sheet2!$C:$C))/10000</f>
        <v>0</v>
      </c>
      <c r="AY47" s="219">
        <f t="shared" si="82"/>
        <v>0</v>
      </c>
      <c r="BC47" s="182">
        <v>0</v>
      </c>
      <c r="BD47" s="146">
        <f t="shared" si="83"/>
        <v>0</v>
      </c>
      <c r="BE47" s="182">
        <v>0</v>
      </c>
      <c r="BF47" s="182">
        <f>SUMIF([8]Sheet1!$O:$O,A47,[8]Sheet1!$AD:$AD)</f>
        <v>0</v>
      </c>
    </row>
    <row r="48" hidden="1" customHeight="1" spans="1:58">
      <c r="A48" s="208">
        <v>2010407</v>
      </c>
      <c r="B48" s="60" t="s">
        <v>128</v>
      </c>
      <c r="C48" s="63">
        <f t="shared" si="67"/>
        <v>0</v>
      </c>
      <c r="D48" s="63">
        <f t="shared" si="68"/>
        <v>0</v>
      </c>
      <c r="E48" s="63">
        <f t="shared" si="69"/>
        <v>0</v>
      </c>
      <c r="F48" s="63">
        <f t="shared" si="70"/>
        <v>0</v>
      </c>
      <c r="G48" s="63">
        <f t="shared" si="71"/>
        <v>0</v>
      </c>
      <c r="H48" s="63">
        <f t="shared" si="72"/>
        <v>0</v>
      </c>
      <c r="I48" s="106" t="str">
        <f t="shared" si="6"/>
        <v>否</v>
      </c>
      <c r="J48" s="146" t="str">
        <f t="shared" si="8"/>
        <v>项</v>
      </c>
      <c r="K48" s="146" t="str">
        <f t="shared" si="9"/>
        <v>201</v>
      </c>
      <c r="N48" s="218">
        <v>0</v>
      </c>
      <c r="O48" s="146">
        <v>0</v>
      </c>
      <c r="P48" s="219">
        <f t="shared" si="73"/>
        <v>0</v>
      </c>
      <c r="Q48" s="219">
        <v>0</v>
      </c>
      <c r="R48" s="219">
        <v>0</v>
      </c>
      <c r="S48" s="219">
        <f>VLOOKUP(A:A,[3]全区!$A$1:$O$65536,15,FALSE)</f>
        <v>0</v>
      </c>
      <c r="T48" s="219">
        <v>0</v>
      </c>
      <c r="U48" s="146">
        <f>VLOOKUP(A:A,[3]全区!$A$1:$Q$65536,17,FALSE)</f>
        <v>0</v>
      </c>
      <c r="V48" s="219">
        <f t="shared" si="74"/>
        <v>0</v>
      </c>
      <c r="W48" s="219">
        <v>0</v>
      </c>
      <c r="X48" s="182">
        <f>VLOOKUP(A:A,[3]全区!$A$1:$S$65536,19,FALSE)</f>
        <v>0</v>
      </c>
      <c r="Y48" s="219">
        <f t="shared" si="75"/>
        <v>0</v>
      </c>
      <c r="AA48" s="182">
        <f>VLOOKUP(A:A,[2]全区!$A$1:$T$65536,20,FALSE)</f>
        <v>0</v>
      </c>
      <c r="AB48" s="219">
        <f t="shared" si="76"/>
        <v>0</v>
      </c>
      <c r="AC48" s="182">
        <f>VLOOKUP(A:A,[1]全区!$A$1:$V$65536,22,FALSE)</f>
        <v>0</v>
      </c>
      <c r="AD48" s="219">
        <f t="shared" si="77"/>
        <v>0</v>
      </c>
      <c r="AE48" s="182">
        <f>VLOOKUP(A:A,[2]全区!$A$1:$P$65536,16,FALSE)</f>
        <v>0</v>
      </c>
      <c r="AF48" s="219">
        <f t="shared" si="78"/>
        <v>0</v>
      </c>
      <c r="AH48" s="182">
        <v>0</v>
      </c>
      <c r="AI48" s="182">
        <f>VLOOKUP(A:A,'[4]YB01'!$A$1:$C$1317,3,FALSE)</f>
        <v>0</v>
      </c>
      <c r="AJ48" s="177">
        <f t="shared" si="79"/>
        <v>0</v>
      </c>
      <c r="AK48" s="146">
        <v>0</v>
      </c>
      <c r="AL48" s="146">
        <f t="shared" si="80"/>
        <v>0</v>
      </c>
      <c r="AM48" s="228">
        <v>0</v>
      </c>
      <c r="AN48" s="182">
        <f t="shared" si="27"/>
        <v>0</v>
      </c>
      <c r="AO48" s="219">
        <v>0</v>
      </c>
      <c r="AP48" s="176">
        <f>(SUMIF([5]预算调整!$O:$O,A:A,[5]预算调整!$AD:$AD))/10000</f>
        <v>0</v>
      </c>
      <c r="AQ48" s="219">
        <f t="shared" si="44"/>
        <v>0</v>
      </c>
      <c r="AR48" s="219">
        <v>0</v>
      </c>
      <c r="AS48" s="182">
        <f>(SUMIF([6]预算调整!$F:$F,A:A,[6]预算调整!$P:$P))/10000</f>
        <v>0</v>
      </c>
      <c r="AT48" s="219">
        <f t="shared" si="81"/>
        <v>0</v>
      </c>
      <c r="AW48" s="231">
        <v>0</v>
      </c>
      <c r="AX48" s="182">
        <f>(SUMIF([7]Sheet2!$B:$B,A:A,[7]Sheet2!$C:$C))/10000</f>
        <v>0</v>
      </c>
      <c r="AY48" s="219">
        <f t="shared" si="82"/>
        <v>0</v>
      </c>
      <c r="BC48" s="182">
        <v>0</v>
      </c>
      <c r="BD48" s="146">
        <f t="shared" si="83"/>
        <v>0</v>
      </c>
      <c r="BE48" s="182">
        <v>0</v>
      </c>
      <c r="BF48" s="182">
        <f>SUMIF([8]Sheet1!$O:$O,A48,[8]Sheet1!$AD:$AD)</f>
        <v>0</v>
      </c>
    </row>
    <row r="49" hidden="1" customHeight="1" spans="1:58">
      <c r="A49" s="208">
        <v>2010408</v>
      </c>
      <c r="B49" s="60" t="s">
        <v>129</v>
      </c>
      <c r="C49" s="63">
        <f t="shared" si="67"/>
        <v>0</v>
      </c>
      <c r="D49" s="63">
        <f t="shared" si="68"/>
        <v>0</v>
      </c>
      <c r="E49" s="63">
        <f t="shared" si="69"/>
        <v>0</v>
      </c>
      <c r="F49" s="63">
        <f t="shared" si="70"/>
        <v>0</v>
      </c>
      <c r="G49" s="63">
        <f t="shared" si="71"/>
        <v>0</v>
      </c>
      <c r="H49" s="63">
        <f t="shared" si="72"/>
        <v>0</v>
      </c>
      <c r="I49" s="106" t="str">
        <f t="shared" si="6"/>
        <v>否</v>
      </c>
      <c r="J49" s="146" t="str">
        <f t="shared" si="8"/>
        <v>项</v>
      </c>
      <c r="K49" s="146" t="str">
        <f t="shared" si="9"/>
        <v>201</v>
      </c>
      <c r="N49" s="218">
        <v>0</v>
      </c>
      <c r="O49" s="146">
        <v>0</v>
      </c>
      <c r="P49" s="219">
        <f t="shared" si="73"/>
        <v>0</v>
      </c>
      <c r="Q49" s="219">
        <v>0</v>
      </c>
      <c r="R49" s="219">
        <v>0</v>
      </c>
      <c r="S49" s="219">
        <f>VLOOKUP(A:A,[3]全区!$A$1:$O$65536,15,FALSE)</f>
        <v>0</v>
      </c>
      <c r="T49" s="219">
        <v>0</v>
      </c>
      <c r="U49" s="146">
        <f>VLOOKUP(A:A,[3]全区!$A$1:$Q$65536,17,FALSE)</f>
        <v>0</v>
      </c>
      <c r="V49" s="219">
        <f t="shared" si="74"/>
        <v>0</v>
      </c>
      <c r="W49" s="219">
        <v>0</v>
      </c>
      <c r="X49" s="182">
        <f>VLOOKUP(A:A,[3]全区!$A$1:$S$65536,19,FALSE)</f>
        <v>0</v>
      </c>
      <c r="Y49" s="219">
        <f t="shared" si="75"/>
        <v>0</v>
      </c>
      <c r="AA49" s="182">
        <f>VLOOKUP(A:A,[2]全区!$A$1:$T$65536,20,FALSE)</f>
        <v>0</v>
      </c>
      <c r="AB49" s="219">
        <f t="shared" si="76"/>
        <v>0</v>
      </c>
      <c r="AC49" s="182">
        <f>VLOOKUP(A:A,[1]全区!$A$1:$V$65536,22,FALSE)</f>
        <v>0</v>
      </c>
      <c r="AD49" s="219">
        <f t="shared" si="77"/>
        <v>0</v>
      </c>
      <c r="AE49" s="182">
        <f>VLOOKUP(A:A,[2]全区!$A$1:$P$65536,16,FALSE)</f>
        <v>0</v>
      </c>
      <c r="AF49" s="219">
        <f t="shared" si="78"/>
        <v>0</v>
      </c>
      <c r="AH49" s="182">
        <v>0</v>
      </c>
      <c r="AI49" s="182">
        <f>VLOOKUP(A:A,'[4]YB01'!$A$1:$C$1317,3,FALSE)</f>
        <v>0</v>
      </c>
      <c r="AJ49" s="177">
        <f t="shared" si="79"/>
        <v>0</v>
      </c>
      <c r="AK49" s="146">
        <v>0</v>
      </c>
      <c r="AL49" s="146">
        <f t="shared" si="80"/>
        <v>0</v>
      </c>
      <c r="AM49" s="228">
        <v>0</v>
      </c>
      <c r="AN49" s="182">
        <f t="shared" si="27"/>
        <v>0</v>
      </c>
      <c r="AO49" s="219">
        <v>0</v>
      </c>
      <c r="AP49" s="176">
        <f>(SUMIF([5]预算调整!$O:$O,A:A,[5]预算调整!$AD:$AD))/10000</f>
        <v>0</v>
      </c>
      <c r="AQ49" s="219">
        <f t="shared" si="44"/>
        <v>0</v>
      </c>
      <c r="AR49" s="219">
        <v>0</v>
      </c>
      <c r="AS49" s="182">
        <f>(SUMIF([6]预算调整!$F:$F,A:A,[6]预算调整!$P:$P))/10000</f>
        <v>0</v>
      </c>
      <c r="AT49" s="219">
        <f t="shared" si="81"/>
        <v>0</v>
      </c>
      <c r="AW49" s="231">
        <v>0</v>
      </c>
      <c r="AX49" s="182">
        <f>(SUMIF([7]Sheet2!$B:$B,A:A,[7]Sheet2!$C:$C))/10000</f>
        <v>0</v>
      </c>
      <c r="AY49" s="219">
        <f t="shared" si="82"/>
        <v>0</v>
      </c>
      <c r="BC49" s="182">
        <v>0</v>
      </c>
      <c r="BD49" s="146">
        <f t="shared" si="83"/>
        <v>0</v>
      </c>
      <c r="BE49" s="182">
        <v>0</v>
      </c>
      <c r="BF49" s="182">
        <f>SUMIF([8]Sheet1!$O:$O,A49,[8]Sheet1!$AD:$AD)</f>
        <v>0</v>
      </c>
    </row>
    <row r="50" customHeight="1" spans="1:58">
      <c r="A50" s="208">
        <v>2010450</v>
      </c>
      <c r="B50" s="60" t="s">
        <v>110</v>
      </c>
      <c r="C50" s="63">
        <f t="shared" si="67"/>
        <v>315</v>
      </c>
      <c r="D50" s="63">
        <f t="shared" si="68"/>
        <v>0</v>
      </c>
      <c r="E50" s="63">
        <f t="shared" si="69"/>
        <v>130</v>
      </c>
      <c r="F50" s="63">
        <f t="shared" si="70"/>
        <v>0</v>
      </c>
      <c r="G50" s="63">
        <f t="shared" si="71"/>
        <v>0</v>
      </c>
      <c r="H50" s="63">
        <f t="shared" si="72"/>
        <v>445</v>
      </c>
      <c r="I50" s="106" t="str">
        <f t="shared" si="6"/>
        <v>是</v>
      </c>
      <c r="J50" s="146" t="str">
        <f t="shared" si="8"/>
        <v>项</v>
      </c>
      <c r="K50" s="146" t="str">
        <f t="shared" si="9"/>
        <v>201</v>
      </c>
      <c r="N50" s="218">
        <v>315</v>
      </c>
      <c r="O50" s="146">
        <v>314.68533</v>
      </c>
      <c r="P50" s="219">
        <f t="shared" si="73"/>
        <v>315</v>
      </c>
      <c r="Q50" s="219">
        <v>0</v>
      </c>
      <c r="R50" s="219">
        <v>0</v>
      </c>
      <c r="S50" s="219">
        <f>VLOOKUP(A:A,[3]全区!$A$1:$O$65536,15,FALSE)</f>
        <v>0</v>
      </c>
      <c r="T50" s="219">
        <v>0</v>
      </c>
      <c r="U50" s="146">
        <f>VLOOKUP(A:A,[3]全区!$A$1:$Q$65536,17,FALSE)</f>
        <v>0</v>
      </c>
      <c r="V50" s="219">
        <f t="shared" si="74"/>
        <v>0</v>
      </c>
      <c r="W50" s="219">
        <v>0</v>
      </c>
      <c r="X50" s="182">
        <f>VLOOKUP(A:A,[3]全区!$A$1:$S$65536,19,FALSE)</f>
        <v>0</v>
      </c>
      <c r="Y50" s="219">
        <f t="shared" si="75"/>
        <v>0</v>
      </c>
      <c r="AA50" s="182">
        <f>VLOOKUP(A:A,[2]全区!$A$1:$T$65536,20,FALSE)</f>
        <v>0</v>
      </c>
      <c r="AB50" s="219">
        <f t="shared" si="76"/>
        <v>0</v>
      </c>
      <c r="AC50" s="182">
        <f>VLOOKUP(A:A,[1]全区!$A$1:$V$65536,22,FALSE)</f>
        <v>0</v>
      </c>
      <c r="AD50" s="219">
        <f t="shared" si="77"/>
        <v>0</v>
      </c>
      <c r="AE50" s="182">
        <f>VLOOKUP(A:A,[2]全区!$A$1:$P$65536,16,FALSE)</f>
        <v>0</v>
      </c>
      <c r="AF50" s="219">
        <f t="shared" si="78"/>
        <v>0</v>
      </c>
      <c r="AH50" s="182">
        <v>320</v>
      </c>
      <c r="AI50" s="182">
        <f>VLOOKUP(A:A,'[4]YB01'!$A$1:$C$1317,3,FALSE)</f>
        <v>320</v>
      </c>
      <c r="AJ50" s="177">
        <f t="shared" si="79"/>
        <v>22</v>
      </c>
      <c r="AK50" s="146">
        <v>322</v>
      </c>
      <c r="AL50" s="146">
        <f t="shared" si="80"/>
        <v>322</v>
      </c>
      <c r="AM50" s="228">
        <v>321.91326</v>
      </c>
      <c r="AN50" s="182">
        <f t="shared" si="27"/>
        <v>123</v>
      </c>
      <c r="AO50" s="219">
        <v>22</v>
      </c>
      <c r="AP50" s="176">
        <f>(SUMIF([5]预算调整!$O:$O,A:A,[5]预算调整!$AD:$AD))/10000</f>
        <v>21.576494</v>
      </c>
      <c r="AQ50" s="219">
        <f t="shared" si="44"/>
        <v>22</v>
      </c>
      <c r="AR50" s="219">
        <v>0</v>
      </c>
      <c r="AS50" s="182">
        <f>(SUMIF([6]预算调整!$F:$F,A:A,[6]预算调整!$P:$P))/10000</f>
        <v>0</v>
      </c>
      <c r="AT50" s="219">
        <f t="shared" si="81"/>
        <v>0</v>
      </c>
      <c r="AW50" s="231">
        <v>0</v>
      </c>
      <c r="AX50" s="182">
        <f>(SUMIF([7]Sheet2!$B:$B,A:A,[7]Sheet2!$C:$C))/10000</f>
        <v>0</v>
      </c>
      <c r="AY50" s="219">
        <f t="shared" si="82"/>
        <v>0</v>
      </c>
      <c r="BC50" s="182">
        <v>123</v>
      </c>
      <c r="BD50" s="146">
        <f t="shared" si="83"/>
        <v>123</v>
      </c>
      <c r="BE50" s="182">
        <v>122.5028</v>
      </c>
      <c r="BF50" s="182">
        <f>SUMIF([8]Sheet1!$O:$O,A50,[8]Sheet1!$AD:$AD)</f>
        <v>1225028</v>
      </c>
    </row>
    <row r="51" customHeight="1" spans="1:58">
      <c r="A51" s="208">
        <v>2010499</v>
      </c>
      <c r="B51" s="60" t="s">
        <v>130</v>
      </c>
      <c r="C51" s="63">
        <f t="shared" si="67"/>
        <v>756</v>
      </c>
      <c r="D51" s="63">
        <f t="shared" si="68"/>
        <v>0</v>
      </c>
      <c r="E51" s="63">
        <f t="shared" si="69"/>
        <v>-141</v>
      </c>
      <c r="F51" s="63">
        <f t="shared" si="70"/>
        <v>2</v>
      </c>
      <c r="G51" s="63">
        <f t="shared" si="71"/>
        <v>2</v>
      </c>
      <c r="H51" s="63">
        <f t="shared" si="72"/>
        <v>615</v>
      </c>
      <c r="I51" s="106" t="str">
        <f t="shared" si="6"/>
        <v>是</v>
      </c>
      <c r="J51" s="146" t="str">
        <f t="shared" si="8"/>
        <v>项</v>
      </c>
      <c r="K51" s="146" t="str">
        <f t="shared" si="9"/>
        <v>201</v>
      </c>
      <c r="N51" s="218">
        <v>753</v>
      </c>
      <c r="O51" s="146">
        <v>752.548</v>
      </c>
      <c r="P51" s="219">
        <f t="shared" si="73"/>
        <v>753</v>
      </c>
      <c r="Q51" s="219">
        <v>0</v>
      </c>
      <c r="R51" s="219">
        <v>0</v>
      </c>
      <c r="S51" s="219">
        <f>VLOOKUP(A:A,[3]全区!$A$1:$O$65536,15,FALSE)</f>
        <v>0</v>
      </c>
      <c r="T51" s="219">
        <v>0</v>
      </c>
      <c r="U51" s="146">
        <f>VLOOKUP(A:A,[3]全区!$A$1:$Q$65536,17,FALSE)</f>
        <v>0</v>
      </c>
      <c r="V51" s="219">
        <f t="shared" si="74"/>
        <v>0</v>
      </c>
      <c r="W51" s="219">
        <v>3</v>
      </c>
      <c r="X51" s="182">
        <f>VLOOKUP(A:A,[3]全区!$A$1:$S$65536,19,FALSE)</f>
        <v>2.952</v>
      </c>
      <c r="Y51" s="219">
        <f t="shared" si="75"/>
        <v>3</v>
      </c>
      <c r="AA51" s="182">
        <f>VLOOKUP(A:A,[2]全区!$A$1:$T$65536,20,FALSE)</f>
        <v>1.8</v>
      </c>
      <c r="AB51" s="219">
        <f t="shared" si="76"/>
        <v>2</v>
      </c>
      <c r="AC51" s="182">
        <f>VLOOKUP(A:A,[1]全区!$A$1:$V$65536,22,FALSE)</f>
        <v>0</v>
      </c>
      <c r="AD51" s="219">
        <f t="shared" si="77"/>
        <v>0</v>
      </c>
      <c r="AE51" s="182">
        <f>VLOOKUP(A:A,[2]全区!$A$1:$P$65536,16,FALSE)</f>
        <v>0</v>
      </c>
      <c r="AF51" s="219">
        <f t="shared" si="78"/>
        <v>0</v>
      </c>
      <c r="AH51" s="182">
        <v>566</v>
      </c>
      <c r="AI51" s="182">
        <f>VLOOKUP(A:A,'[4]YB01'!$A$1:$C$1317,3,FALSE)</f>
        <v>566</v>
      </c>
      <c r="AJ51" s="177">
        <f t="shared" si="79"/>
        <v>121</v>
      </c>
      <c r="AK51" s="146">
        <v>615</v>
      </c>
      <c r="AL51" s="146">
        <f t="shared" si="80"/>
        <v>615</v>
      </c>
      <c r="AM51" s="228">
        <v>615.404</v>
      </c>
      <c r="AN51" s="182">
        <f t="shared" si="27"/>
        <v>0</v>
      </c>
      <c r="AO51" s="219">
        <v>0</v>
      </c>
      <c r="AP51" s="176">
        <f>(SUMIF([5]预算调整!$O:$O,A:A,[5]预算调整!$AD:$AD))/10000</f>
        <v>0</v>
      </c>
      <c r="AQ51" s="219">
        <f t="shared" si="44"/>
        <v>0</v>
      </c>
      <c r="AR51" s="219">
        <v>121</v>
      </c>
      <c r="AS51" s="182">
        <f>(SUMIF([6]预算调整!$F:$F,A:A,[6]预算调整!$P:$P))/10000</f>
        <v>121.446</v>
      </c>
      <c r="AT51" s="219">
        <f t="shared" si="81"/>
        <v>121</v>
      </c>
      <c r="AW51" s="231">
        <v>2</v>
      </c>
      <c r="AX51" s="182">
        <f>(SUMIF([7]Sheet2!$B:$B,A:A,[7]Sheet2!$C:$C))/10000</f>
        <v>1.8</v>
      </c>
      <c r="AY51" s="219">
        <f t="shared" si="82"/>
        <v>2</v>
      </c>
      <c r="BC51" s="182">
        <v>0</v>
      </c>
      <c r="BD51" s="146">
        <f t="shared" si="83"/>
        <v>0</v>
      </c>
      <c r="BE51" s="182">
        <v>0</v>
      </c>
      <c r="BF51" s="182">
        <f>SUMIF([8]Sheet1!$O:$O,A51,[8]Sheet1!$AD:$AD)</f>
        <v>0</v>
      </c>
    </row>
    <row r="52" s="177" customFormat="1" customHeight="1" spans="1:58">
      <c r="A52" s="209">
        <v>20105</v>
      </c>
      <c r="B52" s="207" t="s">
        <v>131</v>
      </c>
      <c r="C52" s="66">
        <f t="shared" ref="C52:H52" si="84">SUM(C53:C62)</f>
        <v>447</v>
      </c>
      <c r="D52" s="66">
        <f t="shared" si="84"/>
        <v>112</v>
      </c>
      <c r="E52" s="66">
        <f t="shared" si="84"/>
        <v>-72</v>
      </c>
      <c r="F52" s="66">
        <f t="shared" si="84"/>
        <v>-112</v>
      </c>
      <c r="G52" s="66">
        <f t="shared" si="84"/>
        <v>0</v>
      </c>
      <c r="H52" s="66">
        <f t="shared" si="84"/>
        <v>375</v>
      </c>
      <c r="I52" s="106" t="str">
        <f t="shared" si="6"/>
        <v>是</v>
      </c>
      <c r="J52" s="143" t="str">
        <f t="shared" si="8"/>
        <v>款</v>
      </c>
      <c r="K52" s="143" t="str">
        <f t="shared" si="9"/>
        <v>201</v>
      </c>
      <c r="L52" s="143"/>
      <c r="M52" s="143"/>
      <c r="N52" s="143"/>
      <c r="O52" s="143"/>
      <c r="P52" s="143"/>
      <c r="Q52" s="143"/>
      <c r="R52" s="143"/>
      <c r="S52" s="143"/>
      <c r="T52" s="143"/>
      <c r="U52" s="143"/>
      <c r="V52" s="143"/>
      <c r="W52" s="143"/>
      <c r="AN52" s="182">
        <f t="shared" si="27"/>
        <v>0</v>
      </c>
      <c r="AO52" s="219"/>
      <c r="AP52" s="176">
        <f>(SUMIF([5]预算调整!$O:$O,A:A,[5]预算调整!$AD:$AD))/10000</f>
        <v>0</v>
      </c>
      <c r="AQ52" s="219">
        <f t="shared" si="44"/>
        <v>0</v>
      </c>
      <c r="AR52" s="219"/>
      <c r="AS52" s="182">
        <v>0</v>
      </c>
      <c r="AX52" s="182">
        <v>0</v>
      </c>
      <c r="BC52" s="182"/>
      <c r="BD52" s="182"/>
      <c r="BE52" s="182">
        <v>0</v>
      </c>
      <c r="BF52" s="182"/>
    </row>
    <row r="53" customHeight="1" spans="1:58">
      <c r="A53" s="208">
        <v>2010501</v>
      </c>
      <c r="B53" s="60" t="s">
        <v>101</v>
      </c>
      <c r="C53" s="63">
        <f t="shared" ref="C53:C62" si="85">N53+T53+W53</f>
        <v>239</v>
      </c>
      <c r="D53" s="63">
        <f t="shared" ref="D53:D62" si="86">Q53+T53</f>
        <v>0</v>
      </c>
      <c r="E53" s="63">
        <f t="shared" ref="E53:E62" si="87">H53-C53</f>
        <v>106</v>
      </c>
      <c r="F53" s="63">
        <f t="shared" ref="F53:F62" si="88">G53-D53</f>
        <v>0</v>
      </c>
      <c r="G53" s="63">
        <f t="shared" ref="G53:G62" si="89">AW53</f>
        <v>0</v>
      </c>
      <c r="H53" s="63">
        <f t="shared" ref="H53:H62" si="90">AK53+AN53</f>
        <v>345</v>
      </c>
      <c r="I53" s="106" t="str">
        <f t="shared" si="6"/>
        <v>是</v>
      </c>
      <c r="J53" s="146" t="str">
        <f t="shared" si="8"/>
        <v>项</v>
      </c>
      <c r="K53" s="146" t="str">
        <f t="shared" si="9"/>
        <v>201</v>
      </c>
      <c r="N53" s="218">
        <v>239</v>
      </c>
      <c r="O53" s="146">
        <v>239.247853</v>
      </c>
      <c r="P53" s="219">
        <f t="shared" ref="P53:P62" si="91">ROUND(O53,0)</f>
        <v>239</v>
      </c>
      <c r="Q53" s="219">
        <v>0</v>
      </c>
      <c r="R53" s="219">
        <v>0</v>
      </c>
      <c r="S53" s="219">
        <f>VLOOKUP(A:A,[3]全区!$A$1:$O$65536,15,FALSE)</f>
        <v>0</v>
      </c>
      <c r="T53" s="219">
        <v>0</v>
      </c>
      <c r="U53" s="146">
        <f>VLOOKUP(A:A,[3]全区!$A$1:$Q$65536,17,FALSE)</f>
        <v>0</v>
      </c>
      <c r="V53" s="219">
        <f t="shared" ref="V53:V62" si="92">ROUND(U53,0)</f>
        <v>0</v>
      </c>
      <c r="W53" s="219">
        <v>0</v>
      </c>
      <c r="X53" s="182">
        <f>VLOOKUP(A:A,[3]全区!$A$1:$S$65536,19,FALSE)</f>
        <v>0</v>
      </c>
      <c r="Y53" s="219">
        <f t="shared" ref="Y53:Y62" si="93">ROUND(X53,0)</f>
        <v>0</v>
      </c>
      <c r="AA53" s="182">
        <f>VLOOKUP(A:A,[2]全区!$A$1:$T$65536,20,FALSE)</f>
        <v>0</v>
      </c>
      <c r="AB53" s="219">
        <f t="shared" ref="AB53:AB62" si="94">ROUND(AA53,0)</f>
        <v>0</v>
      </c>
      <c r="AC53" s="182">
        <f>VLOOKUP(A:A,[1]全区!$A$1:$V$65536,22,FALSE)</f>
        <v>0</v>
      </c>
      <c r="AD53" s="219">
        <f t="shared" ref="AD53:AD62" si="95">ROUND(AC53,0)</f>
        <v>0</v>
      </c>
      <c r="AE53" s="182">
        <f>VLOOKUP(A:A,[2]全区!$A$1:$P$65536,16,FALSE)</f>
        <v>0</v>
      </c>
      <c r="AF53" s="219">
        <f t="shared" ref="AF53:AF62" si="96">ROUND(AE53,0)</f>
        <v>0</v>
      </c>
      <c r="AH53" s="182">
        <v>261</v>
      </c>
      <c r="AI53" s="182">
        <f>VLOOKUP(A:A,'[4]YB01'!$A$1:$C$1317,3,FALSE)</f>
        <v>261</v>
      </c>
      <c r="AJ53" s="177">
        <f t="shared" ref="AJ53:AJ62" si="97">AO53+AR53</f>
        <v>18</v>
      </c>
      <c r="AK53" s="146">
        <v>262</v>
      </c>
      <c r="AL53" s="146">
        <f t="shared" ref="AL53:AL62" si="98">ROUND(AM53,0)</f>
        <v>262</v>
      </c>
      <c r="AM53" s="228">
        <v>261.504782</v>
      </c>
      <c r="AN53" s="182">
        <f t="shared" si="27"/>
        <v>83</v>
      </c>
      <c r="AO53" s="219">
        <v>18</v>
      </c>
      <c r="AP53" s="176">
        <f>(SUMIF([5]预算调整!$O:$O,A:A,[5]预算调整!$AD:$AD))/10000</f>
        <v>18.216359</v>
      </c>
      <c r="AQ53" s="219">
        <f t="shared" si="44"/>
        <v>18</v>
      </c>
      <c r="AR53" s="219">
        <v>0</v>
      </c>
      <c r="AS53" s="182">
        <f>(SUMIF([6]预算调整!$F:$F,A:A,[6]预算调整!$P:$P))/10000</f>
        <v>0</v>
      </c>
      <c r="AT53" s="219">
        <f t="shared" ref="AT53:AT62" si="99">ROUND(AS53,0)</f>
        <v>0</v>
      </c>
      <c r="AW53" s="231">
        <v>0</v>
      </c>
      <c r="AX53" s="182">
        <f>(SUMIF([7]Sheet2!$B:$B,A:A,[7]Sheet2!$C:$C))/10000</f>
        <v>0</v>
      </c>
      <c r="AY53" s="219">
        <f t="shared" ref="AY53:AY62" si="100">ROUND(AX53,0)</f>
        <v>0</v>
      </c>
      <c r="BC53" s="182">
        <v>83</v>
      </c>
      <c r="BD53" s="146">
        <f t="shared" ref="BD53:BD62" si="101">ROUND(BE53,0)</f>
        <v>83</v>
      </c>
      <c r="BE53" s="182">
        <v>83.193</v>
      </c>
      <c r="BF53" s="182">
        <f>SUMIF([8]Sheet1!$O:$O,A53,[8]Sheet1!$AD:$AD)</f>
        <v>831930</v>
      </c>
    </row>
    <row r="54" hidden="1" customHeight="1" spans="1:58">
      <c r="A54" s="208">
        <v>2010502</v>
      </c>
      <c r="B54" s="60" t="s">
        <v>102</v>
      </c>
      <c r="C54" s="63">
        <f t="shared" si="85"/>
        <v>0</v>
      </c>
      <c r="D54" s="63">
        <f t="shared" si="86"/>
        <v>0</v>
      </c>
      <c r="E54" s="63">
        <f t="shared" si="87"/>
        <v>0</v>
      </c>
      <c r="F54" s="63">
        <f t="shared" si="88"/>
        <v>0</v>
      </c>
      <c r="G54" s="63">
        <f t="shared" si="89"/>
        <v>0</v>
      </c>
      <c r="H54" s="63">
        <f t="shared" si="90"/>
        <v>0</v>
      </c>
      <c r="I54" s="106" t="str">
        <f t="shared" si="6"/>
        <v>否</v>
      </c>
      <c r="J54" s="146" t="str">
        <f t="shared" si="8"/>
        <v>项</v>
      </c>
      <c r="K54" s="146" t="str">
        <f t="shared" si="9"/>
        <v>201</v>
      </c>
      <c r="N54" s="218">
        <v>0</v>
      </c>
      <c r="O54" s="146">
        <v>0</v>
      </c>
      <c r="P54" s="219">
        <f t="shared" si="91"/>
        <v>0</v>
      </c>
      <c r="Q54" s="219">
        <v>0</v>
      </c>
      <c r="R54" s="219">
        <v>0</v>
      </c>
      <c r="S54" s="219">
        <f>VLOOKUP(A:A,[3]全区!$A$1:$O$65536,15,FALSE)</f>
        <v>0</v>
      </c>
      <c r="T54" s="219">
        <v>0</v>
      </c>
      <c r="U54" s="146">
        <f>VLOOKUP(A:A,[3]全区!$A$1:$Q$65536,17,FALSE)</f>
        <v>0</v>
      </c>
      <c r="V54" s="219">
        <f t="shared" si="92"/>
        <v>0</v>
      </c>
      <c r="W54" s="219">
        <v>0</v>
      </c>
      <c r="X54" s="182">
        <f>VLOOKUP(A:A,[3]全区!$A$1:$S$65536,19,FALSE)</f>
        <v>0</v>
      </c>
      <c r="Y54" s="219">
        <f t="shared" si="93"/>
        <v>0</v>
      </c>
      <c r="AA54" s="182">
        <f>VLOOKUP(A:A,[2]全区!$A$1:$T$65536,20,FALSE)</f>
        <v>0</v>
      </c>
      <c r="AB54" s="219">
        <f t="shared" si="94"/>
        <v>0</v>
      </c>
      <c r="AC54" s="182">
        <f>VLOOKUP(A:A,[1]全区!$A$1:$V$65536,22,FALSE)</f>
        <v>0</v>
      </c>
      <c r="AD54" s="219">
        <f t="shared" si="95"/>
        <v>0</v>
      </c>
      <c r="AE54" s="182">
        <f>VLOOKUP(A:A,[2]全区!$A$1:$P$65536,16,FALSE)</f>
        <v>0</v>
      </c>
      <c r="AF54" s="219">
        <f t="shared" si="96"/>
        <v>0</v>
      </c>
      <c r="AH54" s="182">
        <v>0</v>
      </c>
      <c r="AI54" s="182">
        <f>VLOOKUP(A:A,'[4]YB01'!$A$1:$C$1317,3,FALSE)</f>
        <v>0</v>
      </c>
      <c r="AJ54" s="177">
        <f t="shared" si="97"/>
        <v>0</v>
      </c>
      <c r="AK54" s="146">
        <v>0</v>
      </c>
      <c r="AL54" s="146">
        <f t="shared" si="98"/>
        <v>0</v>
      </c>
      <c r="AM54" s="228">
        <v>0</v>
      </c>
      <c r="AN54" s="182">
        <f t="shared" si="27"/>
        <v>0</v>
      </c>
      <c r="AO54" s="219">
        <v>0</v>
      </c>
      <c r="AP54" s="176">
        <f>(SUMIF([5]预算调整!$O:$O,A:A,[5]预算调整!$AD:$AD))/10000</f>
        <v>0</v>
      </c>
      <c r="AQ54" s="219">
        <f t="shared" si="44"/>
        <v>0</v>
      </c>
      <c r="AR54" s="219">
        <v>0</v>
      </c>
      <c r="AS54" s="182">
        <f>(SUMIF([6]预算调整!$F:$F,A:A,[6]预算调整!$P:$P))/10000</f>
        <v>0</v>
      </c>
      <c r="AT54" s="219">
        <f t="shared" si="99"/>
        <v>0</v>
      </c>
      <c r="AW54" s="231">
        <v>0</v>
      </c>
      <c r="AX54" s="182">
        <f>(SUMIF([7]Sheet2!$B:$B,A:A,[7]Sheet2!$C:$C))/10000</f>
        <v>0</v>
      </c>
      <c r="AY54" s="219">
        <f t="shared" si="100"/>
        <v>0</v>
      </c>
      <c r="BC54" s="182">
        <v>0</v>
      </c>
      <c r="BD54" s="146">
        <f t="shared" si="101"/>
        <v>0</v>
      </c>
      <c r="BE54" s="182">
        <v>0</v>
      </c>
      <c r="BF54" s="182">
        <f>SUMIF([8]Sheet1!$O:$O,A54,[8]Sheet1!$AD:$AD)</f>
        <v>0</v>
      </c>
    </row>
    <row r="55" hidden="1" customHeight="1" spans="1:58">
      <c r="A55" s="208">
        <v>2010503</v>
      </c>
      <c r="B55" s="60" t="s">
        <v>103</v>
      </c>
      <c r="C55" s="63">
        <f t="shared" si="85"/>
        <v>0</v>
      </c>
      <c r="D55" s="63">
        <f t="shared" si="86"/>
        <v>0</v>
      </c>
      <c r="E55" s="63">
        <f t="shared" si="87"/>
        <v>0</v>
      </c>
      <c r="F55" s="63">
        <f t="shared" si="88"/>
        <v>0</v>
      </c>
      <c r="G55" s="63">
        <f t="shared" si="89"/>
        <v>0</v>
      </c>
      <c r="H55" s="63">
        <f t="shared" si="90"/>
        <v>0</v>
      </c>
      <c r="I55" s="106" t="str">
        <f t="shared" si="6"/>
        <v>否</v>
      </c>
      <c r="J55" s="146" t="str">
        <f t="shared" si="8"/>
        <v>项</v>
      </c>
      <c r="K55" s="146" t="str">
        <f t="shared" si="9"/>
        <v>201</v>
      </c>
      <c r="N55" s="218">
        <v>0</v>
      </c>
      <c r="O55" s="146">
        <v>0</v>
      </c>
      <c r="P55" s="219">
        <f t="shared" si="91"/>
        <v>0</v>
      </c>
      <c r="Q55" s="219">
        <v>0</v>
      </c>
      <c r="R55" s="219">
        <v>0</v>
      </c>
      <c r="S55" s="219">
        <f>VLOOKUP(A:A,[3]全区!$A$1:$O$65536,15,FALSE)</f>
        <v>0</v>
      </c>
      <c r="T55" s="219">
        <v>0</v>
      </c>
      <c r="U55" s="146">
        <f>VLOOKUP(A:A,[3]全区!$A$1:$Q$65536,17,FALSE)</f>
        <v>0</v>
      </c>
      <c r="V55" s="219">
        <f t="shared" si="92"/>
        <v>0</v>
      </c>
      <c r="W55" s="219">
        <v>0</v>
      </c>
      <c r="X55" s="182">
        <f>VLOOKUP(A:A,[3]全区!$A$1:$S$65536,19,FALSE)</f>
        <v>0</v>
      </c>
      <c r="Y55" s="219">
        <f t="shared" si="93"/>
        <v>0</v>
      </c>
      <c r="AA55" s="182">
        <f>VLOOKUP(A:A,[2]全区!$A$1:$T$65536,20,FALSE)</f>
        <v>0</v>
      </c>
      <c r="AB55" s="219">
        <f t="shared" si="94"/>
        <v>0</v>
      </c>
      <c r="AC55" s="182">
        <f>VLOOKUP(A:A,[1]全区!$A$1:$V$65536,22,FALSE)</f>
        <v>0</v>
      </c>
      <c r="AD55" s="219">
        <f t="shared" si="95"/>
        <v>0</v>
      </c>
      <c r="AE55" s="182">
        <f>VLOOKUP(A:A,[2]全区!$A$1:$P$65536,16,FALSE)</f>
        <v>0</v>
      </c>
      <c r="AF55" s="219">
        <f t="shared" si="96"/>
        <v>0</v>
      </c>
      <c r="AH55" s="182">
        <v>0</v>
      </c>
      <c r="AI55" s="182">
        <f>VLOOKUP(A:A,'[4]YB01'!$A$1:$C$1317,3,FALSE)</f>
        <v>0</v>
      </c>
      <c r="AJ55" s="177">
        <f t="shared" si="97"/>
        <v>0</v>
      </c>
      <c r="AK55" s="146">
        <v>0</v>
      </c>
      <c r="AL55" s="146">
        <f t="shared" si="98"/>
        <v>0</v>
      </c>
      <c r="AM55" s="228">
        <v>0</v>
      </c>
      <c r="AN55" s="182">
        <f t="shared" si="27"/>
        <v>0</v>
      </c>
      <c r="AO55" s="219">
        <v>0</v>
      </c>
      <c r="AP55" s="176">
        <f>(SUMIF([5]预算调整!$O:$O,A:A,[5]预算调整!$AD:$AD))/10000</f>
        <v>0</v>
      </c>
      <c r="AQ55" s="219">
        <f t="shared" si="44"/>
        <v>0</v>
      </c>
      <c r="AR55" s="219">
        <v>0</v>
      </c>
      <c r="AS55" s="182">
        <f>(SUMIF([6]预算调整!$F:$F,A:A,[6]预算调整!$P:$P))/10000</f>
        <v>0</v>
      </c>
      <c r="AT55" s="219">
        <f t="shared" si="99"/>
        <v>0</v>
      </c>
      <c r="AW55" s="231">
        <v>0</v>
      </c>
      <c r="AX55" s="182">
        <f>(SUMIF([7]Sheet2!$B:$B,A:A,[7]Sheet2!$C:$C))/10000</f>
        <v>0</v>
      </c>
      <c r="AY55" s="219">
        <f t="shared" si="100"/>
        <v>0</v>
      </c>
      <c r="BC55" s="182">
        <v>0</v>
      </c>
      <c r="BD55" s="146">
        <f t="shared" si="101"/>
        <v>0</v>
      </c>
      <c r="BE55" s="182">
        <v>0</v>
      </c>
      <c r="BF55" s="182">
        <f>SUMIF([8]Sheet1!$O:$O,A55,[8]Sheet1!$AD:$AD)</f>
        <v>0</v>
      </c>
    </row>
    <row r="56" hidden="1" customHeight="1" spans="1:58">
      <c r="A56" s="208">
        <v>2010504</v>
      </c>
      <c r="B56" s="60" t="s">
        <v>132</v>
      </c>
      <c r="C56" s="63">
        <f t="shared" si="85"/>
        <v>0</v>
      </c>
      <c r="D56" s="63">
        <f t="shared" si="86"/>
        <v>0</v>
      </c>
      <c r="E56" s="63">
        <f t="shared" si="87"/>
        <v>0</v>
      </c>
      <c r="F56" s="63">
        <f t="shared" si="88"/>
        <v>0</v>
      </c>
      <c r="G56" s="63">
        <f t="shared" si="89"/>
        <v>0</v>
      </c>
      <c r="H56" s="63">
        <f t="shared" si="90"/>
        <v>0</v>
      </c>
      <c r="I56" s="106" t="str">
        <f t="shared" si="6"/>
        <v>否</v>
      </c>
      <c r="J56" s="146" t="str">
        <f t="shared" si="8"/>
        <v>项</v>
      </c>
      <c r="K56" s="146" t="str">
        <f t="shared" si="9"/>
        <v>201</v>
      </c>
      <c r="N56" s="218">
        <v>0</v>
      </c>
      <c r="O56" s="146">
        <v>0</v>
      </c>
      <c r="P56" s="219">
        <f t="shared" si="91"/>
        <v>0</v>
      </c>
      <c r="Q56" s="219">
        <v>0</v>
      </c>
      <c r="R56" s="219">
        <v>0</v>
      </c>
      <c r="S56" s="219">
        <f>VLOOKUP(A:A,[3]全区!$A$1:$O$65536,15,FALSE)</f>
        <v>0</v>
      </c>
      <c r="T56" s="219">
        <v>0</v>
      </c>
      <c r="U56" s="146">
        <f>VLOOKUP(A:A,[3]全区!$A$1:$Q$65536,17,FALSE)</f>
        <v>0</v>
      </c>
      <c r="V56" s="219">
        <f t="shared" si="92"/>
        <v>0</v>
      </c>
      <c r="W56" s="219">
        <v>0</v>
      </c>
      <c r="X56" s="182">
        <f>VLOOKUP(A:A,[3]全区!$A$1:$S$65536,19,FALSE)</f>
        <v>0</v>
      </c>
      <c r="Y56" s="219">
        <f t="shared" si="93"/>
        <v>0</v>
      </c>
      <c r="AA56" s="182">
        <f>VLOOKUP(A:A,[2]全区!$A$1:$T$65536,20,FALSE)</f>
        <v>0</v>
      </c>
      <c r="AB56" s="219">
        <f t="shared" si="94"/>
        <v>0</v>
      </c>
      <c r="AC56" s="182">
        <f>VLOOKUP(A:A,[1]全区!$A$1:$V$65536,22,FALSE)</f>
        <v>0</v>
      </c>
      <c r="AD56" s="219">
        <f t="shared" si="95"/>
        <v>0</v>
      </c>
      <c r="AE56" s="182">
        <f>VLOOKUP(A:A,[2]全区!$A$1:$P$65536,16,FALSE)</f>
        <v>0</v>
      </c>
      <c r="AF56" s="219">
        <f t="shared" si="96"/>
        <v>0</v>
      </c>
      <c r="AH56" s="182">
        <v>0</v>
      </c>
      <c r="AI56" s="182">
        <f>VLOOKUP(A:A,'[4]YB01'!$A$1:$C$1317,3,FALSE)</f>
        <v>0</v>
      </c>
      <c r="AJ56" s="177">
        <f t="shared" si="97"/>
        <v>0</v>
      </c>
      <c r="AK56" s="146">
        <v>0</v>
      </c>
      <c r="AL56" s="146">
        <f t="shared" si="98"/>
        <v>0</v>
      </c>
      <c r="AM56" s="228">
        <v>0</v>
      </c>
      <c r="AN56" s="182">
        <f t="shared" si="27"/>
        <v>0</v>
      </c>
      <c r="AO56" s="219">
        <v>0</v>
      </c>
      <c r="AP56" s="176">
        <f>(SUMIF([5]预算调整!$O:$O,A:A,[5]预算调整!$AD:$AD))/10000</f>
        <v>0</v>
      </c>
      <c r="AQ56" s="219">
        <f t="shared" si="44"/>
        <v>0</v>
      </c>
      <c r="AR56" s="219">
        <v>0</v>
      </c>
      <c r="AS56" s="182">
        <f>(SUMIF([6]预算调整!$F:$F,A:A,[6]预算调整!$P:$P))/10000</f>
        <v>0</v>
      </c>
      <c r="AT56" s="219">
        <f t="shared" si="99"/>
        <v>0</v>
      </c>
      <c r="AW56" s="231">
        <v>0</v>
      </c>
      <c r="AX56" s="182">
        <f>(SUMIF([7]Sheet2!$B:$B,A:A,[7]Sheet2!$C:$C))/10000</f>
        <v>0</v>
      </c>
      <c r="AY56" s="219">
        <f t="shared" si="100"/>
        <v>0</v>
      </c>
      <c r="BC56" s="182">
        <v>0</v>
      </c>
      <c r="BD56" s="146">
        <f t="shared" si="101"/>
        <v>0</v>
      </c>
      <c r="BE56" s="182">
        <v>0</v>
      </c>
      <c r="BF56" s="182">
        <f>SUMIF([8]Sheet1!$O:$O,A56,[8]Sheet1!$AD:$AD)</f>
        <v>0</v>
      </c>
    </row>
    <row r="57" hidden="1" customHeight="1" spans="1:58">
      <c r="A57" s="208">
        <v>2010505</v>
      </c>
      <c r="B57" s="60" t="s">
        <v>133</v>
      </c>
      <c r="C57" s="63">
        <f t="shared" si="85"/>
        <v>0</v>
      </c>
      <c r="D57" s="63">
        <f t="shared" si="86"/>
        <v>0</v>
      </c>
      <c r="E57" s="63">
        <f t="shared" si="87"/>
        <v>0</v>
      </c>
      <c r="F57" s="63">
        <f t="shared" si="88"/>
        <v>0</v>
      </c>
      <c r="G57" s="63">
        <f t="shared" si="89"/>
        <v>0</v>
      </c>
      <c r="H57" s="63">
        <f t="shared" si="90"/>
        <v>0</v>
      </c>
      <c r="I57" s="106" t="str">
        <f t="shared" si="6"/>
        <v>否</v>
      </c>
      <c r="J57" s="146" t="str">
        <f t="shared" si="8"/>
        <v>项</v>
      </c>
      <c r="K57" s="146" t="str">
        <f t="shared" si="9"/>
        <v>201</v>
      </c>
      <c r="N57" s="218">
        <v>0</v>
      </c>
      <c r="O57" s="146">
        <v>0</v>
      </c>
      <c r="P57" s="219">
        <f t="shared" si="91"/>
        <v>0</v>
      </c>
      <c r="Q57" s="219">
        <v>0</v>
      </c>
      <c r="R57" s="219">
        <v>0</v>
      </c>
      <c r="S57" s="219">
        <f>VLOOKUP(A:A,[3]全区!$A$1:$O$65536,15,FALSE)</f>
        <v>0</v>
      </c>
      <c r="T57" s="219">
        <v>0</v>
      </c>
      <c r="U57" s="146">
        <f>VLOOKUP(A:A,[3]全区!$A$1:$Q$65536,17,FALSE)</f>
        <v>0</v>
      </c>
      <c r="V57" s="219">
        <f t="shared" si="92"/>
        <v>0</v>
      </c>
      <c r="W57" s="219">
        <v>0</v>
      </c>
      <c r="X57" s="182">
        <f>VLOOKUP(A:A,[3]全区!$A$1:$S$65536,19,FALSE)</f>
        <v>0</v>
      </c>
      <c r="Y57" s="219">
        <f t="shared" si="93"/>
        <v>0</v>
      </c>
      <c r="AA57" s="182">
        <f>VLOOKUP(A:A,[2]全区!$A$1:$T$65536,20,FALSE)</f>
        <v>0</v>
      </c>
      <c r="AB57" s="219">
        <f t="shared" si="94"/>
        <v>0</v>
      </c>
      <c r="AC57" s="182">
        <f>VLOOKUP(A:A,[1]全区!$A$1:$V$65536,22,FALSE)</f>
        <v>0</v>
      </c>
      <c r="AD57" s="219">
        <f t="shared" si="95"/>
        <v>0</v>
      </c>
      <c r="AE57" s="182">
        <f>VLOOKUP(A:A,[2]全区!$A$1:$P$65536,16,FALSE)</f>
        <v>0</v>
      </c>
      <c r="AF57" s="219">
        <f t="shared" si="96"/>
        <v>0</v>
      </c>
      <c r="AH57" s="182">
        <v>0</v>
      </c>
      <c r="AI57" s="182">
        <f>VLOOKUP(A:A,'[4]YB01'!$A$1:$C$1317,3,FALSE)</f>
        <v>0</v>
      </c>
      <c r="AJ57" s="177">
        <f t="shared" si="97"/>
        <v>0</v>
      </c>
      <c r="AK57" s="146">
        <v>0</v>
      </c>
      <c r="AL57" s="146">
        <f t="shared" si="98"/>
        <v>0</v>
      </c>
      <c r="AM57" s="228">
        <v>0</v>
      </c>
      <c r="AN57" s="182">
        <f t="shared" si="27"/>
        <v>0</v>
      </c>
      <c r="AO57" s="219">
        <v>0</v>
      </c>
      <c r="AP57" s="176">
        <f>(SUMIF([5]预算调整!$O:$O,A:A,[5]预算调整!$AD:$AD))/10000</f>
        <v>0</v>
      </c>
      <c r="AQ57" s="219">
        <f t="shared" si="44"/>
        <v>0</v>
      </c>
      <c r="AR57" s="219">
        <v>0</v>
      </c>
      <c r="AS57" s="182">
        <f>(SUMIF([6]预算调整!$F:$F,A:A,[6]预算调整!$P:$P))/10000</f>
        <v>0</v>
      </c>
      <c r="AT57" s="219">
        <f t="shared" si="99"/>
        <v>0</v>
      </c>
      <c r="AW57" s="231">
        <v>0</v>
      </c>
      <c r="AX57" s="182">
        <f>(SUMIF([7]Sheet2!$B:$B,A:A,[7]Sheet2!$C:$C))/10000</f>
        <v>0</v>
      </c>
      <c r="AY57" s="219">
        <f t="shared" si="100"/>
        <v>0</v>
      </c>
      <c r="BC57" s="182">
        <v>0</v>
      </c>
      <c r="BD57" s="146">
        <f t="shared" si="101"/>
        <v>0</v>
      </c>
      <c r="BE57" s="182">
        <v>0</v>
      </c>
      <c r="BF57" s="182">
        <f>SUMIF([8]Sheet1!$O:$O,A57,[8]Sheet1!$AD:$AD)</f>
        <v>0</v>
      </c>
    </row>
    <row r="58" hidden="1" customHeight="1" spans="1:58">
      <c r="A58" s="208">
        <v>2010506</v>
      </c>
      <c r="B58" s="60" t="s">
        <v>134</v>
      </c>
      <c r="C58" s="63">
        <f t="shared" si="85"/>
        <v>0</v>
      </c>
      <c r="D58" s="63">
        <f t="shared" si="86"/>
        <v>0</v>
      </c>
      <c r="E58" s="63">
        <f t="shared" si="87"/>
        <v>0</v>
      </c>
      <c r="F58" s="63">
        <f t="shared" si="88"/>
        <v>0</v>
      </c>
      <c r="G58" s="63">
        <f t="shared" si="89"/>
        <v>0</v>
      </c>
      <c r="H58" s="63">
        <f t="shared" si="90"/>
        <v>0</v>
      </c>
      <c r="I58" s="106" t="str">
        <f t="shared" si="6"/>
        <v>否</v>
      </c>
      <c r="J58" s="146" t="str">
        <f t="shared" si="8"/>
        <v>项</v>
      </c>
      <c r="K58" s="146" t="str">
        <f t="shared" si="9"/>
        <v>201</v>
      </c>
      <c r="N58" s="218">
        <v>0</v>
      </c>
      <c r="O58" s="146">
        <v>0</v>
      </c>
      <c r="P58" s="219">
        <f t="shared" si="91"/>
        <v>0</v>
      </c>
      <c r="Q58" s="219">
        <v>0</v>
      </c>
      <c r="R58" s="219">
        <v>0</v>
      </c>
      <c r="S58" s="219">
        <f>VLOOKUP(A:A,[3]全区!$A$1:$O$65536,15,FALSE)</f>
        <v>0</v>
      </c>
      <c r="T58" s="219">
        <v>0</v>
      </c>
      <c r="U58" s="146">
        <f>VLOOKUP(A:A,[3]全区!$A$1:$Q$65536,17,FALSE)</f>
        <v>0</v>
      </c>
      <c r="V58" s="219">
        <f t="shared" si="92"/>
        <v>0</v>
      </c>
      <c r="W58" s="219">
        <v>0</v>
      </c>
      <c r="X58" s="182">
        <f>VLOOKUP(A:A,[3]全区!$A$1:$S$65536,19,FALSE)</f>
        <v>0</v>
      </c>
      <c r="Y58" s="219">
        <f t="shared" si="93"/>
        <v>0</v>
      </c>
      <c r="AA58" s="182">
        <f>VLOOKUP(A:A,[2]全区!$A$1:$T$65536,20,FALSE)</f>
        <v>0</v>
      </c>
      <c r="AB58" s="219">
        <f t="shared" si="94"/>
        <v>0</v>
      </c>
      <c r="AC58" s="182">
        <f>VLOOKUP(A:A,[1]全区!$A$1:$V$65536,22,FALSE)</f>
        <v>0</v>
      </c>
      <c r="AD58" s="219">
        <f t="shared" si="95"/>
        <v>0</v>
      </c>
      <c r="AE58" s="182">
        <f>VLOOKUP(A:A,[2]全区!$A$1:$P$65536,16,FALSE)</f>
        <v>0</v>
      </c>
      <c r="AF58" s="219">
        <f t="shared" si="96"/>
        <v>0</v>
      </c>
      <c r="AH58" s="182">
        <v>0</v>
      </c>
      <c r="AI58" s="182">
        <f>VLOOKUP(A:A,'[4]YB01'!$A$1:$C$1317,3,FALSE)</f>
        <v>0</v>
      </c>
      <c r="AJ58" s="177">
        <f t="shared" si="97"/>
        <v>0</v>
      </c>
      <c r="AK58" s="146">
        <v>0</v>
      </c>
      <c r="AL58" s="146">
        <f t="shared" si="98"/>
        <v>0</v>
      </c>
      <c r="AM58" s="228">
        <v>0</v>
      </c>
      <c r="AN58" s="182">
        <f t="shared" si="27"/>
        <v>0</v>
      </c>
      <c r="AO58" s="219">
        <v>0</v>
      </c>
      <c r="AP58" s="176">
        <f>(SUMIF([5]预算调整!$O:$O,A:A,[5]预算调整!$AD:$AD))/10000</f>
        <v>0</v>
      </c>
      <c r="AQ58" s="219">
        <f t="shared" si="44"/>
        <v>0</v>
      </c>
      <c r="AR58" s="219">
        <v>0</v>
      </c>
      <c r="AS58" s="182">
        <f>(SUMIF([6]预算调整!$F:$F,A:A,[6]预算调整!$P:$P))/10000</f>
        <v>0</v>
      </c>
      <c r="AT58" s="219">
        <f t="shared" si="99"/>
        <v>0</v>
      </c>
      <c r="AW58" s="231">
        <v>0</v>
      </c>
      <c r="AX58" s="182">
        <f>(SUMIF([7]Sheet2!$B:$B,A:A,[7]Sheet2!$C:$C))/10000</f>
        <v>0</v>
      </c>
      <c r="AY58" s="219">
        <f t="shared" si="100"/>
        <v>0</v>
      </c>
      <c r="BC58" s="182">
        <v>0</v>
      </c>
      <c r="BD58" s="146">
        <f t="shared" si="101"/>
        <v>0</v>
      </c>
      <c r="BE58" s="182">
        <v>0</v>
      </c>
      <c r="BF58" s="182">
        <f>SUMIF([8]Sheet1!$O:$O,A58,[8]Sheet1!$AD:$AD)</f>
        <v>0</v>
      </c>
    </row>
    <row r="59" customHeight="1" spans="1:58">
      <c r="A59" s="208">
        <v>2010507</v>
      </c>
      <c r="B59" s="60" t="s">
        <v>135</v>
      </c>
      <c r="C59" s="63">
        <v>196</v>
      </c>
      <c r="D59" s="63">
        <f t="shared" si="86"/>
        <v>112</v>
      </c>
      <c r="E59" s="63">
        <f t="shared" si="87"/>
        <v>-166</v>
      </c>
      <c r="F59" s="63">
        <f t="shared" si="88"/>
        <v>-112</v>
      </c>
      <c r="G59" s="63">
        <f t="shared" si="89"/>
        <v>0</v>
      </c>
      <c r="H59" s="63">
        <f t="shared" si="90"/>
        <v>30</v>
      </c>
      <c r="I59" s="106" t="str">
        <f t="shared" si="6"/>
        <v>是</v>
      </c>
      <c r="J59" s="146" t="str">
        <f t="shared" si="8"/>
        <v>项</v>
      </c>
      <c r="K59" s="146" t="str">
        <f t="shared" si="9"/>
        <v>201</v>
      </c>
      <c r="N59" s="218">
        <v>82</v>
      </c>
      <c r="O59" s="146">
        <v>82</v>
      </c>
      <c r="P59" s="219">
        <f t="shared" si="91"/>
        <v>82</v>
      </c>
      <c r="Q59" s="219">
        <v>0</v>
      </c>
      <c r="R59" s="219">
        <v>0</v>
      </c>
      <c r="S59" s="219">
        <f>VLOOKUP(A:A,[3]全区!$A$1:$O$65536,15,FALSE)</f>
        <v>0</v>
      </c>
      <c r="T59" s="219">
        <v>112</v>
      </c>
      <c r="U59" s="146">
        <f>VLOOKUP(A:A,[3]全区!$A$1:$Q$65536,17,FALSE)</f>
        <v>113.85</v>
      </c>
      <c r="V59" s="219">
        <v>112</v>
      </c>
      <c r="W59" s="219">
        <v>0</v>
      </c>
      <c r="X59" s="182">
        <f>VLOOKUP(A:A,[3]全区!$A$1:$S$65536,19,FALSE)</f>
        <v>0</v>
      </c>
      <c r="Y59" s="219">
        <f t="shared" si="93"/>
        <v>0</v>
      </c>
      <c r="AA59" s="182">
        <f>VLOOKUP(A:A,[2]全区!$A$1:$T$65536,20,FALSE)</f>
        <v>0</v>
      </c>
      <c r="AB59" s="219">
        <f t="shared" si="94"/>
        <v>0</v>
      </c>
      <c r="AC59" s="182">
        <f>VLOOKUP(A:A,[1]全区!$A$1:$V$65536,22,FALSE)</f>
        <v>0</v>
      </c>
      <c r="AD59" s="219">
        <f t="shared" si="95"/>
        <v>0</v>
      </c>
      <c r="AE59" s="182">
        <f>VLOOKUP(A:A,[2]全区!$A$1:$P$65536,16,FALSE)</f>
        <v>59.2815</v>
      </c>
      <c r="AF59" s="219">
        <f t="shared" si="96"/>
        <v>59</v>
      </c>
      <c r="AH59" s="182">
        <v>30</v>
      </c>
      <c r="AI59" s="182">
        <f>VLOOKUP(A:A,'[4]YB01'!$A$1:$C$1317,3,FALSE)</f>
        <v>30</v>
      </c>
      <c r="AJ59" s="177">
        <f t="shared" si="97"/>
        <v>26</v>
      </c>
      <c r="AK59" s="146">
        <v>30</v>
      </c>
      <c r="AL59" s="146">
        <f t="shared" si="98"/>
        <v>30</v>
      </c>
      <c r="AM59" s="228">
        <v>30.33</v>
      </c>
      <c r="AN59" s="182">
        <f t="shared" si="27"/>
        <v>0</v>
      </c>
      <c r="AO59" s="219">
        <v>0</v>
      </c>
      <c r="AP59" s="176">
        <f>(SUMIF([5]预算调整!$O:$O,A:A,[5]预算调整!$AD:$AD))/10000</f>
        <v>0</v>
      </c>
      <c r="AQ59" s="219">
        <f t="shared" si="44"/>
        <v>0</v>
      </c>
      <c r="AR59" s="219">
        <v>26</v>
      </c>
      <c r="AS59" s="182">
        <f>(SUMIF([6]预算调整!$F:$F,A:A,[6]预算调整!$P:$P))/10000</f>
        <v>26</v>
      </c>
      <c r="AT59" s="219">
        <f t="shared" si="99"/>
        <v>26</v>
      </c>
      <c r="AW59" s="231">
        <v>0</v>
      </c>
      <c r="AX59" s="182">
        <f>(SUMIF([7]Sheet2!$B:$B,A:A,[7]Sheet2!$C:$C))/10000</f>
        <v>0</v>
      </c>
      <c r="AY59" s="219">
        <f t="shared" si="100"/>
        <v>0</v>
      </c>
      <c r="BC59" s="182">
        <v>0</v>
      </c>
      <c r="BD59" s="146">
        <f t="shared" si="101"/>
        <v>0</v>
      </c>
      <c r="BE59" s="182">
        <v>0</v>
      </c>
      <c r="BF59" s="182">
        <f>SUMIF([8]Sheet1!$O:$O,A59,[8]Sheet1!$AD:$AD)</f>
        <v>0</v>
      </c>
    </row>
    <row r="60" hidden="1" customHeight="1" spans="1:58">
      <c r="A60" s="208">
        <v>2010508</v>
      </c>
      <c r="B60" s="60" t="s">
        <v>136</v>
      </c>
      <c r="C60" s="63">
        <f t="shared" si="85"/>
        <v>0</v>
      </c>
      <c r="D60" s="63">
        <f t="shared" si="86"/>
        <v>0</v>
      </c>
      <c r="E60" s="63">
        <f t="shared" si="87"/>
        <v>0</v>
      </c>
      <c r="F60" s="63">
        <f t="shared" si="88"/>
        <v>0</v>
      </c>
      <c r="G60" s="63">
        <f t="shared" si="89"/>
        <v>0</v>
      </c>
      <c r="H60" s="63">
        <f t="shared" si="90"/>
        <v>0</v>
      </c>
      <c r="I60" s="106" t="str">
        <f t="shared" si="6"/>
        <v>否</v>
      </c>
      <c r="J60" s="146" t="str">
        <f t="shared" si="8"/>
        <v>项</v>
      </c>
      <c r="K60" s="146" t="str">
        <f t="shared" si="9"/>
        <v>201</v>
      </c>
      <c r="N60" s="218">
        <v>0</v>
      </c>
      <c r="O60" s="146">
        <v>0</v>
      </c>
      <c r="P60" s="219">
        <f t="shared" si="91"/>
        <v>0</v>
      </c>
      <c r="Q60" s="219">
        <v>0</v>
      </c>
      <c r="R60" s="219">
        <v>0</v>
      </c>
      <c r="S60" s="219">
        <f>VLOOKUP(A:A,[3]全区!$A$1:$O$65536,15,FALSE)</f>
        <v>0</v>
      </c>
      <c r="T60" s="219">
        <v>0</v>
      </c>
      <c r="U60" s="146">
        <f>VLOOKUP(A:A,[3]全区!$A$1:$Q$65536,17,FALSE)</f>
        <v>0</v>
      </c>
      <c r="V60" s="219">
        <f t="shared" si="92"/>
        <v>0</v>
      </c>
      <c r="W60" s="219">
        <v>0</v>
      </c>
      <c r="X60" s="182">
        <f>VLOOKUP(A:A,[3]全区!$A$1:$S$65536,19,FALSE)</f>
        <v>0</v>
      </c>
      <c r="Y60" s="219">
        <f t="shared" si="93"/>
        <v>0</v>
      </c>
      <c r="AA60" s="182">
        <f>VLOOKUP(A:A,[2]全区!$A$1:$T$65536,20,FALSE)</f>
        <v>0</v>
      </c>
      <c r="AB60" s="219">
        <f t="shared" si="94"/>
        <v>0</v>
      </c>
      <c r="AC60" s="182">
        <f>VLOOKUP(A:A,[1]全区!$A$1:$V$65536,22,FALSE)</f>
        <v>0</v>
      </c>
      <c r="AD60" s="219">
        <f t="shared" si="95"/>
        <v>0</v>
      </c>
      <c r="AE60" s="182">
        <f>VLOOKUP(A:A,[2]全区!$A$1:$P$65536,16,FALSE)</f>
        <v>0</v>
      </c>
      <c r="AF60" s="219">
        <f t="shared" si="96"/>
        <v>0</v>
      </c>
      <c r="AH60" s="182">
        <v>0</v>
      </c>
      <c r="AI60" s="182">
        <f>VLOOKUP(A:A,'[4]YB01'!$A$1:$C$1317,3,FALSE)</f>
        <v>0</v>
      </c>
      <c r="AJ60" s="177">
        <f t="shared" si="97"/>
        <v>0</v>
      </c>
      <c r="AK60" s="146">
        <v>0</v>
      </c>
      <c r="AL60" s="146">
        <f t="shared" si="98"/>
        <v>0</v>
      </c>
      <c r="AM60" s="228">
        <v>0</v>
      </c>
      <c r="AN60" s="182">
        <f t="shared" si="27"/>
        <v>0</v>
      </c>
      <c r="AO60" s="219">
        <v>0</v>
      </c>
      <c r="AP60" s="176">
        <f>(SUMIF([5]预算调整!$O:$O,A:A,[5]预算调整!$AD:$AD))/10000</f>
        <v>0</v>
      </c>
      <c r="AQ60" s="219">
        <f t="shared" si="44"/>
        <v>0</v>
      </c>
      <c r="AR60" s="219">
        <v>0</v>
      </c>
      <c r="AS60" s="182">
        <f>(SUMIF([6]预算调整!$F:$F,A:A,[6]预算调整!$P:$P))/10000</f>
        <v>0</v>
      </c>
      <c r="AT60" s="219">
        <f t="shared" si="99"/>
        <v>0</v>
      </c>
      <c r="AW60" s="231">
        <v>0</v>
      </c>
      <c r="AX60" s="182">
        <f>(SUMIF([7]Sheet2!$B:$B,A:A,[7]Sheet2!$C:$C))/10000</f>
        <v>0</v>
      </c>
      <c r="AY60" s="219">
        <f t="shared" si="100"/>
        <v>0</v>
      </c>
      <c r="BC60" s="182">
        <v>0</v>
      </c>
      <c r="BD60" s="146">
        <f t="shared" si="101"/>
        <v>0</v>
      </c>
      <c r="BE60" s="182">
        <v>0</v>
      </c>
      <c r="BF60" s="182">
        <f>SUMIF([8]Sheet1!$O:$O,A60,[8]Sheet1!$AD:$AD)</f>
        <v>0</v>
      </c>
    </row>
    <row r="61" hidden="1" customHeight="1" spans="1:58">
      <c r="A61" s="208">
        <v>2010550</v>
      </c>
      <c r="B61" s="60" t="s">
        <v>110</v>
      </c>
      <c r="C61" s="63">
        <f t="shared" si="85"/>
        <v>0</v>
      </c>
      <c r="D61" s="63">
        <f t="shared" si="86"/>
        <v>0</v>
      </c>
      <c r="E61" s="63">
        <f t="shared" si="87"/>
        <v>0</v>
      </c>
      <c r="F61" s="63">
        <f t="shared" si="88"/>
        <v>0</v>
      </c>
      <c r="G61" s="63">
        <f t="shared" si="89"/>
        <v>0</v>
      </c>
      <c r="H61" s="63">
        <f t="shared" si="90"/>
        <v>0</v>
      </c>
      <c r="I61" s="106" t="str">
        <f t="shared" si="6"/>
        <v>否</v>
      </c>
      <c r="J61" s="146" t="str">
        <f t="shared" si="8"/>
        <v>项</v>
      </c>
      <c r="K61" s="146" t="str">
        <f t="shared" si="9"/>
        <v>201</v>
      </c>
      <c r="N61" s="218">
        <v>0</v>
      </c>
      <c r="O61" s="146">
        <v>0</v>
      </c>
      <c r="P61" s="219">
        <f t="shared" si="91"/>
        <v>0</v>
      </c>
      <c r="Q61" s="219">
        <v>0</v>
      </c>
      <c r="R61" s="219">
        <v>0</v>
      </c>
      <c r="S61" s="219">
        <f>VLOOKUP(A:A,[3]全区!$A$1:$O$65536,15,FALSE)</f>
        <v>0</v>
      </c>
      <c r="T61" s="219">
        <v>0</v>
      </c>
      <c r="U61" s="146">
        <f>VLOOKUP(A:A,[3]全区!$A$1:$Q$65536,17,FALSE)</f>
        <v>0</v>
      </c>
      <c r="V61" s="219">
        <f t="shared" si="92"/>
        <v>0</v>
      </c>
      <c r="W61" s="219">
        <v>0</v>
      </c>
      <c r="X61" s="182">
        <f>VLOOKUP(A:A,[3]全区!$A$1:$S$65536,19,FALSE)</f>
        <v>0</v>
      </c>
      <c r="Y61" s="219">
        <f t="shared" si="93"/>
        <v>0</v>
      </c>
      <c r="AA61" s="182">
        <f>VLOOKUP(A:A,[2]全区!$A$1:$T$65536,20,FALSE)</f>
        <v>0</v>
      </c>
      <c r="AB61" s="219">
        <f t="shared" si="94"/>
        <v>0</v>
      </c>
      <c r="AC61" s="182">
        <f>VLOOKUP(A:A,[1]全区!$A$1:$V$65536,22,FALSE)</f>
        <v>0</v>
      </c>
      <c r="AD61" s="219">
        <f t="shared" si="95"/>
        <v>0</v>
      </c>
      <c r="AE61" s="182">
        <f>VLOOKUP(A:A,[2]全区!$A$1:$P$65536,16,FALSE)</f>
        <v>0</v>
      </c>
      <c r="AF61" s="219">
        <f t="shared" si="96"/>
        <v>0</v>
      </c>
      <c r="AH61" s="182">
        <v>0</v>
      </c>
      <c r="AI61" s="182">
        <f>VLOOKUP(A:A,'[4]YB01'!$A$1:$C$1317,3,FALSE)</f>
        <v>0</v>
      </c>
      <c r="AJ61" s="177">
        <f t="shared" si="97"/>
        <v>0</v>
      </c>
      <c r="AK61" s="146">
        <v>0</v>
      </c>
      <c r="AL61" s="146">
        <f t="shared" si="98"/>
        <v>0</v>
      </c>
      <c r="AM61" s="228">
        <v>0</v>
      </c>
      <c r="AN61" s="182">
        <f t="shared" si="27"/>
        <v>0</v>
      </c>
      <c r="AO61" s="219">
        <v>0</v>
      </c>
      <c r="AP61" s="176">
        <f>(SUMIF([5]预算调整!$O:$O,A:A,[5]预算调整!$AD:$AD))/10000</f>
        <v>0</v>
      </c>
      <c r="AQ61" s="219">
        <f t="shared" si="44"/>
        <v>0</v>
      </c>
      <c r="AR61" s="219">
        <v>0</v>
      </c>
      <c r="AS61" s="182">
        <f>(SUMIF([6]预算调整!$F:$F,A:A,[6]预算调整!$P:$P))/10000</f>
        <v>0</v>
      </c>
      <c r="AT61" s="219">
        <f t="shared" si="99"/>
        <v>0</v>
      </c>
      <c r="AW61" s="231">
        <v>0</v>
      </c>
      <c r="AX61" s="182">
        <f>(SUMIF([7]Sheet2!$B:$B,A:A,[7]Sheet2!$C:$C))/10000</f>
        <v>0</v>
      </c>
      <c r="AY61" s="219">
        <f t="shared" si="100"/>
        <v>0</v>
      </c>
      <c r="BC61" s="182">
        <v>0</v>
      </c>
      <c r="BD61" s="146">
        <f t="shared" si="101"/>
        <v>0</v>
      </c>
      <c r="BE61" s="182">
        <v>0</v>
      </c>
      <c r="BF61" s="182">
        <f>SUMIF([8]Sheet1!$O:$O,A61,[8]Sheet1!$AD:$AD)</f>
        <v>0</v>
      </c>
    </row>
    <row r="62" hidden="1" customHeight="1" spans="1:58">
      <c r="A62" s="208">
        <v>2010599</v>
      </c>
      <c r="B62" s="60" t="s">
        <v>137</v>
      </c>
      <c r="C62" s="63">
        <f t="shared" si="85"/>
        <v>12</v>
      </c>
      <c r="D62" s="63">
        <f t="shared" si="86"/>
        <v>0</v>
      </c>
      <c r="E62" s="63">
        <f t="shared" si="87"/>
        <v>-12</v>
      </c>
      <c r="F62" s="63">
        <f t="shared" si="88"/>
        <v>0</v>
      </c>
      <c r="G62" s="63">
        <f t="shared" si="89"/>
        <v>0</v>
      </c>
      <c r="H62" s="63">
        <f t="shared" si="90"/>
        <v>0</v>
      </c>
      <c r="I62" s="106" t="str">
        <f t="shared" si="6"/>
        <v>否</v>
      </c>
      <c r="J62" s="146" t="str">
        <f t="shared" si="8"/>
        <v>项</v>
      </c>
      <c r="K62" s="146" t="str">
        <f t="shared" si="9"/>
        <v>201</v>
      </c>
      <c r="N62" s="218">
        <v>12</v>
      </c>
      <c r="O62" s="146">
        <v>11.832</v>
      </c>
      <c r="P62" s="219">
        <f t="shared" si="91"/>
        <v>12</v>
      </c>
      <c r="Q62" s="219">
        <v>0</v>
      </c>
      <c r="R62" s="219">
        <v>0</v>
      </c>
      <c r="S62" s="219">
        <f>VLOOKUP(A:A,[3]全区!$A$1:$O$65536,15,FALSE)</f>
        <v>0</v>
      </c>
      <c r="T62" s="219">
        <v>0</v>
      </c>
      <c r="U62" s="146">
        <f>VLOOKUP(A:A,[3]全区!$A$1:$Q$65536,17,FALSE)</f>
        <v>0</v>
      </c>
      <c r="V62" s="219">
        <f t="shared" si="92"/>
        <v>0</v>
      </c>
      <c r="W62" s="219">
        <v>0</v>
      </c>
      <c r="X62" s="182">
        <f>VLOOKUP(A:A,[3]全区!$A$1:$S$65536,19,FALSE)</f>
        <v>0</v>
      </c>
      <c r="Y62" s="219">
        <f t="shared" si="93"/>
        <v>0</v>
      </c>
      <c r="AA62" s="182">
        <f>VLOOKUP(A:A,[2]全区!$A$1:$T$65536,20,FALSE)</f>
        <v>0</v>
      </c>
      <c r="AB62" s="219">
        <f t="shared" si="94"/>
        <v>0</v>
      </c>
      <c r="AC62" s="182">
        <f>VLOOKUP(A:A,[1]全区!$A$1:$V$65536,22,FALSE)</f>
        <v>0</v>
      </c>
      <c r="AD62" s="219">
        <f t="shared" si="95"/>
        <v>0</v>
      </c>
      <c r="AE62" s="182">
        <f>VLOOKUP(A:A,[2]全区!$A$1:$P$65536,16,FALSE)</f>
        <v>0</v>
      </c>
      <c r="AF62" s="219">
        <f t="shared" si="96"/>
        <v>0</v>
      </c>
      <c r="AH62" s="182">
        <v>0</v>
      </c>
      <c r="AI62" s="182">
        <f>VLOOKUP(A:A,'[4]YB01'!$A$1:$C$1317,3,FALSE)</f>
        <v>0</v>
      </c>
      <c r="AJ62" s="177">
        <f t="shared" si="97"/>
        <v>12</v>
      </c>
      <c r="AK62" s="146">
        <v>0</v>
      </c>
      <c r="AL62" s="146">
        <f t="shared" si="98"/>
        <v>0</v>
      </c>
      <c r="AM62" s="228">
        <v>0</v>
      </c>
      <c r="AN62" s="182">
        <f t="shared" si="27"/>
        <v>0</v>
      </c>
      <c r="AO62" s="219">
        <v>0</v>
      </c>
      <c r="AP62" s="176">
        <f>(SUMIF([5]预算调整!$O:$O,A:A,[5]预算调整!$AD:$AD))/10000</f>
        <v>0</v>
      </c>
      <c r="AQ62" s="219">
        <f t="shared" si="44"/>
        <v>0</v>
      </c>
      <c r="AR62" s="219">
        <v>12</v>
      </c>
      <c r="AS62" s="182">
        <f>(SUMIF([6]预算调整!$F:$F,A:A,[6]预算调整!$P:$P))/10000</f>
        <v>11.832</v>
      </c>
      <c r="AT62" s="219">
        <f t="shared" si="99"/>
        <v>12</v>
      </c>
      <c r="AW62" s="231">
        <v>0</v>
      </c>
      <c r="AX62" s="182">
        <f>(SUMIF([7]Sheet2!$B:$B,A:A,[7]Sheet2!$C:$C))/10000</f>
        <v>0</v>
      </c>
      <c r="AY62" s="219">
        <f t="shared" si="100"/>
        <v>0</v>
      </c>
      <c r="BC62" s="182">
        <v>0</v>
      </c>
      <c r="BD62" s="146">
        <f t="shared" si="101"/>
        <v>0</v>
      </c>
      <c r="BE62" s="182">
        <v>0</v>
      </c>
      <c r="BF62" s="182">
        <f>SUMIF([8]Sheet1!$O:$O,A62,[8]Sheet1!$AD:$AD)</f>
        <v>0</v>
      </c>
    </row>
    <row r="63" s="177" customFormat="1" customHeight="1" spans="1:58">
      <c r="A63" s="209">
        <v>20106</v>
      </c>
      <c r="B63" s="207" t="s">
        <v>138</v>
      </c>
      <c r="C63" s="66">
        <f t="shared" ref="C63:H63" si="102">SUM(C64:C73)</f>
        <v>1457</v>
      </c>
      <c r="D63" s="66">
        <f t="shared" si="102"/>
        <v>0</v>
      </c>
      <c r="E63" s="66">
        <f t="shared" si="102"/>
        <v>231</v>
      </c>
      <c r="F63" s="66">
        <f t="shared" si="102"/>
        <v>0</v>
      </c>
      <c r="G63" s="66">
        <f t="shared" si="102"/>
        <v>0</v>
      </c>
      <c r="H63" s="66">
        <f t="shared" si="102"/>
        <v>1688</v>
      </c>
      <c r="I63" s="106" t="str">
        <f t="shared" si="6"/>
        <v>是</v>
      </c>
      <c r="J63" s="143" t="str">
        <f t="shared" si="8"/>
        <v>款</v>
      </c>
      <c r="K63" s="143" t="str">
        <f t="shared" si="9"/>
        <v>201</v>
      </c>
      <c r="L63" s="143"/>
      <c r="M63" s="143"/>
      <c r="N63" s="143"/>
      <c r="O63" s="143"/>
      <c r="P63" s="143"/>
      <c r="Q63" s="143"/>
      <c r="R63" s="143"/>
      <c r="S63" s="143"/>
      <c r="T63" s="143"/>
      <c r="U63" s="143"/>
      <c r="V63" s="143"/>
      <c r="W63" s="143"/>
      <c r="AN63" s="182">
        <f t="shared" si="27"/>
        <v>0</v>
      </c>
      <c r="AO63" s="219"/>
      <c r="AP63" s="176">
        <f>(SUMIF([5]预算调整!$O:$O,A:A,[5]预算调整!$AD:$AD))/10000</f>
        <v>0</v>
      </c>
      <c r="AQ63" s="219">
        <f t="shared" si="44"/>
        <v>0</v>
      </c>
      <c r="AR63" s="219"/>
      <c r="AS63" s="182">
        <v>0</v>
      </c>
      <c r="AX63" s="182">
        <v>0</v>
      </c>
      <c r="BC63" s="182"/>
      <c r="BD63" s="182"/>
      <c r="BE63" s="182">
        <v>0</v>
      </c>
      <c r="BF63" s="182"/>
    </row>
    <row r="64" customHeight="1" spans="1:58">
      <c r="A64" s="208">
        <v>2010601</v>
      </c>
      <c r="B64" s="60" t="s">
        <v>101</v>
      </c>
      <c r="C64" s="63">
        <f t="shared" ref="C64:C73" si="103">N64+T64+W64</f>
        <v>1388</v>
      </c>
      <c r="D64" s="63">
        <f t="shared" ref="D64:D73" si="104">Q64+T64</f>
        <v>0</v>
      </c>
      <c r="E64" s="63">
        <f t="shared" ref="E64:E73" si="105">H64-C64</f>
        <v>203</v>
      </c>
      <c r="F64" s="63">
        <f t="shared" ref="F64:F73" si="106">G64-D64</f>
        <v>0</v>
      </c>
      <c r="G64" s="63">
        <f t="shared" ref="G64:G73" si="107">AW64</f>
        <v>0</v>
      </c>
      <c r="H64" s="63">
        <f t="shared" ref="H64:H73" si="108">AK64+AN64</f>
        <v>1591</v>
      </c>
      <c r="I64" s="106" t="str">
        <f t="shared" si="6"/>
        <v>是</v>
      </c>
      <c r="J64" s="146" t="str">
        <f t="shared" si="8"/>
        <v>项</v>
      </c>
      <c r="K64" s="146" t="str">
        <f t="shared" si="9"/>
        <v>201</v>
      </c>
      <c r="N64" s="218">
        <v>1388</v>
      </c>
      <c r="O64" s="146">
        <v>1387.509</v>
      </c>
      <c r="P64" s="219">
        <f t="shared" ref="P64:P73" si="109">ROUND(O64,0)</f>
        <v>1388</v>
      </c>
      <c r="Q64" s="219">
        <v>0</v>
      </c>
      <c r="R64" s="219">
        <v>0</v>
      </c>
      <c r="S64" s="219">
        <f>VLOOKUP(A:A,[3]全区!$A$1:$O$65536,15,FALSE)</f>
        <v>0</v>
      </c>
      <c r="T64" s="219">
        <v>0</v>
      </c>
      <c r="U64" s="146">
        <f>VLOOKUP(A:A,[3]全区!$A$1:$Q$65536,17,FALSE)</f>
        <v>0</v>
      </c>
      <c r="V64" s="219">
        <f t="shared" ref="V64:V73" si="110">ROUND(U64,0)</f>
        <v>0</v>
      </c>
      <c r="W64" s="219">
        <v>0</v>
      </c>
      <c r="X64" s="182">
        <f>VLOOKUP(A:A,[3]全区!$A$1:$S$65536,19,FALSE)</f>
        <v>0</v>
      </c>
      <c r="Y64" s="219">
        <f t="shared" ref="Y64:Y73" si="111">ROUND(X64,0)</f>
        <v>0</v>
      </c>
      <c r="AA64" s="182">
        <f>VLOOKUP(A:A,[2]全区!$A$1:$T$65536,20,FALSE)</f>
        <v>0</v>
      </c>
      <c r="AB64" s="219">
        <f t="shared" ref="AB64:AB73" si="112">ROUND(AA64,0)</f>
        <v>0</v>
      </c>
      <c r="AC64" s="182">
        <f>VLOOKUP(A:A,[1]全区!$A$1:$V$65536,22,FALSE)</f>
        <v>0</v>
      </c>
      <c r="AD64" s="219">
        <f t="shared" ref="AD64:AD73" si="113">ROUND(AC64,0)</f>
        <v>0</v>
      </c>
      <c r="AE64" s="182">
        <f>VLOOKUP(A:A,[2]全区!$A$1:$P$65536,16,FALSE)</f>
        <v>0</v>
      </c>
      <c r="AF64" s="219">
        <f t="shared" ref="AF64:AF73" si="114">ROUND(AE64,0)</f>
        <v>0</v>
      </c>
      <c r="AH64" s="182">
        <v>1180</v>
      </c>
      <c r="AI64" s="182">
        <f>VLOOKUP(A:A,'[4]YB01'!$A$1:$C$1317,3,FALSE)</f>
        <v>1180</v>
      </c>
      <c r="AJ64" s="177">
        <f>AO64+AR64-7</f>
        <v>302</v>
      </c>
      <c r="AK64" s="146">
        <v>1231</v>
      </c>
      <c r="AL64" s="146">
        <f t="shared" ref="AL64:AL73" si="115">ROUND(AM64,0)</f>
        <v>1231</v>
      </c>
      <c r="AM64" s="228">
        <v>1230.975119</v>
      </c>
      <c r="AN64" s="182">
        <f t="shared" si="27"/>
        <v>360</v>
      </c>
      <c r="AO64" s="219">
        <v>183</v>
      </c>
      <c r="AP64" s="176">
        <f>(SUMIF([5]预算调整!$O:$O,A:A,[5]预算调整!$AD:$AD))/10000</f>
        <v>182.888328</v>
      </c>
      <c r="AQ64" s="219">
        <f t="shared" si="44"/>
        <v>183</v>
      </c>
      <c r="AR64" s="219">
        <v>126</v>
      </c>
      <c r="AS64" s="182">
        <f>(SUMIF([6]预算调整!$F:$F,A:A,[6]预算调整!$P:$P))/10000</f>
        <v>125.562358</v>
      </c>
      <c r="AT64" s="219">
        <f t="shared" ref="AT64:AT73" si="116">ROUND(AS64,0)</f>
        <v>126</v>
      </c>
      <c r="AW64" s="231">
        <v>0</v>
      </c>
      <c r="AX64" s="182">
        <f>(SUMIF([7]Sheet2!$B:$B,A:A,[7]Sheet2!$C:$C))/10000</f>
        <v>0</v>
      </c>
      <c r="AY64" s="219">
        <f t="shared" ref="AY64:AY73" si="117">ROUND(AX64,0)</f>
        <v>0</v>
      </c>
      <c r="BC64" s="182">
        <v>360</v>
      </c>
      <c r="BD64" s="146">
        <f t="shared" ref="BD64:BD73" si="118">ROUND(BE64,0)</f>
        <v>360</v>
      </c>
      <c r="BE64" s="182">
        <v>360.4527</v>
      </c>
      <c r="BF64" s="182">
        <f>SUMIF([8]Sheet1!$O:$O,A64,[8]Sheet1!$AD:$AD)</f>
        <v>3604527</v>
      </c>
    </row>
    <row r="65" hidden="1" customHeight="1" spans="1:58">
      <c r="A65" s="208">
        <v>2010602</v>
      </c>
      <c r="B65" s="60" t="s">
        <v>102</v>
      </c>
      <c r="C65" s="63">
        <f t="shared" si="103"/>
        <v>0</v>
      </c>
      <c r="D65" s="63">
        <f t="shared" si="104"/>
        <v>0</v>
      </c>
      <c r="E65" s="63">
        <f t="shared" si="105"/>
        <v>0</v>
      </c>
      <c r="F65" s="63">
        <f t="shared" si="106"/>
        <v>0</v>
      </c>
      <c r="G65" s="63">
        <f t="shared" si="107"/>
        <v>0</v>
      </c>
      <c r="H65" s="63">
        <f t="shared" si="108"/>
        <v>0</v>
      </c>
      <c r="I65" s="106" t="str">
        <f t="shared" si="6"/>
        <v>否</v>
      </c>
      <c r="J65" s="146" t="str">
        <f t="shared" si="8"/>
        <v>项</v>
      </c>
      <c r="K65" s="146" t="str">
        <f t="shared" si="9"/>
        <v>201</v>
      </c>
      <c r="N65" s="218">
        <v>0</v>
      </c>
      <c r="O65" s="146">
        <v>0</v>
      </c>
      <c r="P65" s="219">
        <f t="shared" si="109"/>
        <v>0</v>
      </c>
      <c r="Q65" s="219">
        <v>0</v>
      </c>
      <c r="R65" s="219">
        <v>0</v>
      </c>
      <c r="S65" s="219">
        <f>VLOOKUP(A:A,[3]全区!$A$1:$O$65536,15,FALSE)</f>
        <v>0</v>
      </c>
      <c r="T65" s="219">
        <v>0</v>
      </c>
      <c r="U65" s="146">
        <f>VLOOKUP(A:A,[3]全区!$A$1:$Q$65536,17,FALSE)</f>
        <v>0</v>
      </c>
      <c r="V65" s="219">
        <f t="shared" si="110"/>
        <v>0</v>
      </c>
      <c r="W65" s="219">
        <v>0</v>
      </c>
      <c r="X65" s="182">
        <f>VLOOKUP(A:A,[3]全区!$A$1:$S$65536,19,FALSE)</f>
        <v>0</v>
      </c>
      <c r="Y65" s="219">
        <f t="shared" si="111"/>
        <v>0</v>
      </c>
      <c r="AA65" s="182">
        <f>VLOOKUP(A:A,[2]全区!$A$1:$T$65536,20,FALSE)</f>
        <v>0</v>
      </c>
      <c r="AB65" s="219">
        <f t="shared" si="112"/>
        <v>0</v>
      </c>
      <c r="AC65" s="182">
        <f>VLOOKUP(A:A,[1]全区!$A$1:$V$65536,22,FALSE)</f>
        <v>0</v>
      </c>
      <c r="AD65" s="219">
        <f t="shared" si="113"/>
        <v>0</v>
      </c>
      <c r="AE65" s="182">
        <f>VLOOKUP(A:A,[2]全区!$A$1:$P$65536,16,FALSE)</f>
        <v>0</v>
      </c>
      <c r="AF65" s="219">
        <f t="shared" si="114"/>
        <v>0</v>
      </c>
      <c r="AH65" s="182">
        <v>0</v>
      </c>
      <c r="AI65" s="182">
        <f>VLOOKUP(A:A,'[4]YB01'!$A$1:$C$1317,3,FALSE)</f>
        <v>0</v>
      </c>
      <c r="AJ65" s="177">
        <f t="shared" ref="AJ64:AJ73" si="119">AO65+AR65</f>
        <v>0</v>
      </c>
      <c r="AK65" s="146">
        <v>0</v>
      </c>
      <c r="AL65" s="146">
        <f t="shared" si="115"/>
        <v>0</v>
      </c>
      <c r="AM65" s="228">
        <v>0</v>
      </c>
      <c r="AN65" s="182">
        <f t="shared" si="27"/>
        <v>0</v>
      </c>
      <c r="AO65" s="219">
        <v>0</v>
      </c>
      <c r="AP65" s="176">
        <f>(SUMIF([5]预算调整!$O:$O,A:A,[5]预算调整!$AD:$AD))/10000</f>
        <v>0</v>
      </c>
      <c r="AQ65" s="219">
        <f t="shared" si="44"/>
        <v>0</v>
      </c>
      <c r="AR65" s="219">
        <v>0</v>
      </c>
      <c r="AS65" s="182">
        <f>(SUMIF([6]预算调整!$F:$F,A:A,[6]预算调整!$P:$P))/10000</f>
        <v>0</v>
      </c>
      <c r="AT65" s="219">
        <f t="shared" si="116"/>
        <v>0</v>
      </c>
      <c r="AW65" s="231">
        <v>0</v>
      </c>
      <c r="AX65" s="182">
        <f>(SUMIF([7]Sheet2!$B:$B,A:A,[7]Sheet2!$C:$C))/10000</f>
        <v>0</v>
      </c>
      <c r="AY65" s="219">
        <f t="shared" si="117"/>
        <v>0</v>
      </c>
      <c r="BC65" s="182">
        <v>0</v>
      </c>
      <c r="BD65" s="146">
        <f t="shared" si="118"/>
        <v>0</v>
      </c>
      <c r="BE65" s="182">
        <v>0</v>
      </c>
      <c r="BF65" s="182">
        <f>SUMIF([8]Sheet1!$O:$O,A65,[8]Sheet1!$AD:$AD)</f>
        <v>0</v>
      </c>
    </row>
    <row r="66" hidden="1" customHeight="1" spans="1:58">
      <c r="A66" s="208">
        <v>2010603</v>
      </c>
      <c r="B66" s="60" t="s">
        <v>103</v>
      </c>
      <c r="C66" s="63">
        <f t="shared" si="103"/>
        <v>0</v>
      </c>
      <c r="D66" s="63">
        <f t="shared" si="104"/>
        <v>0</v>
      </c>
      <c r="E66" s="63">
        <f t="shared" si="105"/>
        <v>0</v>
      </c>
      <c r="F66" s="63">
        <f t="shared" si="106"/>
        <v>0</v>
      </c>
      <c r="G66" s="63">
        <f t="shared" si="107"/>
        <v>0</v>
      </c>
      <c r="H66" s="63">
        <f t="shared" si="108"/>
        <v>0</v>
      </c>
      <c r="I66" s="106" t="str">
        <f t="shared" si="6"/>
        <v>否</v>
      </c>
      <c r="J66" s="146" t="str">
        <f t="shared" si="8"/>
        <v>项</v>
      </c>
      <c r="K66" s="146" t="str">
        <f t="shared" si="9"/>
        <v>201</v>
      </c>
      <c r="N66" s="218">
        <v>0</v>
      </c>
      <c r="O66" s="146">
        <v>0</v>
      </c>
      <c r="P66" s="219">
        <f t="shared" si="109"/>
        <v>0</v>
      </c>
      <c r="Q66" s="219">
        <v>0</v>
      </c>
      <c r="R66" s="219">
        <v>0</v>
      </c>
      <c r="S66" s="219">
        <f>VLOOKUP(A:A,[3]全区!$A$1:$O$65536,15,FALSE)</f>
        <v>0</v>
      </c>
      <c r="T66" s="219">
        <v>0</v>
      </c>
      <c r="U66" s="146">
        <f>VLOOKUP(A:A,[3]全区!$A$1:$Q$65536,17,FALSE)</f>
        <v>0</v>
      </c>
      <c r="V66" s="219">
        <f t="shared" si="110"/>
        <v>0</v>
      </c>
      <c r="W66" s="219">
        <v>0</v>
      </c>
      <c r="X66" s="182">
        <f>VLOOKUP(A:A,[3]全区!$A$1:$S$65536,19,FALSE)</f>
        <v>0</v>
      </c>
      <c r="Y66" s="219">
        <f t="shared" si="111"/>
        <v>0</v>
      </c>
      <c r="AA66" s="182">
        <f>VLOOKUP(A:A,[2]全区!$A$1:$T$65536,20,FALSE)</f>
        <v>0</v>
      </c>
      <c r="AB66" s="219">
        <f t="shared" si="112"/>
        <v>0</v>
      </c>
      <c r="AC66" s="182">
        <f>VLOOKUP(A:A,[1]全区!$A$1:$V$65536,22,FALSE)</f>
        <v>0</v>
      </c>
      <c r="AD66" s="219">
        <f t="shared" si="113"/>
        <v>0</v>
      </c>
      <c r="AE66" s="182">
        <f>VLOOKUP(A:A,[2]全区!$A$1:$P$65536,16,FALSE)</f>
        <v>0</v>
      </c>
      <c r="AF66" s="219">
        <f t="shared" si="114"/>
        <v>0</v>
      </c>
      <c r="AH66" s="182">
        <v>0</v>
      </c>
      <c r="AI66" s="182">
        <f>VLOOKUP(A:A,'[4]YB01'!$A$1:$C$1317,3,FALSE)</f>
        <v>0</v>
      </c>
      <c r="AJ66" s="177">
        <f t="shared" si="119"/>
        <v>0</v>
      </c>
      <c r="AK66" s="146">
        <v>0</v>
      </c>
      <c r="AL66" s="146">
        <f t="shared" si="115"/>
        <v>0</v>
      </c>
      <c r="AM66" s="228">
        <v>0</v>
      </c>
      <c r="AN66" s="182">
        <f t="shared" si="27"/>
        <v>0</v>
      </c>
      <c r="AO66" s="219">
        <v>0</v>
      </c>
      <c r="AP66" s="176">
        <f>(SUMIF([5]预算调整!$O:$O,A:A,[5]预算调整!$AD:$AD))/10000</f>
        <v>0</v>
      </c>
      <c r="AQ66" s="219">
        <f t="shared" si="44"/>
        <v>0</v>
      </c>
      <c r="AR66" s="219">
        <v>0</v>
      </c>
      <c r="AS66" s="182">
        <f>(SUMIF([6]预算调整!$F:$F,A:A,[6]预算调整!$P:$P))/10000</f>
        <v>0</v>
      </c>
      <c r="AT66" s="219">
        <f t="shared" si="116"/>
        <v>0</v>
      </c>
      <c r="AW66" s="231">
        <v>0</v>
      </c>
      <c r="AX66" s="182">
        <f>(SUMIF([7]Sheet2!$B:$B,A:A,[7]Sheet2!$C:$C))/10000</f>
        <v>0</v>
      </c>
      <c r="AY66" s="219">
        <f t="shared" si="117"/>
        <v>0</v>
      </c>
      <c r="BC66" s="182">
        <v>0</v>
      </c>
      <c r="BD66" s="146">
        <f t="shared" si="118"/>
        <v>0</v>
      </c>
      <c r="BE66" s="182">
        <v>0</v>
      </c>
      <c r="BF66" s="182">
        <f>SUMIF([8]Sheet1!$O:$O,A66,[8]Sheet1!$AD:$AD)</f>
        <v>0</v>
      </c>
    </row>
    <row r="67" hidden="1" customHeight="1" spans="1:58">
      <c r="A67" s="208">
        <v>2010604</v>
      </c>
      <c r="B67" s="60" t="s">
        <v>139</v>
      </c>
      <c r="C67" s="63">
        <f t="shared" si="103"/>
        <v>0</v>
      </c>
      <c r="D67" s="63">
        <f t="shared" si="104"/>
        <v>0</v>
      </c>
      <c r="E67" s="63">
        <f t="shared" si="105"/>
        <v>0</v>
      </c>
      <c r="F67" s="63">
        <f t="shared" si="106"/>
        <v>0</v>
      </c>
      <c r="G67" s="63">
        <f t="shared" si="107"/>
        <v>0</v>
      </c>
      <c r="H67" s="63">
        <f t="shared" si="108"/>
        <v>0</v>
      </c>
      <c r="I67" s="106" t="str">
        <f t="shared" si="6"/>
        <v>否</v>
      </c>
      <c r="J67" s="146" t="str">
        <f t="shared" si="8"/>
        <v>项</v>
      </c>
      <c r="K67" s="146" t="str">
        <f t="shared" si="9"/>
        <v>201</v>
      </c>
      <c r="N67" s="218">
        <v>0</v>
      </c>
      <c r="O67" s="146">
        <v>0</v>
      </c>
      <c r="P67" s="219">
        <f t="shared" si="109"/>
        <v>0</v>
      </c>
      <c r="Q67" s="219">
        <v>0</v>
      </c>
      <c r="R67" s="219">
        <v>0</v>
      </c>
      <c r="S67" s="219">
        <f>VLOOKUP(A:A,[3]全区!$A$1:$O$65536,15,FALSE)</f>
        <v>0</v>
      </c>
      <c r="T67" s="219">
        <v>0</v>
      </c>
      <c r="U67" s="146">
        <f>VLOOKUP(A:A,[3]全区!$A$1:$Q$65536,17,FALSE)</f>
        <v>0</v>
      </c>
      <c r="V67" s="219">
        <f t="shared" si="110"/>
        <v>0</v>
      </c>
      <c r="W67" s="219">
        <v>0</v>
      </c>
      <c r="X67" s="182">
        <f>VLOOKUP(A:A,[3]全区!$A$1:$S$65536,19,FALSE)</f>
        <v>0</v>
      </c>
      <c r="Y67" s="219">
        <f t="shared" si="111"/>
        <v>0</v>
      </c>
      <c r="AA67" s="182">
        <f>VLOOKUP(A:A,[2]全区!$A$1:$T$65536,20,FALSE)</f>
        <v>0</v>
      </c>
      <c r="AB67" s="219">
        <f t="shared" si="112"/>
        <v>0</v>
      </c>
      <c r="AC67" s="182">
        <f>VLOOKUP(A:A,[1]全区!$A$1:$V$65536,22,FALSE)</f>
        <v>0</v>
      </c>
      <c r="AD67" s="219">
        <f t="shared" si="113"/>
        <v>0</v>
      </c>
      <c r="AE67" s="182">
        <f>VLOOKUP(A:A,[2]全区!$A$1:$P$65536,16,FALSE)</f>
        <v>0</v>
      </c>
      <c r="AF67" s="219">
        <f t="shared" si="114"/>
        <v>0</v>
      </c>
      <c r="AH67" s="182">
        <v>0</v>
      </c>
      <c r="AI67" s="182">
        <f>VLOOKUP(A:A,'[4]YB01'!$A$1:$C$1317,3,FALSE)</f>
        <v>0</v>
      </c>
      <c r="AJ67" s="177">
        <f t="shared" si="119"/>
        <v>0</v>
      </c>
      <c r="AK67" s="146">
        <v>0</v>
      </c>
      <c r="AL67" s="146">
        <f t="shared" si="115"/>
        <v>0</v>
      </c>
      <c r="AM67" s="228">
        <v>0</v>
      </c>
      <c r="AN67" s="182">
        <f t="shared" si="27"/>
        <v>0</v>
      </c>
      <c r="AO67" s="219">
        <v>0</v>
      </c>
      <c r="AP67" s="176">
        <f>(SUMIF([5]预算调整!$O:$O,A:A,[5]预算调整!$AD:$AD))/10000</f>
        <v>0</v>
      </c>
      <c r="AQ67" s="219">
        <f t="shared" si="44"/>
        <v>0</v>
      </c>
      <c r="AR67" s="219">
        <v>0</v>
      </c>
      <c r="AS67" s="182">
        <f>(SUMIF([6]预算调整!$F:$F,A:A,[6]预算调整!$P:$P))/10000</f>
        <v>0</v>
      </c>
      <c r="AT67" s="219">
        <f t="shared" si="116"/>
        <v>0</v>
      </c>
      <c r="AW67" s="231">
        <v>0</v>
      </c>
      <c r="AX67" s="182">
        <f>(SUMIF([7]Sheet2!$B:$B,A:A,[7]Sheet2!$C:$C))/10000</f>
        <v>0</v>
      </c>
      <c r="AY67" s="219">
        <f t="shared" si="117"/>
        <v>0</v>
      </c>
      <c r="BC67" s="182">
        <v>0</v>
      </c>
      <c r="BD67" s="146">
        <f t="shared" si="118"/>
        <v>0</v>
      </c>
      <c r="BE67" s="182">
        <v>0</v>
      </c>
      <c r="BF67" s="182">
        <f>SUMIF([8]Sheet1!$O:$O,A67,[8]Sheet1!$AD:$AD)</f>
        <v>0</v>
      </c>
    </row>
    <row r="68" hidden="1" customHeight="1" spans="1:58">
      <c r="A68" s="208">
        <v>2010605</v>
      </c>
      <c r="B68" s="60" t="s">
        <v>140</v>
      </c>
      <c r="C68" s="63">
        <f t="shared" si="103"/>
        <v>0</v>
      </c>
      <c r="D68" s="63">
        <f t="shared" si="104"/>
        <v>0</v>
      </c>
      <c r="E68" s="63">
        <f t="shared" si="105"/>
        <v>0</v>
      </c>
      <c r="F68" s="63">
        <f t="shared" si="106"/>
        <v>0</v>
      </c>
      <c r="G68" s="63">
        <f t="shared" si="107"/>
        <v>0</v>
      </c>
      <c r="H68" s="63">
        <f t="shared" si="108"/>
        <v>0</v>
      </c>
      <c r="I68" s="106" t="str">
        <f t="shared" si="6"/>
        <v>否</v>
      </c>
      <c r="J68" s="146" t="str">
        <f t="shared" si="8"/>
        <v>项</v>
      </c>
      <c r="K68" s="146" t="str">
        <f t="shared" si="9"/>
        <v>201</v>
      </c>
      <c r="N68" s="218">
        <v>0</v>
      </c>
      <c r="O68" s="146">
        <v>0</v>
      </c>
      <c r="P68" s="219">
        <f t="shared" si="109"/>
        <v>0</v>
      </c>
      <c r="Q68" s="219">
        <v>0</v>
      </c>
      <c r="R68" s="219">
        <v>0</v>
      </c>
      <c r="S68" s="219">
        <f>VLOOKUP(A:A,[3]全区!$A$1:$O$65536,15,FALSE)</f>
        <v>0</v>
      </c>
      <c r="T68" s="219">
        <v>0</v>
      </c>
      <c r="U68" s="146">
        <f>VLOOKUP(A:A,[3]全区!$A$1:$Q$65536,17,FALSE)</f>
        <v>0</v>
      </c>
      <c r="V68" s="219">
        <f t="shared" si="110"/>
        <v>0</v>
      </c>
      <c r="W68" s="219">
        <v>0</v>
      </c>
      <c r="X68" s="182">
        <f>VLOOKUP(A:A,[3]全区!$A$1:$S$65536,19,FALSE)</f>
        <v>0</v>
      </c>
      <c r="Y68" s="219">
        <f t="shared" si="111"/>
        <v>0</v>
      </c>
      <c r="AA68" s="182">
        <f>VLOOKUP(A:A,[2]全区!$A$1:$T$65536,20,FALSE)</f>
        <v>0</v>
      </c>
      <c r="AB68" s="219">
        <f t="shared" si="112"/>
        <v>0</v>
      </c>
      <c r="AC68" s="182">
        <f>VLOOKUP(A:A,[1]全区!$A$1:$V$65536,22,FALSE)</f>
        <v>0</v>
      </c>
      <c r="AD68" s="219">
        <f t="shared" si="113"/>
        <v>0</v>
      </c>
      <c r="AE68" s="182">
        <f>VLOOKUP(A:A,[2]全区!$A$1:$P$65536,16,FALSE)</f>
        <v>0</v>
      </c>
      <c r="AF68" s="219">
        <f t="shared" si="114"/>
        <v>0</v>
      </c>
      <c r="AH68" s="182">
        <v>0</v>
      </c>
      <c r="AI68" s="182">
        <f>VLOOKUP(A:A,'[4]YB01'!$A$1:$C$1317,3,FALSE)</f>
        <v>0</v>
      </c>
      <c r="AJ68" s="177">
        <f t="shared" si="119"/>
        <v>0</v>
      </c>
      <c r="AK68" s="146">
        <v>0</v>
      </c>
      <c r="AL68" s="146">
        <f t="shared" si="115"/>
        <v>0</v>
      </c>
      <c r="AM68" s="228">
        <v>0</v>
      </c>
      <c r="AN68" s="182">
        <f t="shared" si="27"/>
        <v>0</v>
      </c>
      <c r="AO68" s="219">
        <v>0</v>
      </c>
      <c r="AP68" s="176">
        <f>(SUMIF([5]预算调整!$O:$O,A:A,[5]预算调整!$AD:$AD))/10000</f>
        <v>0</v>
      </c>
      <c r="AQ68" s="219">
        <f t="shared" si="44"/>
        <v>0</v>
      </c>
      <c r="AR68" s="219">
        <v>0</v>
      </c>
      <c r="AS68" s="182">
        <f>(SUMIF([6]预算调整!$F:$F,A:A,[6]预算调整!$P:$P))/10000</f>
        <v>0</v>
      </c>
      <c r="AT68" s="219">
        <f t="shared" si="116"/>
        <v>0</v>
      </c>
      <c r="AW68" s="231">
        <v>0</v>
      </c>
      <c r="AX68" s="182">
        <f>(SUMIF([7]Sheet2!$B:$B,A:A,[7]Sheet2!$C:$C))/10000</f>
        <v>0</v>
      </c>
      <c r="AY68" s="219">
        <f t="shared" si="117"/>
        <v>0</v>
      </c>
      <c r="BC68" s="182">
        <v>0</v>
      </c>
      <c r="BD68" s="146">
        <f t="shared" si="118"/>
        <v>0</v>
      </c>
      <c r="BE68" s="182">
        <v>0</v>
      </c>
      <c r="BF68" s="182">
        <f>SUMIF([8]Sheet1!$O:$O,A68,[8]Sheet1!$AD:$AD)</f>
        <v>0</v>
      </c>
    </row>
    <row r="69" hidden="1" customHeight="1" spans="1:58">
      <c r="A69" s="208">
        <v>2010606</v>
      </c>
      <c r="B69" s="60" t="s">
        <v>141</v>
      </c>
      <c r="C69" s="63">
        <f t="shared" si="103"/>
        <v>0</v>
      </c>
      <c r="D69" s="63">
        <f t="shared" si="104"/>
        <v>0</v>
      </c>
      <c r="E69" s="63">
        <f t="shared" si="105"/>
        <v>0</v>
      </c>
      <c r="F69" s="63">
        <f t="shared" si="106"/>
        <v>0</v>
      </c>
      <c r="G69" s="63">
        <f t="shared" si="107"/>
        <v>0</v>
      </c>
      <c r="H69" s="63">
        <f t="shared" si="108"/>
        <v>0</v>
      </c>
      <c r="I69" s="106" t="str">
        <f t="shared" si="6"/>
        <v>否</v>
      </c>
      <c r="J69" s="146" t="str">
        <f t="shared" si="8"/>
        <v>项</v>
      </c>
      <c r="K69" s="146" t="str">
        <f t="shared" si="9"/>
        <v>201</v>
      </c>
      <c r="N69" s="218">
        <v>0</v>
      </c>
      <c r="O69" s="146">
        <v>0</v>
      </c>
      <c r="P69" s="219">
        <f t="shared" si="109"/>
        <v>0</v>
      </c>
      <c r="Q69" s="219">
        <v>0</v>
      </c>
      <c r="R69" s="219">
        <v>0</v>
      </c>
      <c r="S69" s="219">
        <f>VLOOKUP(A:A,[3]全区!$A$1:$O$65536,15,FALSE)</f>
        <v>0</v>
      </c>
      <c r="T69" s="219">
        <v>0</v>
      </c>
      <c r="U69" s="146">
        <f>VLOOKUP(A:A,[3]全区!$A$1:$Q$65536,17,FALSE)</f>
        <v>0</v>
      </c>
      <c r="V69" s="219">
        <f t="shared" si="110"/>
        <v>0</v>
      </c>
      <c r="W69" s="219">
        <v>0</v>
      </c>
      <c r="X69" s="182">
        <f>VLOOKUP(A:A,[3]全区!$A$1:$S$65536,19,FALSE)</f>
        <v>0</v>
      </c>
      <c r="Y69" s="219">
        <f t="shared" si="111"/>
        <v>0</v>
      </c>
      <c r="AA69" s="182">
        <f>VLOOKUP(A:A,[2]全区!$A$1:$T$65536,20,FALSE)</f>
        <v>0</v>
      </c>
      <c r="AB69" s="219">
        <f t="shared" si="112"/>
        <v>0</v>
      </c>
      <c r="AC69" s="182">
        <f>VLOOKUP(A:A,[1]全区!$A$1:$V$65536,22,FALSE)</f>
        <v>0</v>
      </c>
      <c r="AD69" s="219">
        <f t="shared" si="113"/>
        <v>0</v>
      </c>
      <c r="AE69" s="182">
        <f>VLOOKUP(A:A,[2]全区!$A$1:$P$65536,16,FALSE)</f>
        <v>0</v>
      </c>
      <c r="AF69" s="219">
        <f t="shared" si="114"/>
        <v>0</v>
      </c>
      <c r="AH69" s="182">
        <v>0</v>
      </c>
      <c r="AI69" s="182">
        <f>VLOOKUP(A:A,'[4]YB01'!$A$1:$C$1317,3,FALSE)</f>
        <v>0</v>
      </c>
      <c r="AJ69" s="177">
        <f t="shared" si="119"/>
        <v>0</v>
      </c>
      <c r="AK69" s="146">
        <v>0</v>
      </c>
      <c r="AL69" s="146">
        <f t="shared" si="115"/>
        <v>0</v>
      </c>
      <c r="AM69" s="228">
        <v>0</v>
      </c>
      <c r="AN69" s="182">
        <f t="shared" si="27"/>
        <v>0</v>
      </c>
      <c r="AO69" s="219">
        <v>0</v>
      </c>
      <c r="AP69" s="176">
        <f>(SUMIF([5]预算调整!$O:$O,A:A,[5]预算调整!$AD:$AD))/10000</f>
        <v>0</v>
      </c>
      <c r="AQ69" s="219">
        <f t="shared" si="44"/>
        <v>0</v>
      </c>
      <c r="AR69" s="219">
        <v>0</v>
      </c>
      <c r="AS69" s="182">
        <f>(SUMIF([6]预算调整!$F:$F,A:A,[6]预算调整!$P:$P))/10000</f>
        <v>0</v>
      </c>
      <c r="AT69" s="219">
        <f t="shared" si="116"/>
        <v>0</v>
      </c>
      <c r="AW69" s="231">
        <v>0</v>
      </c>
      <c r="AX69" s="182">
        <f>(SUMIF([7]Sheet2!$B:$B,A:A,[7]Sheet2!$C:$C))/10000</f>
        <v>0</v>
      </c>
      <c r="AY69" s="219">
        <f t="shared" si="117"/>
        <v>0</v>
      </c>
      <c r="BC69" s="182">
        <v>0</v>
      </c>
      <c r="BD69" s="146">
        <f t="shared" si="118"/>
        <v>0</v>
      </c>
      <c r="BE69" s="182">
        <v>0</v>
      </c>
      <c r="BF69" s="182">
        <f>SUMIF([8]Sheet1!$O:$O,A69,[8]Sheet1!$AD:$AD)</f>
        <v>0</v>
      </c>
    </row>
    <row r="70" hidden="1" customHeight="1" spans="1:58">
      <c r="A70" s="208">
        <v>2010607</v>
      </c>
      <c r="B70" s="60" t="s">
        <v>142</v>
      </c>
      <c r="C70" s="63">
        <f t="shared" si="103"/>
        <v>0</v>
      </c>
      <c r="D70" s="63">
        <f t="shared" si="104"/>
        <v>0</v>
      </c>
      <c r="E70" s="63">
        <f t="shared" si="105"/>
        <v>0</v>
      </c>
      <c r="F70" s="63">
        <f t="shared" si="106"/>
        <v>0</v>
      </c>
      <c r="G70" s="63">
        <f t="shared" si="107"/>
        <v>0</v>
      </c>
      <c r="H70" s="63">
        <f t="shared" si="108"/>
        <v>0</v>
      </c>
      <c r="I70" s="106" t="str">
        <f t="shared" si="6"/>
        <v>否</v>
      </c>
      <c r="J70" s="146" t="str">
        <f t="shared" si="8"/>
        <v>项</v>
      </c>
      <c r="K70" s="146" t="str">
        <f t="shared" si="9"/>
        <v>201</v>
      </c>
      <c r="N70" s="218">
        <v>0</v>
      </c>
      <c r="O70" s="146">
        <v>0</v>
      </c>
      <c r="P70" s="219">
        <f t="shared" si="109"/>
        <v>0</v>
      </c>
      <c r="Q70" s="219">
        <v>0</v>
      </c>
      <c r="R70" s="219">
        <v>0</v>
      </c>
      <c r="S70" s="219">
        <f>VLOOKUP(A:A,[3]全区!$A$1:$O$65536,15,FALSE)</f>
        <v>0</v>
      </c>
      <c r="T70" s="219">
        <v>0</v>
      </c>
      <c r="U70" s="146">
        <f>VLOOKUP(A:A,[3]全区!$A$1:$Q$65536,17,FALSE)</f>
        <v>0</v>
      </c>
      <c r="V70" s="219">
        <f t="shared" si="110"/>
        <v>0</v>
      </c>
      <c r="W70" s="219">
        <v>0</v>
      </c>
      <c r="X70" s="182">
        <f>VLOOKUP(A:A,[3]全区!$A$1:$S$65536,19,FALSE)</f>
        <v>0</v>
      </c>
      <c r="Y70" s="219">
        <f t="shared" si="111"/>
        <v>0</v>
      </c>
      <c r="AA70" s="182">
        <f>VLOOKUP(A:A,[2]全区!$A$1:$T$65536,20,FALSE)</f>
        <v>4</v>
      </c>
      <c r="AB70" s="219">
        <f t="shared" si="112"/>
        <v>4</v>
      </c>
      <c r="AC70" s="182">
        <f>VLOOKUP(A:A,[1]全区!$A$1:$V$65536,22,FALSE)</f>
        <v>0</v>
      </c>
      <c r="AD70" s="219">
        <f t="shared" si="113"/>
        <v>0</v>
      </c>
      <c r="AE70" s="182">
        <f>VLOOKUP(A:A,[2]全区!$A$1:$P$65536,16,FALSE)</f>
        <v>0</v>
      </c>
      <c r="AF70" s="219">
        <f t="shared" si="114"/>
        <v>0</v>
      </c>
      <c r="AH70" s="182">
        <v>0</v>
      </c>
      <c r="AI70" s="182">
        <f>VLOOKUP(A:A,'[4]YB01'!$A$1:$C$1317,3,FALSE)</f>
        <v>0</v>
      </c>
      <c r="AJ70" s="177">
        <f t="shared" si="119"/>
        <v>0</v>
      </c>
      <c r="AK70" s="146">
        <v>0</v>
      </c>
      <c r="AL70" s="146">
        <f t="shared" si="115"/>
        <v>0</v>
      </c>
      <c r="AM70" s="228">
        <v>0</v>
      </c>
      <c r="AN70" s="182">
        <f t="shared" si="27"/>
        <v>0</v>
      </c>
      <c r="AO70" s="219">
        <v>0</v>
      </c>
      <c r="AP70" s="176">
        <f>(SUMIF([5]预算调整!$O:$O,A:A,[5]预算调整!$AD:$AD))/10000</f>
        <v>0</v>
      </c>
      <c r="AQ70" s="219">
        <f t="shared" si="44"/>
        <v>0</v>
      </c>
      <c r="AR70" s="219">
        <v>0</v>
      </c>
      <c r="AS70" s="182">
        <f>(SUMIF([6]预算调整!$F:$F,A:A,[6]预算调整!$P:$P))/10000</f>
        <v>0</v>
      </c>
      <c r="AT70" s="219">
        <f t="shared" si="116"/>
        <v>0</v>
      </c>
      <c r="AW70" s="231">
        <v>0</v>
      </c>
      <c r="AX70" s="182">
        <f>(SUMIF([7]Sheet2!$B:$B,A:A,[7]Sheet2!$C:$C))/10000</f>
        <v>0</v>
      </c>
      <c r="AY70" s="219">
        <f t="shared" si="117"/>
        <v>0</v>
      </c>
      <c r="BC70" s="182">
        <v>0</v>
      </c>
      <c r="BD70" s="146">
        <f t="shared" si="118"/>
        <v>0</v>
      </c>
      <c r="BE70" s="182">
        <v>0</v>
      </c>
      <c r="BF70" s="182">
        <f>SUMIF([8]Sheet1!$O:$O,A70,[8]Sheet1!$AD:$AD)</f>
        <v>0</v>
      </c>
    </row>
    <row r="71" hidden="1" customHeight="1" spans="1:58">
      <c r="A71" s="208">
        <v>2010608</v>
      </c>
      <c r="B71" s="60" t="s">
        <v>143</v>
      </c>
      <c r="C71" s="63">
        <f t="shared" si="103"/>
        <v>0</v>
      </c>
      <c r="D71" s="63">
        <f t="shared" si="104"/>
        <v>0</v>
      </c>
      <c r="E71" s="63">
        <f t="shared" si="105"/>
        <v>0</v>
      </c>
      <c r="F71" s="63">
        <f t="shared" si="106"/>
        <v>0</v>
      </c>
      <c r="G71" s="63">
        <f t="shared" si="107"/>
        <v>0</v>
      </c>
      <c r="H71" s="63">
        <f t="shared" si="108"/>
        <v>0</v>
      </c>
      <c r="I71" s="106" t="str">
        <f t="shared" ref="I71:I77" si="120">IF(SUM(C71:H71)=0,"否","是")</f>
        <v>否</v>
      </c>
      <c r="J71" s="146" t="str">
        <f t="shared" si="8"/>
        <v>项</v>
      </c>
      <c r="K71" s="146" t="str">
        <f t="shared" si="9"/>
        <v>201</v>
      </c>
      <c r="N71" s="218">
        <v>0</v>
      </c>
      <c r="O71" s="146">
        <v>0</v>
      </c>
      <c r="P71" s="219">
        <f t="shared" si="109"/>
        <v>0</v>
      </c>
      <c r="Q71" s="219">
        <v>0</v>
      </c>
      <c r="R71" s="219">
        <v>0</v>
      </c>
      <c r="S71" s="219">
        <f>VLOOKUP(A:A,[3]全区!$A$1:$O$65536,15,FALSE)</f>
        <v>0</v>
      </c>
      <c r="T71" s="219">
        <v>0</v>
      </c>
      <c r="U71" s="146">
        <f>VLOOKUP(A:A,[3]全区!$A$1:$Q$65536,17,FALSE)</f>
        <v>0</v>
      </c>
      <c r="V71" s="219">
        <f t="shared" si="110"/>
        <v>0</v>
      </c>
      <c r="W71" s="219">
        <v>0</v>
      </c>
      <c r="X71" s="182">
        <f>VLOOKUP(A:A,[3]全区!$A$1:$S$65536,19,FALSE)</f>
        <v>0</v>
      </c>
      <c r="Y71" s="219">
        <f t="shared" si="111"/>
        <v>0</v>
      </c>
      <c r="AA71" s="182">
        <f>VLOOKUP(A:A,[2]全区!$A$1:$T$65536,20,FALSE)</f>
        <v>0</v>
      </c>
      <c r="AB71" s="219">
        <f t="shared" si="112"/>
        <v>0</v>
      </c>
      <c r="AC71" s="182">
        <f>VLOOKUP(A:A,[1]全区!$A$1:$V$65536,22,FALSE)</f>
        <v>0</v>
      </c>
      <c r="AD71" s="219">
        <f t="shared" si="113"/>
        <v>0</v>
      </c>
      <c r="AE71" s="182">
        <f>VLOOKUP(A:A,[2]全区!$A$1:$P$65536,16,FALSE)</f>
        <v>0</v>
      </c>
      <c r="AF71" s="219">
        <f t="shared" si="114"/>
        <v>0</v>
      </c>
      <c r="AH71" s="182">
        <v>0</v>
      </c>
      <c r="AI71" s="182">
        <f>VLOOKUP(A:A,'[4]YB01'!$A$1:$C$1317,3,FALSE)</f>
        <v>0</v>
      </c>
      <c r="AJ71" s="177">
        <f t="shared" si="119"/>
        <v>0</v>
      </c>
      <c r="AK71" s="146">
        <v>0</v>
      </c>
      <c r="AL71" s="146">
        <f t="shared" si="115"/>
        <v>0</v>
      </c>
      <c r="AM71" s="228">
        <v>0</v>
      </c>
      <c r="AN71" s="182">
        <f t="shared" si="27"/>
        <v>0</v>
      </c>
      <c r="AO71" s="219">
        <v>0</v>
      </c>
      <c r="AP71" s="176">
        <f>(SUMIF([5]预算调整!$O:$O,A:A,[5]预算调整!$AD:$AD))/10000</f>
        <v>0</v>
      </c>
      <c r="AQ71" s="219">
        <f t="shared" si="44"/>
        <v>0</v>
      </c>
      <c r="AR71" s="219">
        <v>0</v>
      </c>
      <c r="AS71" s="182">
        <f>(SUMIF([6]预算调整!$F:$F,A:A,[6]预算调整!$P:$P))/10000</f>
        <v>0</v>
      </c>
      <c r="AT71" s="219">
        <f t="shared" si="116"/>
        <v>0</v>
      </c>
      <c r="AW71" s="231">
        <v>0</v>
      </c>
      <c r="AX71" s="182">
        <f>(SUMIF([7]Sheet2!$B:$B,A:A,[7]Sheet2!$C:$C))/10000</f>
        <v>0</v>
      </c>
      <c r="AY71" s="219">
        <f t="shared" si="117"/>
        <v>0</v>
      </c>
      <c r="BC71" s="182">
        <v>0</v>
      </c>
      <c r="BD71" s="146">
        <f t="shared" si="118"/>
        <v>0</v>
      </c>
      <c r="BE71" s="182">
        <v>0</v>
      </c>
      <c r="BF71" s="182">
        <f>SUMIF([8]Sheet1!$O:$O,A71,[8]Sheet1!$AD:$AD)</f>
        <v>0</v>
      </c>
    </row>
    <row r="72" customHeight="1" spans="1:58">
      <c r="A72" s="208">
        <v>2010650</v>
      </c>
      <c r="B72" s="60" t="s">
        <v>110</v>
      </c>
      <c r="C72" s="63">
        <f t="shared" si="103"/>
        <v>62</v>
      </c>
      <c r="D72" s="63">
        <f t="shared" si="104"/>
        <v>0</v>
      </c>
      <c r="E72" s="63">
        <f t="shared" si="105"/>
        <v>28</v>
      </c>
      <c r="F72" s="63">
        <f t="shared" si="106"/>
        <v>0</v>
      </c>
      <c r="G72" s="63">
        <f t="shared" si="107"/>
        <v>0</v>
      </c>
      <c r="H72" s="63">
        <f t="shared" si="108"/>
        <v>90</v>
      </c>
      <c r="I72" s="106" t="str">
        <f t="shared" si="120"/>
        <v>是</v>
      </c>
      <c r="J72" s="146" t="str">
        <f t="shared" ref="J72:J77" si="121">IF(LEN(A72)=3,"类",IF(LEN(A72)=5,"款","项"))</f>
        <v>项</v>
      </c>
      <c r="K72" s="146" t="str">
        <f t="shared" ref="K72:K77" si="122">LEFT(A72,3)</f>
        <v>201</v>
      </c>
      <c r="N72" s="218">
        <v>62</v>
      </c>
      <c r="O72" s="146">
        <v>61.871396</v>
      </c>
      <c r="P72" s="219">
        <f t="shared" si="109"/>
        <v>62</v>
      </c>
      <c r="Q72" s="219">
        <v>0</v>
      </c>
      <c r="R72" s="219">
        <v>0</v>
      </c>
      <c r="S72" s="219">
        <f>VLOOKUP(A:A,[3]全区!$A$1:$O$65536,15,FALSE)</f>
        <v>0</v>
      </c>
      <c r="T72" s="219">
        <v>0</v>
      </c>
      <c r="U72" s="146">
        <f>VLOOKUP(A:A,[3]全区!$A$1:$Q$65536,17,FALSE)</f>
        <v>0</v>
      </c>
      <c r="V72" s="219">
        <f t="shared" si="110"/>
        <v>0</v>
      </c>
      <c r="W72" s="219">
        <v>0</v>
      </c>
      <c r="X72" s="182">
        <f>VLOOKUP(A:A,[3]全区!$A$1:$S$65536,19,FALSE)</f>
        <v>0</v>
      </c>
      <c r="Y72" s="219">
        <f t="shared" si="111"/>
        <v>0</v>
      </c>
      <c r="AA72" s="182">
        <f>VLOOKUP(A:A,[2]全区!$A$1:$T$65536,20,FALSE)</f>
        <v>0</v>
      </c>
      <c r="AB72" s="219">
        <f t="shared" si="112"/>
        <v>0</v>
      </c>
      <c r="AC72" s="182">
        <f>VLOOKUP(A:A,[1]全区!$A$1:$V$65536,22,FALSE)</f>
        <v>0</v>
      </c>
      <c r="AD72" s="219">
        <f t="shared" si="113"/>
        <v>0</v>
      </c>
      <c r="AE72" s="182">
        <f>VLOOKUP(A:A,[2]全区!$A$1:$P$65536,16,FALSE)</f>
        <v>0</v>
      </c>
      <c r="AF72" s="219">
        <f t="shared" si="114"/>
        <v>0</v>
      </c>
      <c r="AH72" s="182">
        <v>63</v>
      </c>
      <c r="AI72" s="182">
        <f>VLOOKUP(A:A,'[4]YB01'!$A$1:$C$1317,3,FALSE)</f>
        <v>63</v>
      </c>
      <c r="AJ72" s="177">
        <f t="shared" si="119"/>
        <v>5</v>
      </c>
      <c r="AK72" s="146">
        <v>65</v>
      </c>
      <c r="AL72" s="146">
        <f t="shared" si="115"/>
        <v>65</v>
      </c>
      <c r="AM72" s="228">
        <v>64.721848</v>
      </c>
      <c r="AN72" s="182">
        <f t="shared" si="27"/>
        <v>25</v>
      </c>
      <c r="AO72" s="219">
        <v>5</v>
      </c>
      <c r="AP72" s="176">
        <f>(SUMIF([5]预算调整!$O:$O,A:A,[5]预算调整!$AD:$AD))/10000</f>
        <v>5.340346</v>
      </c>
      <c r="AQ72" s="219">
        <f t="shared" si="44"/>
        <v>5</v>
      </c>
      <c r="AR72" s="219">
        <v>0</v>
      </c>
      <c r="AS72" s="182">
        <f>(SUMIF([6]预算调整!$F:$F,A:A,[6]预算调整!$P:$P))/10000</f>
        <v>0</v>
      </c>
      <c r="AT72" s="219">
        <f t="shared" si="116"/>
        <v>0</v>
      </c>
      <c r="AW72" s="231">
        <v>0</v>
      </c>
      <c r="AX72" s="182">
        <f>(SUMIF([7]Sheet2!$B:$B,A:A,[7]Sheet2!$C:$C))/10000</f>
        <v>0</v>
      </c>
      <c r="AY72" s="219">
        <f t="shared" si="117"/>
        <v>0</v>
      </c>
      <c r="BC72" s="182">
        <v>25</v>
      </c>
      <c r="BD72" s="146">
        <f t="shared" si="118"/>
        <v>25</v>
      </c>
      <c r="BE72" s="182">
        <v>25.3764</v>
      </c>
      <c r="BF72" s="182">
        <f>SUMIF([8]Sheet1!$O:$O,A72,[8]Sheet1!$AD:$AD)</f>
        <v>253764</v>
      </c>
    </row>
    <row r="73" customHeight="1" spans="1:58">
      <c r="A73" s="208">
        <v>2010699</v>
      </c>
      <c r="B73" s="60" t="s">
        <v>144</v>
      </c>
      <c r="C73" s="63">
        <f t="shared" si="103"/>
        <v>7</v>
      </c>
      <c r="D73" s="63">
        <f t="shared" si="104"/>
        <v>0</v>
      </c>
      <c r="E73" s="63">
        <f t="shared" si="105"/>
        <v>0</v>
      </c>
      <c r="F73" s="63">
        <f t="shared" si="106"/>
        <v>0</v>
      </c>
      <c r="G73" s="63">
        <f t="shared" si="107"/>
        <v>0</v>
      </c>
      <c r="H73" s="63">
        <f t="shared" si="108"/>
        <v>7</v>
      </c>
      <c r="I73" s="106" t="str">
        <f t="shared" si="120"/>
        <v>是</v>
      </c>
      <c r="J73" s="146" t="str">
        <f t="shared" si="121"/>
        <v>项</v>
      </c>
      <c r="K73" s="146" t="str">
        <f t="shared" si="122"/>
        <v>201</v>
      </c>
      <c r="N73" s="218">
        <v>7</v>
      </c>
      <c r="O73" s="146">
        <v>6.7759</v>
      </c>
      <c r="P73" s="219">
        <f t="shared" si="109"/>
        <v>7</v>
      </c>
      <c r="Q73" s="219">
        <v>0</v>
      </c>
      <c r="R73" s="219">
        <v>0</v>
      </c>
      <c r="S73" s="219">
        <f>VLOOKUP(A:A,[3]全区!$A$1:$O$65536,15,FALSE)</f>
        <v>0</v>
      </c>
      <c r="T73" s="219">
        <v>0</v>
      </c>
      <c r="U73" s="146">
        <f>VLOOKUP(A:A,[3]全区!$A$1:$Q$65536,17,FALSE)</f>
        <v>0</v>
      </c>
      <c r="V73" s="219">
        <f t="shared" si="110"/>
        <v>0</v>
      </c>
      <c r="W73" s="219">
        <v>0</v>
      </c>
      <c r="X73" s="182">
        <f>VLOOKUP(A:A,[3]全区!$A$1:$S$65536,19,FALSE)</f>
        <v>0</v>
      </c>
      <c r="Y73" s="219">
        <f t="shared" si="111"/>
        <v>0</v>
      </c>
      <c r="AA73" s="182">
        <f>VLOOKUP(A:A,[2]全区!$A$1:$T$65536,20,FALSE)</f>
        <v>1.6524</v>
      </c>
      <c r="AB73" s="219">
        <f t="shared" si="112"/>
        <v>2</v>
      </c>
      <c r="AC73" s="182">
        <f>VLOOKUP(A:A,[1]全区!$A$1:$V$65536,22,FALSE)</f>
        <v>0</v>
      </c>
      <c r="AD73" s="219">
        <f t="shared" si="113"/>
        <v>0</v>
      </c>
      <c r="AE73" s="182">
        <f>VLOOKUP(A:A,[2]全区!$A$1:$P$65536,16,FALSE)</f>
        <v>0</v>
      </c>
      <c r="AF73" s="219">
        <f t="shared" si="114"/>
        <v>0</v>
      </c>
      <c r="AH73" s="182">
        <v>0</v>
      </c>
      <c r="AI73" s="182">
        <f>VLOOKUP(A:A,'[4]YB01'!$A$1:$C$1317,3,FALSE)</f>
        <v>0</v>
      </c>
      <c r="AJ73" s="177">
        <v>7</v>
      </c>
      <c r="AK73" s="146">
        <v>7</v>
      </c>
      <c r="AL73" s="146">
        <f t="shared" si="115"/>
        <v>7</v>
      </c>
      <c r="AM73" s="228">
        <v>6.7759</v>
      </c>
      <c r="AN73" s="182">
        <f t="shared" si="27"/>
        <v>0</v>
      </c>
      <c r="AO73" s="219">
        <v>0</v>
      </c>
      <c r="AP73" s="176">
        <f>(SUMIF([5]预算调整!$O:$O,A:A,[5]预算调整!$AD:$AD))/10000</f>
        <v>0</v>
      </c>
      <c r="AQ73" s="219">
        <f t="shared" si="44"/>
        <v>0</v>
      </c>
      <c r="AR73" s="219">
        <v>0</v>
      </c>
      <c r="AS73" s="182">
        <f>(SUMIF([6]预算调整!$F:$F,A:A,[6]预算调整!$P:$P))/10000</f>
        <v>0</v>
      </c>
      <c r="AT73" s="219">
        <f t="shared" si="116"/>
        <v>0</v>
      </c>
      <c r="AW73" s="231">
        <v>0</v>
      </c>
      <c r="AX73" s="182">
        <f>(SUMIF([7]Sheet2!$B:$B,A:A,[7]Sheet2!$C:$C))/10000</f>
        <v>0</v>
      </c>
      <c r="AY73" s="219">
        <f t="shared" si="117"/>
        <v>0</v>
      </c>
      <c r="BC73" s="182">
        <v>0</v>
      </c>
      <c r="BD73" s="146">
        <f t="shared" si="118"/>
        <v>0</v>
      </c>
      <c r="BE73" s="182">
        <v>0</v>
      </c>
      <c r="BF73" s="182">
        <f>SUMIF([8]Sheet1!$O:$O,A73,[8]Sheet1!$AD:$AD)</f>
        <v>0</v>
      </c>
    </row>
    <row r="74" s="177" customFormat="1" customHeight="1" spans="1:58">
      <c r="A74" s="209">
        <v>20107</v>
      </c>
      <c r="B74" s="207" t="s">
        <v>145</v>
      </c>
      <c r="C74" s="66">
        <f t="shared" ref="C74:H74" si="123">SUM(C75:C81)</f>
        <v>100</v>
      </c>
      <c r="D74" s="66">
        <f t="shared" si="123"/>
        <v>0</v>
      </c>
      <c r="E74" s="66">
        <f t="shared" si="123"/>
        <v>91</v>
      </c>
      <c r="F74" s="66">
        <f t="shared" si="123"/>
        <v>0</v>
      </c>
      <c r="G74" s="66">
        <f t="shared" si="123"/>
        <v>0</v>
      </c>
      <c r="H74" s="66">
        <f t="shared" si="123"/>
        <v>191</v>
      </c>
      <c r="I74" s="106" t="str">
        <f t="shared" si="120"/>
        <v>是</v>
      </c>
      <c r="J74" s="143" t="str">
        <f t="shared" si="121"/>
        <v>款</v>
      </c>
      <c r="K74" s="143" t="str">
        <f t="shared" si="122"/>
        <v>201</v>
      </c>
      <c r="L74" s="143"/>
      <c r="M74" s="143"/>
      <c r="N74" s="143"/>
      <c r="O74" s="143"/>
      <c r="P74" s="143"/>
      <c r="Q74" s="143"/>
      <c r="R74" s="143"/>
      <c r="S74" s="143"/>
      <c r="T74" s="143"/>
      <c r="U74" s="143"/>
      <c r="V74" s="143"/>
      <c r="W74" s="143"/>
      <c r="AN74" s="182">
        <f t="shared" si="27"/>
        <v>0</v>
      </c>
      <c r="AO74" s="219"/>
      <c r="AP74" s="176">
        <f>(SUMIF([5]预算调整!$O:$O,A:A,[5]预算调整!$AD:$AD))/10000</f>
        <v>0</v>
      </c>
      <c r="AQ74" s="219">
        <f t="shared" si="44"/>
        <v>0</v>
      </c>
      <c r="AR74" s="219"/>
      <c r="AS74" s="182">
        <v>0</v>
      </c>
      <c r="AX74" s="182">
        <v>0</v>
      </c>
      <c r="BC74" s="182"/>
      <c r="BD74" s="182"/>
      <c r="BE74" s="182">
        <v>0</v>
      </c>
      <c r="BF74" s="182"/>
    </row>
    <row r="75" customHeight="1" spans="1:58">
      <c r="A75" s="208">
        <v>2010701</v>
      </c>
      <c r="B75" s="60" t="s">
        <v>101</v>
      </c>
      <c r="C75" s="63">
        <f t="shared" ref="C75:C81" si="124">N75+T75+W75</f>
        <v>0</v>
      </c>
      <c r="D75" s="63">
        <f t="shared" ref="D75:D81" si="125">Q75+T75</f>
        <v>0</v>
      </c>
      <c r="E75" s="63">
        <f t="shared" ref="E75:E81" si="126">H75-C75</f>
        <v>167</v>
      </c>
      <c r="F75" s="63">
        <f t="shared" ref="F75:F81" si="127">G75-D75</f>
        <v>0</v>
      </c>
      <c r="G75" s="63">
        <f t="shared" ref="G75:G81" si="128">AW75</f>
        <v>0</v>
      </c>
      <c r="H75" s="63">
        <f t="shared" ref="H75:H81" si="129">AK75+AN75</f>
        <v>167</v>
      </c>
      <c r="I75" s="106" t="str">
        <f t="shared" si="120"/>
        <v>是</v>
      </c>
      <c r="J75" s="146" t="str">
        <f t="shared" si="121"/>
        <v>项</v>
      </c>
      <c r="K75" s="146" t="str">
        <f t="shared" si="122"/>
        <v>201</v>
      </c>
      <c r="N75" s="218">
        <v>0</v>
      </c>
      <c r="O75" s="146">
        <v>0</v>
      </c>
      <c r="P75" s="219">
        <f t="shared" ref="P75:P81" si="130">ROUND(O75,0)</f>
        <v>0</v>
      </c>
      <c r="Q75" s="219">
        <v>0</v>
      </c>
      <c r="R75" s="219">
        <v>0</v>
      </c>
      <c r="S75" s="219">
        <f>VLOOKUP(A:A,[3]全区!$A$1:$O$65536,15,FALSE)</f>
        <v>0</v>
      </c>
      <c r="T75" s="219">
        <v>0</v>
      </c>
      <c r="U75" s="146">
        <f>VLOOKUP(A:A,[3]全区!$A$1:$Q$65536,17,FALSE)</f>
        <v>0</v>
      </c>
      <c r="V75" s="219">
        <f t="shared" ref="V75:V81" si="131">ROUND(U75,0)</f>
        <v>0</v>
      </c>
      <c r="W75" s="219">
        <v>0</v>
      </c>
      <c r="X75" s="182">
        <f>VLOOKUP(A:A,[3]全区!$A$1:$S$65536,19,FALSE)</f>
        <v>0</v>
      </c>
      <c r="Y75" s="219">
        <f t="shared" ref="Y75:Y81" si="132">ROUND(X75,0)</f>
        <v>0</v>
      </c>
      <c r="AA75" s="182">
        <f>VLOOKUP(A:A,[2]全区!$A$1:$T$65536,20,FALSE)</f>
        <v>0</v>
      </c>
      <c r="AB75" s="219">
        <f t="shared" ref="AB75:AB81" si="133">ROUND(AA75,0)</f>
        <v>0</v>
      </c>
      <c r="AC75" s="182">
        <f>VLOOKUP(A:A,[1]全区!$A$1:$V$65536,22,FALSE)</f>
        <v>0</v>
      </c>
      <c r="AD75" s="219">
        <f t="shared" ref="AD75:AD81" si="134">ROUND(AC75,0)</f>
        <v>0</v>
      </c>
      <c r="AE75" s="182">
        <f>VLOOKUP(A:A,[2]全区!$A$1:$P$65536,16,FALSE)</f>
        <v>0</v>
      </c>
      <c r="AF75" s="219">
        <f t="shared" ref="AF75:AF81" si="135">ROUND(AE75,0)</f>
        <v>0</v>
      </c>
      <c r="AH75" s="182">
        <v>167</v>
      </c>
      <c r="AI75" s="182">
        <f>VLOOKUP(A:A,'[4]YB01'!$A$1:$C$1317,3,FALSE)</f>
        <v>167</v>
      </c>
      <c r="AJ75" s="177">
        <f t="shared" ref="AJ75:AJ81" si="136">AO75+AR75</f>
        <v>0</v>
      </c>
      <c r="AK75" s="146">
        <v>167</v>
      </c>
      <c r="AL75" s="146">
        <f t="shared" ref="AL75:AL81" si="137">ROUND(AM75,0)</f>
        <v>167</v>
      </c>
      <c r="AM75" s="228">
        <v>167.4</v>
      </c>
      <c r="AN75" s="182">
        <f t="shared" ref="AN75:AN138" si="138">BC75+BG75</f>
        <v>0</v>
      </c>
      <c r="AO75" s="219">
        <v>0</v>
      </c>
      <c r="AP75" s="176">
        <f>(SUMIF([5]预算调整!$O:$O,A:A,[5]预算调整!$AD:$AD))/10000</f>
        <v>0</v>
      </c>
      <c r="AQ75" s="219">
        <f t="shared" si="44"/>
        <v>0</v>
      </c>
      <c r="AR75" s="219">
        <v>0</v>
      </c>
      <c r="AS75" s="182">
        <f>(SUMIF([6]预算调整!$F:$F,A:A,[6]预算调整!$P:$P))/10000</f>
        <v>0</v>
      </c>
      <c r="AT75" s="219">
        <f t="shared" ref="AT75:AT81" si="139">ROUND(AS75,0)</f>
        <v>0</v>
      </c>
      <c r="AW75" s="231">
        <v>0</v>
      </c>
      <c r="AX75" s="182">
        <f>(SUMIF([7]Sheet2!$B:$B,A:A,[7]Sheet2!$C:$C))/10000</f>
        <v>0</v>
      </c>
      <c r="AY75" s="219">
        <f t="shared" ref="AY75:AY81" si="140">ROUND(AX75,0)</f>
        <v>0</v>
      </c>
      <c r="BC75" s="182">
        <v>0</v>
      </c>
      <c r="BD75" s="146">
        <f t="shared" ref="BD75:BD81" si="141">ROUND(BE75,0)</f>
        <v>0</v>
      </c>
      <c r="BE75" s="182">
        <v>0</v>
      </c>
      <c r="BF75" s="182">
        <f>SUMIF([8]Sheet1!$O:$O,A75,[8]Sheet1!$AD:$AD)</f>
        <v>0</v>
      </c>
    </row>
    <row r="76" hidden="1" customHeight="1" spans="1:58">
      <c r="A76" s="208">
        <v>2010702</v>
      </c>
      <c r="B76" s="60" t="s">
        <v>102</v>
      </c>
      <c r="C76" s="63">
        <f t="shared" si="124"/>
        <v>0</v>
      </c>
      <c r="D76" s="63">
        <f t="shared" si="125"/>
        <v>0</v>
      </c>
      <c r="E76" s="63">
        <f t="shared" si="126"/>
        <v>0</v>
      </c>
      <c r="F76" s="63">
        <f t="shared" si="127"/>
        <v>0</v>
      </c>
      <c r="G76" s="63">
        <f t="shared" si="128"/>
        <v>0</v>
      </c>
      <c r="H76" s="63">
        <f t="shared" si="129"/>
        <v>0</v>
      </c>
      <c r="I76" s="106" t="str">
        <f t="shared" si="120"/>
        <v>否</v>
      </c>
      <c r="J76" s="146" t="str">
        <f t="shared" si="121"/>
        <v>项</v>
      </c>
      <c r="K76" s="146" t="str">
        <f t="shared" si="122"/>
        <v>201</v>
      </c>
      <c r="N76" s="218">
        <v>0</v>
      </c>
      <c r="O76" s="146">
        <v>0</v>
      </c>
      <c r="P76" s="219">
        <f t="shared" si="130"/>
        <v>0</v>
      </c>
      <c r="Q76" s="219">
        <v>0</v>
      </c>
      <c r="R76" s="219">
        <v>0</v>
      </c>
      <c r="S76" s="219">
        <f>VLOOKUP(A:A,[3]全区!$A$1:$O$65536,15,FALSE)</f>
        <v>0</v>
      </c>
      <c r="T76" s="219">
        <v>0</v>
      </c>
      <c r="U76" s="146">
        <f>VLOOKUP(A:A,[3]全区!$A$1:$Q$65536,17,FALSE)</f>
        <v>0</v>
      </c>
      <c r="V76" s="219">
        <f t="shared" si="131"/>
        <v>0</v>
      </c>
      <c r="W76" s="219">
        <v>0</v>
      </c>
      <c r="X76" s="182">
        <f>VLOOKUP(A:A,[3]全区!$A$1:$S$65536,19,FALSE)</f>
        <v>0</v>
      </c>
      <c r="Y76" s="219">
        <f t="shared" si="132"/>
        <v>0</v>
      </c>
      <c r="AA76" s="182">
        <f>VLOOKUP(A:A,[2]全区!$A$1:$T$65536,20,FALSE)</f>
        <v>0</v>
      </c>
      <c r="AB76" s="219">
        <f t="shared" si="133"/>
        <v>0</v>
      </c>
      <c r="AC76" s="182">
        <f>VLOOKUP(A:A,[1]全区!$A$1:$V$65536,22,FALSE)</f>
        <v>0</v>
      </c>
      <c r="AD76" s="219">
        <f t="shared" si="134"/>
        <v>0</v>
      </c>
      <c r="AE76" s="182">
        <f>VLOOKUP(A:A,[2]全区!$A$1:$P$65536,16,FALSE)</f>
        <v>0</v>
      </c>
      <c r="AF76" s="219">
        <f t="shared" si="135"/>
        <v>0</v>
      </c>
      <c r="AH76" s="182">
        <v>0</v>
      </c>
      <c r="AI76" s="182">
        <f>VLOOKUP(A:A,'[4]YB01'!$A$1:$C$1317,3,FALSE)</f>
        <v>0</v>
      </c>
      <c r="AJ76" s="177">
        <f t="shared" si="136"/>
        <v>0</v>
      </c>
      <c r="AK76" s="146">
        <v>0</v>
      </c>
      <c r="AL76" s="146">
        <f t="shared" si="137"/>
        <v>0</v>
      </c>
      <c r="AM76" s="228">
        <v>0</v>
      </c>
      <c r="AN76" s="182">
        <f t="shared" si="138"/>
        <v>0</v>
      </c>
      <c r="AO76" s="219">
        <v>0</v>
      </c>
      <c r="AP76" s="176">
        <f>(SUMIF([5]预算调整!$O:$O,A:A,[5]预算调整!$AD:$AD))/10000</f>
        <v>0</v>
      </c>
      <c r="AQ76" s="219">
        <f t="shared" si="44"/>
        <v>0</v>
      </c>
      <c r="AR76" s="219">
        <v>0</v>
      </c>
      <c r="AS76" s="182">
        <f>(SUMIF([6]预算调整!$F:$F,A:A,[6]预算调整!$P:$P))/10000</f>
        <v>0</v>
      </c>
      <c r="AT76" s="219">
        <f t="shared" si="139"/>
        <v>0</v>
      </c>
      <c r="AW76" s="231">
        <v>0</v>
      </c>
      <c r="AX76" s="182">
        <f>(SUMIF([7]Sheet2!$B:$B,A:A,[7]Sheet2!$C:$C))/10000</f>
        <v>0</v>
      </c>
      <c r="AY76" s="219">
        <f t="shared" si="140"/>
        <v>0</v>
      </c>
      <c r="BC76" s="182">
        <v>0</v>
      </c>
      <c r="BD76" s="146">
        <f t="shared" si="141"/>
        <v>0</v>
      </c>
      <c r="BE76" s="182">
        <v>0</v>
      </c>
      <c r="BF76" s="182">
        <f>SUMIF([8]Sheet1!$O:$O,A76,[8]Sheet1!$AD:$AD)</f>
        <v>0</v>
      </c>
    </row>
    <row r="77" hidden="1" customHeight="1" spans="1:58">
      <c r="A77" s="208">
        <v>2010703</v>
      </c>
      <c r="B77" s="60" t="s">
        <v>103</v>
      </c>
      <c r="C77" s="63">
        <f t="shared" si="124"/>
        <v>0</v>
      </c>
      <c r="D77" s="63">
        <f t="shared" si="125"/>
        <v>0</v>
      </c>
      <c r="E77" s="63">
        <f t="shared" si="126"/>
        <v>0</v>
      </c>
      <c r="F77" s="63">
        <f t="shared" si="127"/>
        <v>0</v>
      </c>
      <c r="G77" s="63">
        <f t="shared" si="128"/>
        <v>0</v>
      </c>
      <c r="H77" s="63">
        <f t="shared" si="129"/>
        <v>0</v>
      </c>
      <c r="I77" s="106" t="str">
        <f t="shared" si="120"/>
        <v>否</v>
      </c>
      <c r="J77" s="146" t="str">
        <f t="shared" si="121"/>
        <v>项</v>
      </c>
      <c r="K77" s="146" t="str">
        <f t="shared" si="122"/>
        <v>201</v>
      </c>
      <c r="N77" s="218">
        <v>0</v>
      </c>
      <c r="O77" s="146">
        <v>0</v>
      </c>
      <c r="P77" s="219">
        <f t="shared" si="130"/>
        <v>0</v>
      </c>
      <c r="Q77" s="219">
        <v>0</v>
      </c>
      <c r="R77" s="219">
        <v>0</v>
      </c>
      <c r="S77" s="219">
        <f>VLOOKUP(A:A,[3]全区!$A$1:$O$65536,15,FALSE)</f>
        <v>0</v>
      </c>
      <c r="T77" s="219">
        <v>0</v>
      </c>
      <c r="U77" s="146">
        <f>VLOOKUP(A:A,[3]全区!$A$1:$Q$65536,17,FALSE)</f>
        <v>0</v>
      </c>
      <c r="V77" s="219">
        <f t="shared" si="131"/>
        <v>0</v>
      </c>
      <c r="W77" s="219">
        <v>0</v>
      </c>
      <c r="X77" s="182">
        <f>VLOOKUP(A:A,[3]全区!$A$1:$S$65536,19,FALSE)</f>
        <v>0</v>
      </c>
      <c r="Y77" s="219">
        <f t="shared" si="132"/>
        <v>0</v>
      </c>
      <c r="AA77" s="182">
        <f>VLOOKUP(A:A,[2]全区!$A$1:$T$65536,20,FALSE)</f>
        <v>0</v>
      </c>
      <c r="AB77" s="219">
        <f t="shared" si="133"/>
        <v>0</v>
      </c>
      <c r="AC77" s="182">
        <f>VLOOKUP(A:A,[1]全区!$A$1:$V$65536,22,FALSE)</f>
        <v>0</v>
      </c>
      <c r="AD77" s="219">
        <f t="shared" si="134"/>
        <v>0</v>
      </c>
      <c r="AE77" s="182">
        <f>VLOOKUP(A:A,[2]全区!$A$1:$P$65536,16,FALSE)</f>
        <v>0</v>
      </c>
      <c r="AF77" s="219">
        <f t="shared" si="135"/>
        <v>0</v>
      </c>
      <c r="AH77" s="182">
        <v>0</v>
      </c>
      <c r="AI77" s="182">
        <f>VLOOKUP(A:A,'[4]YB01'!$A$1:$C$1317,3,FALSE)</f>
        <v>0</v>
      </c>
      <c r="AJ77" s="177">
        <f t="shared" si="136"/>
        <v>0</v>
      </c>
      <c r="AK77" s="146">
        <v>0</v>
      </c>
      <c r="AL77" s="146">
        <f t="shared" si="137"/>
        <v>0</v>
      </c>
      <c r="AM77" s="228">
        <v>0</v>
      </c>
      <c r="AN77" s="182">
        <f t="shared" si="138"/>
        <v>0</v>
      </c>
      <c r="AO77" s="219">
        <v>0</v>
      </c>
      <c r="AP77" s="176">
        <f>(SUMIF([5]预算调整!$O:$O,A:A,[5]预算调整!$AD:$AD))/10000</f>
        <v>0</v>
      </c>
      <c r="AQ77" s="219">
        <f t="shared" si="44"/>
        <v>0</v>
      </c>
      <c r="AR77" s="219">
        <v>0</v>
      </c>
      <c r="AS77" s="182">
        <f>(SUMIF([6]预算调整!$F:$F,A:A,[6]预算调整!$P:$P))/10000</f>
        <v>0</v>
      </c>
      <c r="AT77" s="219">
        <f t="shared" si="139"/>
        <v>0</v>
      </c>
      <c r="AW77" s="231">
        <v>0</v>
      </c>
      <c r="AX77" s="182">
        <f>(SUMIF([7]Sheet2!$B:$B,A:A,[7]Sheet2!$C:$C))/10000</f>
        <v>0</v>
      </c>
      <c r="AY77" s="219">
        <f t="shared" si="140"/>
        <v>0</v>
      </c>
      <c r="BC77" s="182">
        <v>0</v>
      </c>
      <c r="BD77" s="146">
        <f t="shared" si="141"/>
        <v>0</v>
      </c>
      <c r="BE77" s="182">
        <v>0</v>
      </c>
      <c r="BF77" s="182">
        <f>SUMIF([8]Sheet1!$O:$O,A77,[8]Sheet1!$AD:$AD)</f>
        <v>0</v>
      </c>
    </row>
    <row r="78" hidden="1" customHeight="1" spans="1:58">
      <c r="A78" s="208">
        <v>2010709</v>
      </c>
      <c r="B78" s="60" t="s">
        <v>142</v>
      </c>
      <c r="C78" s="63">
        <f t="shared" si="124"/>
        <v>0</v>
      </c>
      <c r="D78" s="63">
        <f t="shared" si="125"/>
        <v>0</v>
      </c>
      <c r="E78" s="63">
        <f t="shared" si="126"/>
        <v>0</v>
      </c>
      <c r="F78" s="63">
        <f t="shared" si="127"/>
        <v>0</v>
      </c>
      <c r="G78" s="63">
        <f t="shared" si="128"/>
        <v>0</v>
      </c>
      <c r="H78" s="63">
        <f t="shared" si="129"/>
        <v>0</v>
      </c>
      <c r="I78" s="106" t="str">
        <f t="shared" ref="I78:I129" si="142">IF(SUM(C78:H78)=0,"否","是")</f>
        <v>否</v>
      </c>
      <c r="J78" s="146" t="str">
        <f t="shared" ref="J78:J129" si="143">IF(LEN(A78)=3,"类",IF(LEN(A78)=5,"款","项"))</f>
        <v>项</v>
      </c>
      <c r="K78" s="146" t="str">
        <f t="shared" ref="K78:K129" si="144">LEFT(A78,3)</f>
        <v>201</v>
      </c>
      <c r="N78" s="218">
        <v>0</v>
      </c>
      <c r="O78" s="146">
        <v>0</v>
      </c>
      <c r="P78" s="219">
        <f t="shared" si="130"/>
        <v>0</v>
      </c>
      <c r="Q78" s="219">
        <v>0</v>
      </c>
      <c r="R78" s="219">
        <v>0</v>
      </c>
      <c r="S78" s="219">
        <f>VLOOKUP(A:A,[3]全区!$A$1:$O$65536,15,FALSE)</f>
        <v>0</v>
      </c>
      <c r="T78" s="219">
        <v>0</v>
      </c>
      <c r="U78" s="146">
        <f>VLOOKUP(A:A,[3]全区!$A$1:$Q$65536,17,FALSE)</f>
        <v>0</v>
      </c>
      <c r="V78" s="219">
        <f t="shared" si="131"/>
        <v>0</v>
      </c>
      <c r="W78" s="219">
        <v>0</v>
      </c>
      <c r="X78" s="182">
        <f>VLOOKUP(A:A,[3]全区!$A$1:$S$65536,19,FALSE)</f>
        <v>0</v>
      </c>
      <c r="Y78" s="219">
        <f t="shared" si="132"/>
        <v>0</v>
      </c>
      <c r="AA78" s="182">
        <f>VLOOKUP(A:A,[2]全区!$A$1:$T$65536,20,FALSE)</f>
        <v>0</v>
      </c>
      <c r="AB78" s="219">
        <f t="shared" si="133"/>
        <v>0</v>
      </c>
      <c r="AC78" s="182">
        <f>VLOOKUP(A:A,[1]全区!$A$1:$V$65536,22,FALSE)</f>
        <v>0</v>
      </c>
      <c r="AD78" s="219">
        <f t="shared" si="134"/>
        <v>0</v>
      </c>
      <c r="AE78" s="182">
        <f>VLOOKUP(A:A,[2]全区!$A$1:$P$65536,16,FALSE)</f>
        <v>0</v>
      </c>
      <c r="AF78" s="219">
        <f t="shared" si="135"/>
        <v>0</v>
      </c>
      <c r="AH78" s="182">
        <v>0</v>
      </c>
      <c r="AI78" s="182">
        <f>VLOOKUP(A:A,'[4]YB01'!$A$1:$C$1317,3,FALSE)</f>
        <v>0</v>
      </c>
      <c r="AJ78" s="177">
        <f t="shared" si="136"/>
        <v>0</v>
      </c>
      <c r="AK78" s="146">
        <v>0</v>
      </c>
      <c r="AL78" s="146">
        <f t="shared" si="137"/>
        <v>0</v>
      </c>
      <c r="AM78" s="228">
        <v>0</v>
      </c>
      <c r="AN78" s="182">
        <f t="shared" si="138"/>
        <v>0</v>
      </c>
      <c r="AO78" s="219">
        <v>0</v>
      </c>
      <c r="AP78" s="176">
        <f>(SUMIF([5]预算调整!$O:$O,A:A,[5]预算调整!$AD:$AD))/10000</f>
        <v>0</v>
      </c>
      <c r="AQ78" s="219">
        <f t="shared" si="44"/>
        <v>0</v>
      </c>
      <c r="AR78" s="219">
        <v>0</v>
      </c>
      <c r="AS78" s="182">
        <f>(SUMIF([6]预算调整!$F:$F,A:A,[6]预算调整!$P:$P))/10000</f>
        <v>0</v>
      </c>
      <c r="AT78" s="219">
        <f t="shared" si="139"/>
        <v>0</v>
      </c>
      <c r="AW78" s="231">
        <v>0</v>
      </c>
      <c r="AX78" s="182">
        <f>(SUMIF([7]Sheet2!$B:$B,A:A,[7]Sheet2!$C:$C))/10000</f>
        <v>0</v>
      </c>
      <c r="AY78" s="219">
        <f t="shared" si="140"/>
        <v>0</v>
      </c>
      <c r="BC78" s="182">
        <v>0</v>
      </c>
      <c r="BD78" s="146">
        <f t="shared" si="141"/>
        <v>0</v>
      </c>
      <c r="BE78" s="182">
        <v>0</v>
      </c>
      <c r="BF78" s="182">
        <f>SUMIF([8]Sheet1!$O:$O,A78,[8]Sheet1!$AD:$AD)</f>
        <v>0</v>
      </c>
    </row>
    <row r="79" hidden="1" customHeight="1" spans="1:58">
      <c r="A79" s="233">
        <v>2010710</v>
      </c>
      <c r="B79" s="60" t="s">
        <v>146</v>
      </c>
      <c r="C79" s="63">
        <f t="shared" si="124"/>
        <v>0</v>
      </c>
      <c r="D79" s="63">
        <f t="shared" si="125"/>
        <v>0</v>
      </c>
      <c r="E79" s="63">
        <f t="shared" si="126"/>
        <v>0</v>
      </c>
      <c r="F79" s="63">
        <f t="shared" si="127"/>
        <v>0</v>
      </c>
      <c r="G79" s="63">
        <f t="shared" si="128"/>
        <v>0</v>
      </c>
      <c r="H79" s="63">
        <f t="shared" si="129"/>
        <v>0</v>
      </c>
      <c r="I79" s="106" t="str">
        <f t="shared" si="142"/>
        <v>否</v>
      </c>
      <c r="J79" s="146" t="str">
        <f t="shared" si="143"/>
        <v>项</v>
      </c>
      <c r="K79" s="146" t="str">
        <f t="shared" si="144"/>
        <v>201</v>
      </c>
      <c r="N79" s="218">
        <v>0</v>
      </c>
      <c r="P79" s="219">
        <f t="shared" si="130"/>
        <v>0</v>
      </c>
      <c r="Q79" s="219"/>
      <c r="R79" s="219"/>
      <c r="S79" s="219"/>
      <c r="T79" s="219"/>
      <c r="V79" s="219"/>
      <c r="W79" s="219">
        <v>0</v>
      </c>
      <c r="Y79" s="219">
        <f t="shared" si="132"/>
        <v>0</v>
      </c>
      <c r="AB79" s="219"/>
      <c r="AD79" s="219">
        <f t="shared" si="134"/>
        <v>0</v>
      </c>
      <c r="AF79" s="219"/>
      <c r="AH79" s="182">
        <v>0</v>
      </c>
      <c r="AI79" s="182">
        <f>VLOOKUP(A:A,'[4]YB01'!$A$1:$C$1317,3,FALSE)</f>
        <v>0</v>
      </c>
      <c r="AJ79" s="177">
        <f t="shared" si="136"/>
        <v>0</v>
      </c>
      <c r="AK79" s="146">
        <v>0</v>
      </c>
      <c r="AL79" s="146">
        <f t="shared" si="137"/>
        <v>0</v>
      </c>
      <c r="AM79" s="228">
        <v>0</v>
      </c>
      <c r="AN79" s="182">
        <f t="shared" si="138"/>
        <v>0</v>
      </c>
      <c r="AO79" s="219">
        <v>0</v>
      </c>
      <c r="AP79" s="176">
        <f>(SUMIF([5]预算调整!$O:$O,A:A,[5]预算调整!$AD:$AD))/10000</f>
        <v>0</v>
      </c>
      <c r="AQ79" s="219">
        <f t="shared" si="44"/>
        <v>0</v>
      </c>
      <c r="AR79" s="219">
        <v>0</v>
      </c>
      <c r="AS79" s="182">
        <f>(SUMIF([6]预算调整!$F:$F,A:A,[6]预算调整!$P:$P))/10000</f>
        <v>0</v>
      </c>
      <c r="AT79" s="219">
        <f t="shared" si="139"/>
        <v>0</v>
      </c>
      <c r="AW79" s="231">
        <v>0</v>
      </c>
      <c r="AX79" s="182">
        <f>(SUMIF([7]Sheet2!$B:$B,A:A,[7]Sheet2!$C:$C))/10000</f>
        <v>0</v>
      </c>
      <c r="AY79" s="219">
        <f t="shared" si="140"/>
        <v>0</v>
      </c>
      <c r="BC79" s="182">
        <v>0</v>
      </c>
      <c r="BD79" s="146">
        <f t="shared" si="141"/>
        <v>0</v>
      </c>
      <c r="BE79" s="182">
        <v>0</v>
      </c>
      <c r="BF79" s="182">
        <f>SUMIF([8]Sheet1!$O:$O,A79,[8]Sheet1!$AD:$AD)</f>
        <v>0</v>
      </c>
    </row>
    <row r="80" hidden="1" customHeight="1" spans="1:58">
      <c r="A80" s="208">
        <v>2010750</v>
      </c>
      <c r="B80" s="60" t="s">
        <v>110</v>
      </c>
      <c r="C80" s="63">
        <f t="shared" si="124"/>
        <v>0</v>
      </c>
      <c r="D80" s="63">
        <f t="shared" si="125"/>
        <v>0</v>
      </c>
      <c r="E80" s="63">
        <f t="shared" si="126"/>
        <v>0</v>
      </c>
      <c r="F80" s="63">
        <f t="shared" si="127"/>
        <v>0</v>
      </c>
      <c r="G80" s="63">
        <f t="shared" si="128"/>
        <v>0</v>
      </c>
      <c r="H80" s="63">
        <f t="shared" si="129"/>
        <v>0</v>
      </c>
      <c r="I80" s="106" t="str">
        <f t="shared" si="142"/>
        <v>否</v>
      </c>
      <c r="J80" s="146" t="str">
        <f t="shared" si="143"/>
        <v>项</v>
      </c>
      <c r="K80" s="146" t="str">
        <f t="shared" si="144"/>
        <v>201</v>
      </c>
      <c r="N80" s="218">
        <v>0</v>
      </c>
      <c r="O80" s="146">
        <v>0</v>
      </c>
      <c r="P80" s="219">
        <f t="shared" si="130"/>
        <v>0</v>
      </c>
      <c r="Q80" s="219">
        <v>0</v>
      </c>
      <c r="R80" s="219">
        <v>0</v>
      </c>
      <c r="S80" s="219">
        <f>VLOOKUP(A:A,[3]全区!$A$1:$O$65536,15,FALSE)</f>
        <v>0</v>
      </c>
      <c r="T80" s="219">
        <v>0</v>
      </c>
      <c r="U80" s="146">
        <f>VLOOKUP(A:A,[3]全区!$A$1:$Q$65536,17,FALSE)</f>
        <v>0</v>
      </c>
      <c r="V80" s="219">
        <f t="shared" si="131"/>
        <v>0</v>
      </c>
      <c r="W80" s="219">
        <v>0</v>
      </c>
      <c r="X80" s="182">
        <f>VLOOKUP(A:A,[3]全区!$A$1:$S$65536,19,FALSE)</f>
        <v>0</v>
      </c>
      <c r="Y80" s="219">
        <f t="shared" si="132"/>
        <v>0</v>
      </c>
      <c r="AA80" s="182">
        <f>VLOOKUP(A:A,[2]全区!$A$1:$T$65536,20,FALSE)</f>
        <v>0</v>
      </c>
      <c r="AB80" s="219">
        <f t="shared" si="133"/>
        <v>0</v>
      </c>
      <c r="AC80" s="182">
        <f>VLOOKUP(A:A,[1]全区!$A$1:$V$65536,22,FALSE)</f>
        <v>0</v>
      </c>
      <c r="AD80" s="219">
        <f t="shared" si="134"/>
        <v>0</v>
      </c>
      <c r="AE80" s="182">
        <f>VLOOKUP(A:A,[2]全区!$A$1:$P$65536,16,FALSE)</f>
        <v>0</v>
      </c>
      <c r="AF80" s="219">
        <f t="shared" si="135"/>
        <v>0</v>
      </c>
      <c r="AH80" s="182">
        <v>0</v>
      </c>
      <c r="AI80" s="182">
        <f>VLOOKUP(A:A,'[4]YB01'!$A$1:$C$1317,3,FALSE)</f>
        <v>0</v>
      </c>
      <c r="AJ80" s="177">
        <f t="shared" si="136"/>
        <v>0</v>
      </c>
      <c r="AK80" s="146">
        <v>0</v>
      </c>
      <c r="AL80" s="146">
        <f t="shared" si="137"/>
        <v>0</v>
      </c>
      <c r="AM80" s="228">
        <v>0</v>
      </c>
      <c r="AN80" s="182">
        <f t="shared" si="138"/>
        <v>0</v>
      </c>
      <c r="AO80" s="219">
        <v>0</v>
      </c>
      <c r="AP80" s="176">
        <f>(SUMIF([5]预算调整!$O:$O,A:A,[5]预算调整!$AD:$AD))/10000</f>
        <v>0</v>
      </c>
      <c r="AQ80" s="219">
        <f t="shared" si="44"/>
        <v>0</v>
      </c>
      <c r="AR80" s="219">
        <v>0</v>
      </c>
      <c r="AS80" s="182">
        <f>(SUMIF([6]预算调整!$F:$F,A:A,[6]预算调整!$P:$P))/10000</f>
        <v>0</v>
      </c>
      <c r="AT80" s="219">
        <f t="shared" si="139"/>
        <v>0</v>
      </c>
      <c r="AW80" s="231">
        <v>0</v>
      </c>
      <c r="AX80" s="182">
        <f>(SUMIF([7]Sheet2!$B:$B,A:A,[7]Sheet2!$C:$C))/10000</f>
        <v>0</v>
      </c>
      <c r="AY80" s="219">
        <f t="shared" si="140"/>
        <v>0</v>
      </c>
      <c r="BC80" s="182">
        <v>0</v>
      </c>
      <c r="BD80" s="146">
        <f t="shared" si="141"/>
        <v>0</v>
      </c>
      <c r="BE80" s="182">
        <v>0</v>
      </c>
      <c r="BF80" s="182">
        <f>SUMIF([8]Sheet1!$O:$O,A80,[8]Sheet1!$AD:$AD)</f>
        <v>0</v>
      </c>
    </row>
    <row r="81" customHeight="1" spans="1:58">
      <c r="A81" s="208">
        <v>2010799</v>
      </c>
      <c r="B81" s="60" t="s">
        <v>147</v>
      </c>
      <c r="C81" s="63">
        <f t="shared" si="124"/>
        <v>100</v>
      </c>
      <c r="D81" s="63">
        <f t="shared" si="125"/>
        <v>0</v>
      </c>
      <c r="E81" s="63">
        <f t="shared" si="126"/>
        <v>-76</v>
      </c>
      <c r="F81" s="63">
        <f t="shared" si="127"/>
        <v>0</v>
      </c>
      <c r="G81" s="63">
        <f t="shared" si="128"/>
        <v>0</v>
      </c>
      <c r="H81" s="63">
        <f t="shared" si="129"/>
        <v>24</v>
      </c>
      <c r="I81" s="106" t="str">
        <f t="shared" si="142"/>
        <v>是</v>
      </c>
      <c r="J81" s="146" t="str">
        <f t="shared" si="143"/>
        <v>项</v>
      </c>
      <c r="K81" s="146" t="str">
        <f t="shared" si="144"/>
        <v>201</v>
      </c>
      <c r="N81" s="218">
        <v>100</v>
      </c>
      <c r="O81" s="146">
        <v>100</v>
      </c>
      <c r="P81" s="219">
        <f t="shared" si="130"/>
        <v>100</v>
      </c>
      <c r="Q81" s="219">
        <v>0</v>
      </c>
      <c r="R81" s="219">
        <v>0</v>
      </c>
      <c r="S81" s="219">
        <f>VLOOKUP(A:A,[3]全区!$A$1:$O$65536,15,FALSE)</f>
        <v>0</v>
      </c>
      <c r="T81" s="219">
        <v>0</v>
      </c>
      <c r="U81" s="146">
        <f>VLOOKUP(A:A,[3]全区!$A$1:$Q$65536,17,FALSE)</f>
        <v>0</v>
      </c>
      <c r="V81" s="219">
        <f t="shared" si="131"/>
        <v>0</v>
      </c>
      <c r="W81" s="219">
        <v>0</v>
      </c>
      <c r="X81" s="182">
        <f>VLOOKUP(A:A,[3]全区!$A$1:$S$65536,19,FALSE)</f>
        <v>0</v>
      </c>
      <c r="Y81" s="219">
        <f t="shared" si="132"/>
        <v>0</v>
      </c>
      <c r="AA81" s="182">
        <f>VLOOKUP(A:A,[2]全区!$A$1:$T$65536,20,FALSE)</f>
        <v>0</v>
      </c>
      <c r="AB81" s="219">
        <f t="shared" si="133"/>
        <v>0</v>
      </c>
      <c r="AC81" s="182">
        <f>VLOOKUP(A:A,[1]全区!$A$1:$V$65536,22,FALSE)</f>
        <v>0</v>
      </c>
      <c r="AD81" s="219">
        <f t="shared" si="134"/>
        <v>0</v>
      </c>
      <c r="AE81" s="182">
        <f>VLOOKUP(A:A,[2]全区!$A$1:$P$65536,16,FALSE)</f>
        <v>0</v>
      </c>
      <c r="AF81" s="219">
        <f t="shared" si="135"/>
        <v>0</v>
      </c>
      <c r="AH81" s="182">
        <v>24</v>
      </c>
      <c r="AI81" s="182">
        <f>VLOOKUP(A:A,'[4]YB01'!$A$1:$C$1317,3,FALSE)</f>
        <v>24</v>
      </c>
      <c r="AJ81" s="177">
        <f t="shared" si="136"/>
        <v>76</v>
      </c>
      <c r="AK81" s="146">
        <v>24</v>
      </c>
      <c r="AL81" s="146">
        <f t="shared" si="137"/>
        <v>24</v>
      </c>
      <c r="AM81" s="228">
        <v>24</v>
      </c>
      <c r="AN81" s="182">
        <f t="shared" si="138"/>
        <v>0</v>
      </c>
      <c r="AO81" s="219">
        <v>0</v>
      </c>
      <c r="AP81" s="176">
        <f>(SUMIF([5]预算调整!$O:$O,A:A,[5]预算调整!$AD:$AD))/10000</f>
        <v>0</v>
      </c>
      <c r="AQ81" s="219">
        <f t="shared" si="44"/>
        <v>0</v>
      </c>
      <c r="AR81" s="219">
        <v>76</v>
      </c>
      <c r="AS81" s="182">
        <f>(SUMIF([6]预算调整!$F:$F,A:A,[6]预算调整!$P:$P))/10000</f>
        <v>76</v>
      </c>
      <c r="AT81" s="219">
        <f t="shared" si="139"/>
        <v>76</v>
      </c>
      <c r="AW81" s="231">
        <v>0</v>
      </c>
      <c r="AX81" s="182">
        <f>(SUMIF([7]Sheet2!$B:$B,A:A,[7]Sheet2!$C:$C))/10000</f>
        <v>0</v>
      </c>
      <c r="AY81" s="219">
        <f t="shared" si="140"/>
        <v>0</v>
      </c>
      <c r="BC81" s="182">
        <v>0</v>
      </c>
      <c r="BD81" s="146">
        <f t="shared" si="141"/>
        <v>0</v>
      </c>
      <c r="BE81" s="182">
        <v>0</v>
      </c>
      <c r="BF81" s="182">
        <f>SUMIF([8]Sheet1!$O:$O,A81,[8]Sheet1!$AD:$AD)</f>
        <v>0</v>
      </c>
    </row>
    <row r="82" s="177" customFormat="1" hidden="1" customHeight="1" spans="1:58">
      <c r="A82" s="209">
        <v>20108</v>
      </c>
      <c r="B82" s="207" t="s">
        <v>148</v>
      </c>
      <c r="C82" s="66">
        <f t="shared" ref="C82:H82" si="145">SUM(C83:C90)</f>
        <v>50</v>
      </c>
      <c r="D82" s="66">
        <f t="shared" si="145"/>
        <v>0</v>
      </c>
      <c r="E82" s="66">
        <f t="shared" si="145"/>
        <v>-50</v>
      </c>
      <c r="F82" s="66">
        <f t="shared" si="145"/>
        <v>0</v>
      </c>
      <c r="G82" s="66">
        <f t="shared" si="145"/>
        <v>0</v>
      </c>
      <c r="H82" s="66">
        <f t="shared" si="145"/>
        <v>0</v>
      </c>
      <c r="I82" s="106" t="str">
        <f t="shared" si="142"/>
        <v>否</v>
      </c>
      <c r="J82" s="143" t="str">
        <f t="shared" si="143"/>
        <v>款</v>
      </c>
      <c r="K82" s="143" t="str">
        <f t="shared" si="144"/>
        <v>201</v>
      </c>
      <c r="L82" s="143"/>
      <c r="M82" s="143"/>
      <c r="N82" s="143"/>
      <c r="O82" s="143"/>
      <c r="P82" s="143"/>
      <c r="Q82" s="143"/>
      <c r="R82" s="143"/>
      <c r="S82" s="143"/>
      <c r="T82" s="143"/>
      <c r="U82" s="143"/>
      <c r="V82" s="143"/>
      <c r="W82" s="143"/>
      <c r="AN82" s="182">
        <f t="shared" si="138"/>
        <v>0</v>
      </c>
      <c r="AO82" s="219"/>
      <c r="AP82" s="176">
        <f>(SUMIF([5]预算调整!$O:$O,A:A,[5]预算调整!$AD:$AD))/10000</f>
        <v>0</v>
      </c>
      <c r="AQ82" s="219">
        <f t="shared" si="44"/>
        <v>0</v>
      </c>
      <c r="AR82" s="219"/>
      <c r="AS82" s="182">
        <v>0</v>
      </c>
      <c r="AX82" s="182">
        <v>0</v>
      </c>
      <c r="BC82" s="182"/>
      <c r="BD82" s="182"/>
      <c r="BE82" s="182">
        <v>0</v>
      </c>
      <c r="BF82" s="182"/>
    </row>
    <row r="83" hidden="1" customHeight="1" spans="1:58">
      <c r="A83" s="208">
        <v>2010801</v>
      </c>
      <c r="B83" s="60" t="s">
        <v>101</v>
      </c>
      <c r="C83" s="63">
        <f t="shared" ref="C83:C90" si="146">N83+T83+W83</f>
        <v>0</v>
      </c>
      <c r="D83" s="63">
        <f t="shared" ref="D83:D90" si="147">Q83+T83</f>
        <v>0</v>
      </c>
      <c r="E83" s="63">
        <f t="shared" ref="E83:E90" si="148">H83-C83</f>
        <v>0</v>
      </c>
      <c r="F83" s="63">
        <f t="shared" ref="F83:F90" si="149">G83-D83</f>
        <v>0</v>
      </c>
      <c r="G83" s="63">
        <f t="shared" ref="G83:G90" si="150">AW83</f>
        <v>0</v>
      </c>
      <c r="H83" s="63">
        <f t="shared" ref="H83:H90" si="151">AK83+AN83</f>
        <v>0</v>
      </c>
      <c r="I83" s="106" t="str">
        <f t="shared" si="142"/>
        <v>否</v>
      </c>
      <c r="J83" s="146" t="str">
        <f t="shared" si="143"/>
        <v>项</v>
      </c>
      <c r="K83" s="146" t="str">
        <f t="shared" si="144"/>
        <v>201</v>
      </c>
      <c r="N83" s="218">
        <v>0</v>
      </c>
      <c r="O83" s="146">
        <v>0</v>
      </c>
      <c r="P83" s="219">
        <f t="shared" ref="P83:P90" si="152">ROUND(O83,0)</f>
        <v>0</v>
      </c>
      <c r="Q83" s="219">
        <v>0</v>
      </c>
      <c r="R83" s="219">
        <v>0</v>
      </c>
      <c r="S83" s="219">
        <f>VLOOKUP(A:A,[3]全区!$A$1:$O$65536,15,FALSE)</f>
        <v>0</v>
      </c>
      <c r="T83" s="219">
        <v>0</v>
      </c>
      <c r="U83" s="146">
        <f>VLOOKUP(A:A,[3]全区!$A$1:$Q$65536,17,FALSE)</f>
        <v>0</v>
      </c>
      <c r="V83" s="219">
        <f t="shared" ref="V83:V90" si="153">ROUND(U83,0)</f>
        <v>0</v>
      </c>
      <c r="W83" s="219">
        <v>0</v>
      </c>
      <c r="X83" s="182">
        <f>VLOOKUP(A:A,[3]全区!$A$1:$S$65536,19,FALSE)</f>
        <v>0</v>
      </c>
      <c r="Y83" s="219">
        <f t="shared" ref="Y83:Y90" si="154">ROUND(X83,0)</f>
        <v>0</v>
      </c>
      <c r="AA83" s="182">
        <f>VLOOKUP(A:A,[2]全区!$A$1:$T$65536,20,FALSE)</f>
        <v>0</v>
      </c>
      <c r="AB83" s="219">
        <f t="shared" ref="AB83:AB90" si="155">ROUND(AA83,0)</f>
        <v>0</v>
      </c>
      <c r="AC83" s="182">
        <f>VLOOKUP(A:A,[1]全区!$A$1:$V$65536,22,FALSE)</f>
        <v>0</v>
      </c>
      <c r="AD83" s="219">
        <f t="shared" ref="AD83:AD90" si="156">ROUND(AC83,0)</f>
        <v>0</v>
      </c>
      <c r="AE83" s="182">
        <f>VLOOKUP(A:A,[2]全区!$A$1:$P$65536,16,FALSE)</f>
        <v>0</v>
      </c>
      <c r="AF83" s="219">
        <f t="shared" ref="AF83:AF90" si="157">ROUND(AE83,0)</f>
        <v>0</v>
      </c>
      <c r="AH83" s="182">
        <v>0</v>
      </c>
      <c r="AI83" s="182">
        <f>VLOOKUP(A:A,'[4]YB01'!$A$1:$C$1317,3,FALSE)</f>
        <v>0</v>
      </c>
      <c r="AJ83" s="177">
        <f t="shared" ref="AJ83:AJ90" si="158">AO83+AR83</f>
        <v>0</v>
      </c>
      <c r="AK83" s="146">
        <v>0</v>
      </c>
      <c r="AL83" s="146">
        <f t="shared" ref="AL83:AL90" si="159">ROUND(AM83,0)</f>
        <v>0</v>
      </c>
      <c r="AM83" s="228">
        <v>0</v>
      </c>
      <c r="AN83" s="182">
        <f t="shared" si="138"/>
        <v>0</v>
      </c>
      <c r="AO83" s="219">
        <v>0</v>
      </c>
      <c r="AP83" s="176">
        <f>(SUMIF([5]预算调整!$O:$O,A:A,[5]预算调整!$AD:$AD))/10000</f>
        <v>0</v>
      </c>
      <c r="AQ83" s="219">
        <f t="shared" si="44"/>
        <v>0</v>
      </c>
      <c r="AR83" s="219">
        <v>0</v>
      </c>
      <c r="AS83" s="182">
        <f>(SUMIF([6]预算调整!$F:$F,A:A,[6]预算调整!$P:$P))/10000</f>
        <v>0</v>
      </c>
      <c r="AT83" s="219">
        <f t="shared" ref="AT83:AT90" si="160">ROUND(AS83,0)</f>
        <v>0</v>
      </c>
      <c r="AW83" s="231">
        <v>0</v>
      </c>
      <c r="AX83" s="182">
        <f>(SUMIF([7]Sheet2!$B:$B,A:A,[7]Sheet2!$C:$C))/10000</f>
        <v>0</v>
      </c>
      <c r="AY83" s="219">
        <f t="shared" ref="AY83:AY90" si="161">ROUND(AX83,0)</f>
        <v>0</v>
      </c>
      <c r="BC83" s="182">
        <v>0</v>
      </c>
      <c r="BD83" s="146">
        <f t="shared" ref="BD83:BD90" si="162">ROUND(BE83,0)</f>
        <v>0</v>
      </c>
      <c r="BE83" s="182">
        <v>0</v>
      </c>
      <c r="BF83" s="182">
        <f>SUMIF([8]Sheet1!$O:$O,A83,[8]Sheet1!$AD:$AD)</f>
        <v>0</v>
      </c>
    </row>
    <row r="84" hidden="1" customHeight="1" spans="1:58">
      <c r="A84" s="208">
        <v>2010802</v>
      </c>
      <c r="B84" s="60" t="s">
        <v>102</v>
      </c>
      <c r="C84" s="63">
        <f t="shared" si="146"/>
        <v>0</v>
      </c>
      <c r="D84" s="63">
        <f t="shared" si="147"/>
        <v>0</v>
      </c>
      <c r="E84" s="63">
        <f t="shared" si="148"/>
        <v>0</v>
      </c>
      <c r="F84" s="63">
        <f t="shared" si="149"/>
        <v>0</v>
      </c>
      <c r="G84" s="63">
        <f t="shared" si="150"/>
        <v>0</v>
      </c>
      <c r="H84" s="63">
        <f t="shared" si="151"/>
        <v>0</v>
      </c>
      <c r="I84" s="106" t="str">
        <f t="shared" si="142"/>
        <v>否</v>
      </c>
      <c r="J84" s="146" t="str">
        <f t="shared" si="143"/>
        <v>项</v>
      </c>
      <c r="K84" s="146" t="str">
        <f t="shared" si="144"/>
        <v>201</v>
      </c>
      <c r="N84" s="218">
        <v>0</v>
      </c>
      <c r="O84" s="146">
        <v>0</v>
      </c>
      <c r="P84" s="219">
        <f t="shared" si="152"/>
        <v>0</v>
      </c>
      <c r="Q84" s="219">
        <v>0</v>
      </c>
      <c r="R84" s="219">
        <v>0</v>
      </c>
      <c r="S84" s="219">
        <f>VLOOKUP(A:A,[3]全区!$A$1:$O$65536,15,FALSE)</f>
        <v>0</v>
      </c>
      <c r="T84" s="219">
        <v>0</v>
      </c>
      <c r="U84" s="146">
        <f>VLOOKUP(A:A,[3]全区!$A$1:$Q$65536,17,FALSE)</f>
        <v>0</v>
      </c>
      <c r="V84" s="219">
        <f t="shared" si="153"/>
        <v>0</v>
      </c>
      <c r="W84" s="219">
        <v>0</v>
      </c>
      <c r="X84" s="182">
        <f>VLOOKUP(A:A,[3]全区!$A$1:$S$65536,19,FALSE)</f>
        <v>0</v>
      </c>
      <c r="Y84" s="219">
        <f t="shared" si="154"/>
        <v>0</v>
      </c>
      <c r="AA84" s="182">
        <f>VLOOKUP(A:A,[2]全区!$A$1:$T$65536,20,FALSE)</f>
        <v>0</v>
      </c>
      <c r="AB84" s="219">
        <f t="shared" si="155"/>
        <v>0</v>
      </c>
      <c r="AC84" s="182">
        <f>VLOOKUP(A:A,[1]全区!$A$1:$V$65536,22,FALSE)</f>
        <v>0</v>
      </c>
      <c r="AD84" s="219">
        <f t="shared" si="156"/>
        <v>0</v>
      </c>
      <c r="AE84" s="182">
        <f>VLOOKUP(A:A,[2]全区!$A$1:$P$65536,16,FALSE)</f>
        <v>0</v>
      </c>
      <c r="AF84" s="219">
        <f t="shared" si="157"/>
        <v>0</v>
      </c>
      <c r="AH84" s="182">
        <v>0</v>
      </c>
      <c r="AI84" s="182">
        <f>VLOOKUP(A:A,'[4]YB01'!$A$1:$C$1317,3,FALSE)</f>
        <v>0</v>
      </c>
      <c r="AJ84" s="177">
        <f t="shared" si="158"/>
        <v>0</v>
      </c>
      <c r="AK84" s="146">
        <v>0</v>
      </c>
      <c r="AL84" s="146">
        <f t="shared" si="159"/>
        <v>0</v>
      </c>
      <c r="AM84" s="228">
        <v>0</v>
      </c>
      <c r="AN84" s="182">
        <f t="shared" si="138"/>
        <v>0</v>
      </c>
      <c r="AO84" s="219">
        <v>0</v>
      </c>
      <c r="AP84" s="176">
        <f>(SUMIF([5]预算调整!$O:$O,A:A,[5]预算调整!$AD:$AD))/10000</f>
        <v>0</v>
      </c>
      <c r="AQ84" s="219">
        <f t="shared" si="44"/>
        <v>0</v>
      </c>
      <c r="AR84" s="219">
        <v>0</v>
      </c>
      <c r="AS84" s="182">
        <f>(SUMIF([6]预算调整!$F:$F,A:A,[6]预算调整!$P:$P))/10000</f>
        <v>0</v>
      </c>
      <c r="AT84" s="219">
        <f t="shared" si="160"/>
        <v>0</v>
      </c>
      <c r="AW84" s="231">
        <v>0</v>
      </c>
      <c r="AX84" s="182">
        <f>(SUMIF([7]Sheet2!$B:$B,A:A,[7]Sheet2!$C:$C))/10000</f>
        <v>0</v>
      </c>
      <c r="AY84" s="219">
        <f t="shared" si="161"/>
        <v>0</v>
      </c>
      <c r="BC84" s="182">
        <v>0</v>
      </c>
      <c r="BD84" s="146">
        <f t="shared" si="162"/>
        <v>0</v>
      </c>
      <c r="BE84" s="182">
        <v>0</v>
      </c>
      <c r="BF84" s="182">
        <f>SUMIF([8]Sheet1!$O:$O,A84,[8]Sheet1!$AD:$AD)</f>
        <v>0</v>
      </c>
    </row>
    <row r="85" hidden="1" customHeight="1" spans="1:58">
      <c r="A85" s="208">
        <v>2010803</v>
      </c>
      <c r="B85" s="60" t="s">
        <v>103</v>
      </c>
      <c r="C85" s="63">
        <f t="shared" si="146"/>
        <v>0</v>
      </c>
      <c r="D85" s="63">
        <f t="shared" si="147"/>
        <v>0</v>
      </c>
      <c r="E85" s="63">
        <f t="shared" si="148"/>
        <v>0</v>
      </c>
      <c r="F85" s="63">
        <f t="shared" si="149"/>
        <v>0</v>
      </c>
      <c r="G85" s="63">
        <f t="shared" si="150"/>
        <v>0</v>
      </c>
      <c r="H85" s="63">
        <f t="shared" si="151"/>
        <v>0</v>
      </c>
      <c r="I85" s="106" t="str">
        <f t="shared" si="142"/>
        <v>否</v>
      </c>
      <c r="J85" s="146" t="str">
        <f t="shared" si="143"/>
        <v>项</v>
      </c>
      <c r="K85" s="146" t="str">
        <f t="shared" si="144"/>
        <v>201</v>
      </c>
      <c r="N85" s="218">
        <v>0</v>
      </c>
      <c r="O85" s="146">
        <v>0</v>
      </c>
      <c r="P85" s="219">
        <f t="shared" si="152"/>
        <v>0</v>
      </c>
      <c r="Q85" s="219">
        <v>0</v>
      </c>
      <c r="R85" s="219">
        <v>0</v>
      </c>
      <c r="S85" s="219">
        <f>VLOOKUP(A:A,[3]全区!$A$1:$O$65536,15,FALSE)</f>
        <v>0</v>
      </c>
      <c r="T85" s="219">
        <v>0</v>
      </c>
      <c r="U85" s="146">
        <f>VLOOKUP(A:A,[3]全区!$A$1:$Q$65536,17,FALSE)</f>
        <v>0</v>
      </c>
      <c r="V85" s="219">
        <f t="shared" si="153"/>
        <v>0</v>
      </c>
      <c r="W85" s="219">
        <v>0</v>
      </c>
      <c r="X85" s="182">
        <f>VLOOKUP(A:A,[3]全区!$A$1:$S$65536,19,FALSE)</f>
        <v>0</v>
      </c>
      <c r="Y85" s="219">
        <f t="shared" si="154"/>
        <v>0</v>
      </c>
      <c r="AA85" s="182">
        <f>VLOOKUP(A:A,[2]全区!$A$1:$T$65536,20,FALSE)</f>
        <v>0</v>
      </c>
      <c r="AB85" s="219">
        <f t="shared" si="155"/>
        <v>0</v>
      </c>
      <c r="AC85" s="182">
        <f>VLOOKUP(A:A,[1]全区!$A$1:$V$65536,22,FALSE)</f>
        <v>0</v>
      </c>
      <c r="AD85" s="219">
        <f t="shared" si="156"/>
        <v>0</v>
      </c>
      <c r="AE85" s="182">
        <f>VLOOKUP(A:A,[2]全区!$A$1:$P$65536,16,FALSE)</f>
        <v>0</v>
      </c>
      <c r="AF85" s="219">
        <f t="shared" si="157"/>
        <v>0</v>
      </c>
      <c r="AH85" s="182">
        <v>0</v>
      </c>
      <c r="AI85" s="182">
        <f>VLOOKUP(A:A,'[4]YB01'!$A$1:$C$1317,3,FALSE)</f>
        <v>0</v>
      </c>
      <c r="AJ85" s="177">
        <f t="shared" si="158"/>
        <v>0</v>
      </c>
      <c r="AK85" s="146">
        <v>0</v>
      </c>
      <c r="AL85" s="146">
        <f t="shared" si="159"/>
        <v>0</v>
      </c>
      <c r="AM85" s="228">
        <v>0</v>
      </c>
      <c r="AN85" s="182">
        <f t="shared" si="138"/>
        <v>0</v>
      </c>
      <c r="AO85" s="219">
        <v>0</v>
      </c>
      <c r="AP85" s="176">
        <f>(SUMIF([5]预算调整!$O:$O,A:A,[5]预算调整!$AD:$AD))/10000</f>
        <v>0</v>
      </c>
      <c r="AQ85" s="219">
        <f t="shared" si="44"/>
        <v>0</v>
      </c>
      <c r="AR85" s="219">
        <v>0</v>
      </c>
      <c r="AS85" s="182">
        <f>(SUMIF([6]预算调整!$F:$F,A:A,[6]预算调整!$P:$P))/10000</f>
        <v>0</v>
      </c>
      <c r="AT85" s="219">
        <f t="shared" si="160"/>
        <v>0</v>
      </c>
      <c r="AW85" s="231">
        <v>0</v>
      </c>
      <c r="AX85" s="182">
        <f>(SUMIF([7]Sheet2!$B:$B,A:A,[7]Sheet2!$C:$C))/10000</f>
        <v>0</v>
      </c>
      <c r="AY85" s="219">
        <f t="shared" si="161"/>
        <v>0</v>
      </c>
      <c r="BC85" s="182">
        <v>0</v>
      </c>
      <c r="BD85" s="146">
        <f t="shared" si="162"/>
        <v>0</v>
      </c>
      <c r="BE85" s="182">
        <v>0</v>
      </c>
      <c r="BF85" s="182">
        <f>SUMIF([8]Sheet1!$O:$O,A85,[8]Sheet1!$AD:$AD)</f>
        <v>0</v>
      </c>
    </row>
    <row r="86" hidden="1" customHeight="1" spans="1:58">
      <c r="A86" s="208">
        <v>2010804</v>
      </c>
      <c r="B86" s="60" t="s">
        <v>149</v>
      </c>
      <c r="C86" s="63">
        <f t="shared" si="146"/>
        <v>50</v>
      </c>
      <c r="D86" s="63">
        <f t="shared" si="147"/>
        <v>0</v>
      </c>
      <c r="E86" s="63">
        <f t="shared" si="148"/>
        <v>-50</v>
      </c>
      <c r="F86" s="63">
        <f t="shared" si="149"/>
        <v>0</v>
      </c>
      <c r="G86" s="63">
        <f t="shared" si="150"/>
        <v>0</v>
      </c>
      <c r="H86" s="63">
        <f t="shared" si="151"/>
        <v>0</v>
      </c>
      <c r="I86" s="106" t="str">
        <f t="shared" si="142"/>
        <v>否</v>
      </c>
      <c r="J86" s="146" t="str">
        <f t="shared" si="143"/>
        <v>项</v>
      </c>
      <c r="K86" s="146" t="str">
        <f t="shared" si="144"/>
        <v>201</v>
      </c>
      <c r="N86" s="218">
        <v>50</v>
      </c>
      <c r="O86" s="146">
        <v>50</v>
      </c>
      <c r="P86" s="219">
        <f t="shared" si="152"/>
        <v>50</v>
      </c>
      <c r="Q86" s="219">
        <v>0</v>
      </c>
      <c r="R86" s="219">
        <v>0</v>
      </c>
      <c r="S86" s="219">
        <f>VLOOKUP(A:A,[3]全区!$A$1:$O$65536,15,FALSE)</f>
        <v>0</v>
      </c>
      <c r="T86" s="219">
        <v>0</v>
      </c>
      <c r="U86" s="146">
        <f>VLOOKUP(A:A,[3]全区!$A$1:$Q$65536,17,FALSE)</f>
        <v>0</v>
      </c>
      <c r="V86" s="219">
        <f t="shared" si="153"/>
        <v>0</v>
      </c>
      <c r="W86" s="219">
        <v>0</v>
      </c>
      <c r="X86" s="182">
        <f>VLOOKUP(A:A,[3]全区!$A$1:$S$65536,19,FALSE)</f>
        <v>0</v>
      </c>
      <c r="Y86" s="219">
        <f t="shared" si="154"/>
        <v>0</v>
      </c>
      <c r="AA86" s="182">
        <f>VLOOKUP(A:A,[2]全区!$A$1:$T$65536,20,FALSE)</f>
        <v>0</v>
      </c>
      <c r="AB86" s="219">
        <f t="shared" si="155"/>
        <v>0</v>
      </c>
      <c r="AC86" s="182">
        <f>VLOOKUP(A:A,[1]全区!$A$1:$V$65536,22,FALSE)</f>
        <v>0</v>
      </c>
      <c r="AD86" s="219">
        <f t="shared" si="156"/>
        <v>0</v>
      </c>
      <c r="AE86" s="182">
        <f>VLOOKUP(A:A,[2]全区!$A$1:$P$65536,16,FALSE)</f>
        <v>0</v>
      </c>
      <c r="AF86" s="219">
        <f t="shared" si="157"/>
        <v>0</v>
      </c>
      <c r="AH86" s="182">
        <v>0</v>
      </c>
      <c r="AI86" s="182">
        <f>VLOOKUP(A:A,'[4]YB01'!$A$1:$C$1317,3,FALSE)</f>
        <v>0</v>
      </c>
      <c r="AJ86" s="177">
        <f t="shared" si="158"/>
        <v>0</v>
      </c>
      <c r="AK86" s="146">
        <v>0</v>
      </c>
      <c r="AL86" s="146">
        <f t="shared" si="159"/>
        <v>0</v>
      </c>
      <c r="AM86" s="228">
        <v>0</v>
      </c>
      <c r="AN86" s="182">
        <f t="shared" si="138"/>
        <v>0</v>
      </c>
      <c r="AO86" s="219">
        <v>0</v>
      </c>
      <c r="AP86" s="176">
        <f>(SUMIF([5]预算调整!$O:$O,A:A,[5]预算调整!$AD:$AD))/10000</f>
        <v>0</v>
      </c>
      <c r="AQ86" s="219">
        <f t="shared" ref="AQ86:AQ149" si="163">ROUND(AP86,0)</f>
        <v>0</v>
      </c>
      <c r="AR86" s="219">
        <v>0</v>
      </c>
      <c r="AS86" s="182">
        <f>(SUMIF([6]预算调整!$F:$F,A:A,[6]预算调整!$P:$P))/10000</f>
        <v>0</v>
      </c>
      <c r="AT86" s="219">
        <f t="shared" si="160"/>
        <v>0</v>
      </c>
      <c r="AW86" s="231">
        <v>0</v>
      </c>
      <c r="AX86" s="182">
        <f>(SUMIF([7]Sheet2!$B:$B,A:A,[7]Sheet2!$C:$C))/10000</f>
        <v>0</v>
      </c>
      <c r="AY86" s="219">
        <f t="shared" si="161"/>
        <v>0</v>
      </c>
      <c r="BC86" s="182">
        <v>0</v>
      </c>
      <c r="BD86" s="146">
        <f t="shared" si="162"/>
        <v>0</v>
      </c>
      <c r="BE86" s="182">
        <v>0</v>
      </c>
      <c r="BF86" s="182">
        <f>SUMIF([8]Sheet1!$O:$O,A86,[8]Sheet1!$AD:$AD)</f>
        <v>0</v>
      </c>
    </row>
    <row r="87" hidden="1" customHeight="1" spans="1:58">
      <c r="A87" s="208">
        <v>2010805</v>
      </c>
      <c r="B87" s="60" t="s">
        <v>150</v>
      </c>
      <c r="C87" s="63">
        <f t="shared" si="146"/>
        <v>0</v>
      </c>
      <c r="D87" s="63">
        <f t="shared" si="147"/>
        <v>0</v>
      </c>
      <c r="E87" s="63">
        <f t="shared" si="148"/>
        <v>0</v>
      </c>
      <c r="F87" s="63">
        <f t="shared" si="149"/>
        <v>0</v>
      </c>
      <c r="G87" s="63">
        <f t="shared" si="150"/>
        <v>0</v>
      </c>
      <c r="H87" s="63">
        <f t="shared" si="151"/>
        <v>0</v>
      </c>
      <c r="I87" s="106" t="str">
        <f t="shared" si="142"/>
        <v>否</v>
      </c>
      <c r="J87" s="146" t="str">
        <f t="shared" si="143"/>
        <v>项</v>
      </c>
      <c r="K87" s="146" t="str">
        <f t="shared" si="144"/>
        <v>201</v>
      </c>
      <c r="N87" s="218">
        <v>0</v>
      </c>
      <c r="O87" s="146">
        <v>0</v>
      </c>
      <c r="P87" s="219">
        <f t="shared" si="152"/>
        <v>0</v>
      </c>
      <c r="Q87" s="219">
        <v>0</v>
      </c>
      <c r="R87" s="219">
        <v>0</v>
      </c>
      <c r="S87" s="219">
        <f>VLOOKUP(A:A,[3]全区!$A$1:$O$65536,15,FALSE)</f>
        <v>0</v>
      </c>
      <c r="T87" s="219">
        <v>0</v>
      </c>
      <c r="U87" s="146">
        <f>VLOOKUP(A:A,[3]全区!$A$1:$Q$65536,17,FALSE)</f>
        <v>0</v>
      </c>
      <c r="V87" s="219">
        <f t="shared" si="153"/>
        <v>0</v>
      </c>
      <c r="W87" s="219">
        <v>0</v>
      </c>
      <c r="X87" s="182">
        <f>VLOOKUP(A:A,[3]全区!$A$1:$S$65536,19,FALSE)</f>
        <v>0</v>
      </c>
      <c r="Y87" s="219">
        <f t="shared" si="154"/>
        <v>0</v>
      </c>
      <c r="AA87" s="182">
        <f>VLOOKUP(A:A,[2]全区!$A$1:$T$65536,20,FALSE)</f>
        <v>0</v>
      </c>
      <c r="AB87" s="219">
        <f t="shared" si="155"/>
        <v>0</v>
      </c>
      <c r="AC87" s="182">
        <f>VLOOKUP(A:A,[1]全区!$A$1:$V$65536,22,FALSE)</f>
        <v>0</v>
      </c>
      <c r="AD87" s="219">
        <f t="shared" si="156"/>
        <v>0</v>
      </c>
      <c r="AE87" s="182">
        <f>VLOOKUP(A:A,[2]全区!$A$1:$P$65536,16,FALSE)</f>
        <v>0</v>
      </c>
      <c r="AF87" s="219">
        <f t="shared" si="157"/>
        <v>0</v>
      </c>
      <c r="AH87" s="182">
        <v>0</v>
      </c>
      <c r="AI87" s="182">
        <f>VLOOKUP(A:A,'[4]YB01'!$A$1:$C$1317,3,FALSE)</f>
        <v>0</v>
      </c>
      <c r="AJ87" s="177">
        <f t="shared" si="158"/>
        <v>0</v>
      </c>
      <c r="AK87" s="146">
        <v>0</v>
      </c>
      <c r="AL87" s="146">
        <f t="shared" si="159"/>
        <v>0</v>
      </c>
      <c r="AM87" s="228">
        <v>0</v>
      </c>
      <c r="AN87" s="182">
        <f t="shared" si="138"/>
        <v>0</v>
      </c>
      <c r="AO87" s="219">
        <v>0</v>
      </c>
      <c r="AP87" s="176">
        <f>(SUMIF([5]预算调整!$O:$O,A:A,[5]预算调整!$AD:$AD))/10000</f>
        <v>0</v>
      </c>
      <c r="AQ87" s="219">
        <f t="shared" si="163"/>
        <v>0</v>
      </c>
      <c r="AR87" s="219">
        <v>0</v>
      </c>
      <c r="AS87" s="182">
        <f>(SUMIF([6]预算调整!$F:$F,A:A,[6]预算调整!$P:$P))/10000</f>
        <v>0</v>
      </c>
      <c r="AT87" s="219">
        <f t="shared" si="160"/>
        <v>0</v>
      </c>
      <c r="AW87" s="231">
        <v>0</v>
      </c>
      <c r="AX87" s="182">
        <f>(SUMIF([7]Sheet2!$B:$B,A:A,[7]Sheet2!$C:$C))/10000</f>
        <v>0</v>
      </c>
      <c r="AY87" s="219">
        <f t="shared" si="161"/>
        <v>0</v>
      </c>
      <c r="BC87" s="182">
        <v>0</v>
      </c>
      <c r="BD87" s="146">
        <f t="shared" si="162"/>
        <v>0</v>
      </c>
      <c r="BE87" s="182">
        <v>0</v>
      </c>
      <c r="BF87" s="182">
        <f>SUMIF([8]Sheet1!$O:$O,A87,[8]Sheet1!$AD:$AD)</f>
        <v>0</v>
      </c>
    </row>
    <row r="88" hidden="1" customHeight="1" spans="1:58">
      <c r="A88" s="208">
        <v>2010806</v>
      </c>
      <c r="B88" s="60" t="s">
        <v>142</v>
      </c>
      <c r="C88" s="63">
        <f t="shared" si="146"/>
        <v>0</v>
      </c>
      <c r="D88" s="63">
        <f t="shared" si="147"/>
        <v>0</v>
      </c>
      <c r="E88" s="63">
        <f t="shared" si="148"/>
        <v>0</v>
      </c>
      <c r="F88" s="63">
        <f t="shared" si="149"/>
        <v>0</v>
      </c>
      <c r="G88" s="63">
        <f t="shared" si="150"/>
        <v>0</v>
      </c>
      <c r="H88" s="63">
        <f t="shared" si="151"/>
        <v>0</v>
      </c>
      <c r="I88" s="106" t="str">
        <f t="shared" si="142"/>
        <v>否</v>
      </c>
      <c r="J88" s="146" t="str">
        <f t="shared" si="143"/>
        <v>项</v>
      </c>
      <c r="K88" s="146" t="str">
        <f t="shared" si="144"/>
        <v>201</v>
      </c>
      <c r="N88" s="218">
        <v>0</v>
      </c>
      <c r="O88" s="146">
        <v>0</v>
      </c>
      <c r="P88" s="219">
        <f t="shared" si="152"/>
        <v>0</v>
      </c>
      <c r="Q88" s="219">
        <v>0</v>
      </c>
      <c r="R88" s="219">
        <v>0</v>
      </c>
      <c r="S88" s="219">
        <f>VLOOKUP(A:A,[3]全区!$A$1:$O$65536,15,FALSE)</f>
        <v>0</v>
      </c>
      <c r="T88" s="219">
        <v>0</v>
      </c>
      <c r="U88" s="146">
        <f>VLOOKUP(A:A,[3]全区!$A$1:$Q$65536,17,FALSE)</f>
        <v>0</v>
      </c>
      <c r="V88" s="219">
        <f t="shared" si="153"/>
        <v>0</v>
      </c>
      <c r="W88" s="219">
        <v>0</v>
      </c>
      <c r="X88" s="182">
        <f>VLOOKUP(A:A,[3]全区!$A$1:$S$65536,19,FALSE)</f>
        <v>0</v>
      </c>
      <c r="Y88" s="219">
        <f t="shared" si="154"/>
        <v>0</v>
      </c>
      <c r="AA88" s="182">
        <f>VLOOKUP(A:A,[2]全区!$A$1:$T$65536,20,FALSE)</f>
        <v>0</v>
      </c>
      <c r="AB88" s="219">
        <f t="shared" si="155"/>
        <v>0</v>
      </c>
      <c r="AC88" s="182">
        <f>VLOOKUP(A:A,[1]全区!$A$1:$V$65536,22,FALSE)</f>
        <v>0</v>
      </c>
      <c r="AD88" s="219">
        <f t="shared" si="156"/>
        <v>0</v>
      </c>
      <c r="AE88" s="182">
        <f>VLOOKUP(A:A,[2]全区!$A$1:$P$65536,16,FALSE)</f>
        <v>0</v>
      </c>
      <c r="AF88" s="219">
        <f t="shared" si="157"/>
        <v>0</v>
      </c>
      <c r="AH88" s="182">
        <v>0</v>
      </c>
      <c r="AI88" s="182">
        <f>VLOOKUP(A:A,'[4]YB01'!$A$1:$C$1317,3,FALSE)</f>
        <v>0</v>
      </c>
      <c r="AJ88" s="177">
        <f t="shared" si="158"/>
        <v>0</v>
      </c>
      <c r="AK88" s="146">
        <v>0</v>
      </c>
      <c r="AL88" s="146">
        <f t="shared" si="159"/>
        <v>0</v>
      </c>
      <c r="AM88" s="228">
        <v>0</v>
      </c>
      <c r="AN88" s="182">
        <f t="shared" si="138"/>
        <v>0</v>
      </c>
      <c r="AO88" s="219">
        <v>0</v>
      </c>
      <c r="AP88" s="176">
        <f>(SUMIF([5]预算调整!$O:$O,A:A,[5]预算调整!$AD:$AD))/10000</f>
        <v>0</v>
      </c>
      <c r="AQ88" s="219">
        <f t="shared" si="163"/>
        <v>0</v>
      </c>
      <c r="AR88" s="219">
        <v>0</v>
      </c>
      <c r="AS88" s="182">
        <f>(SUMIF([6]预算调整!$F:$F,A:A,[6]预算调整!$P:$P))/10000</f>
        <v>0</v>
      </c>
      <c r="AT88" s="219">
        <f t="shared" si="160"/>
        <v>0</v>
      </c>
      <c r="AW88" s="231">
        <v>0</v>
      </c>
      <c r="AX88" s="182">
        <f>(SUMIF([7]Sheet2!$B:$B,A:A,[7]Sheet2!$C:$C))/10000</f>
        <v>0</v>
      </c>
      <c r="AY88" s="219">
        <f t="shared" si="161"/>
        <v>0</v>
      </c>
      <c r="BC88" s="182">
        <v>0</v>
      </c>
      <c r="BD88" s="146">
        <f t="shared" si="162"/>
        <v>0</v>
      </c>
      <c r="BE88" s="182">
        <v>0</v>
      </c>
      <c r="BF88" s="182">
        <f>SUMIF([8]Sheet1!$O:$O,A88,[8]Sheet1!$AD:$AD)</f>
        <v>0</v>
      </c>
    </row>
    <row r="89" hidden="1" customHeight="1" spans="1:58">
      <c r="A89" s="208">
        <v>2010850</v>
      </c>
      <c r="B89" s="60" t="s">
        <v>110</v>
      </c>
      <c r="C89" s="63">
        <f t="shared" si="146"/>
        <v>0</v>
      </c>
      <c r="D89" s="63">
        <f t="shared" si="147"/>
        <v>0</v>
      </c>
      <c r="E89" s="63">
        <f t="shared" si="148"/>
        <v>0</v>
      </c>
      <c r="F89" s="63">
        <f t="shared" si="149"/>
        <v>0</v>
      </c>
      <c r="G89" s="63">
        <f t="shared" si="150"/>
        <v>0</v>
      </c>
      <c r="H89" s="63">
        <f t="shared" si="151"/>
        <v>0</v>
      </c>
      <c r="I89" s="106" t="str">
        <f t="shared" si="142"/>
        <v>否</v>
      </c>
      <c r="J89" s="146" t="str">
        <f t="shared" si="143"/>
        <v>项</v>
      </c>
      <c r="K89" s="146" t="str">
        <f t="shared" si="144"/>
        <v>201</v>
      </c>
      <c r="N89" s="218">
        <v>0</v>
      </c>
      <c r="O89" s="146">
        <v>0</v>
      </c>
      <c r="P89" s="219">
        <f t="shared" si="152"/>
        <v>0</v>
      </c>
      <c r="Q89" s="219">
        <v>0</v>
      </c>
      <c r="R89" s="219">
        <v>0</v>
      </c>
      <c r="S89" s="219">
        <f>VLOOKUP(A:A,[3]全区!$A$1:$O$65536,15,FALSE)</f>
        <v>0</v>
      </c>
      <c r="T89" s="219">
        <v>0</v>
      </c>
      <c r="U89" s="146">
        <f>VLOOKUP(A:A,[3]全区!$A$1:$Q$65536,17,FALSE)</f>
        <v>0</v>
      </c>
      <c r="V89" s="219">
        <f t="shared" si="153"/>
        <v>0</v>
      </c>
      <c r="W89" s="219">
        <v>0</v>
      </c>
      <c r="X89" s="182">
        <f>VLOOKUP(A:A,[3]全区!$A$1:$S$65536,19,FALSE)</f>
        <v>0</v>
      </c>
      <c r="Y89" s="219">
        <f t="shared" si="154"/>
        <v>0</v>
      </c>
      <c r="AA89" s="182">
        <f>VLOOKUP(A:A,[2]全区!$A$1:$T$65536,20,FALSE)</f>
        <v>0</v>
      </c>
      <c r="AB89" s="219">
        <f t="shared" si="155"/>
        <v>0</v>
      </c>
      <c r="AC89" s="182">
        <f>VLOOKUP(A:A,[1]全区!$A$1:$V$65536,22,FALSE)</f>
        <v>0</v>
      </c>
      <c r="AD89" s="219">
        <f t="shared" si="156"/>
        <v>0</v>
      </c>
      <c r="AE89" s="182">
        <f>VLOOKUP(A:A,[2]全区!$A$1:$P$65536,16,FALSE)</f>
        <v>0</v>
      </c>
      <c r="AF89" s="219">
        <f t="shared" si="157"/>
        <v>0</v>
      </c>
      <c r="AH89" s="182">
        <v>0</v>
      </c>
      <c r="AI89" s="182">
        <f>VLOOKUP(A:A,'[4]YB01'!$A$1:$C$1317,3,FALSE)</f>
        <v>0</v>
      </c>
      <c r="AJ89" s="177">
        <f t="shared" si="158"/>
        <v>0</v>
      </c>
      <c r="AK89" s="146">
        <v>0</v>
      </c>
      <c r="AL89" s="146">
        <f t="shared" si="159"/>
        <v>0</v>
      </c>
      <c r="AM89" s="228">
        <v>0</v>
      </c>
      <c r="AN89" s="182">
        <f t="shared" si="138"/>
        <v>0</v>
      </c>
      <c r="AO89" s="219">
        <v>0</v>
      </c>
      <c r="AP89" s="176">
        <f>(SUMIF([5]预算调整!$O:$O,A:A,[5]预算调整!$AD:$AD))/10000</f>
        <v>0</v>
      </c>
      <c r="AQ89" s="219">
        <f t="shared" si="163"/>
        <v>0</v>
      </c>
      <c r="AR89" s="219">
        <v>0</v>
      </c>
      <c r="AS89" s="182">
        <f>(SUMIF([6]预算调整!$F:$F,A:A,[6]预算调整!$P:$P))/10000</f>
        <v>0</v>
      </c>
      <c r="AT89" s="219">
        <f t="shared" si="160"/>
        <v>0</v>
      </c>
      <c r="AW89" s="231">
        <v>0</v>
      </c>
      <c r="AX89" s="182">
        <f>(SUMIF([7]Sheet2!$B:$B,A:A,[7]Sheet2!$C:$C))/10000</f>
        <v>0</v>
      </c>
      <c r="AY89" s="219">
        <f t="shared" si="161"/>
        <v>0</v>
      </c>
      <c r="BC89" s="182">
        <v>0</v>
      </c>
      <c r="BD89" s="146">
        <f t="shared" si="162"/>
        <v>0</v>
      </c>
      <c r="BE89" s="182">
        <v>0</v>
      </c>
      <c r="BF89" s="182">
        <f>SUMIF([8]Sheet1!$O:$O,A89,[8]Sheet1!$AD:$AD)</f>
        <v>0</v>
      </c>
    </row>
    <row r="90" hidden="1" customHeight="1" spans="1:58">
      <c r="A90" s="208">
        <v>2010899</v>
      </c>
      <c r="B90" s="60" t="s">
        <v>151</v>
      </c>
      <c r="C90" s="63">
        <f t="shared" si="146"/>
        <v>0</v>
      </c>
      <c r="D90" s="63">
        <f t="shared" si="147"/>
        <v>0</v>
      </c>
      <c r="E90" s="63">
        <f t="shared" si="148"/>
        <v>0</v>
      </c>
      <c r="F90" s="63">
        <f t="shared" si="149"/>
        <v>0</v>
      </c>
      <c r="G90" s="63">
        <f t="shared" si="150"/>
        <v>0</v>
      </c>
      <c r="H90" s="63">
        <f t="shared" si="151"/>
        <v>0</v>
      </c>
      <c r="I90" s="106" t="str">
        <f t="shared" si="142"/>
        <v>否</v>
      </c>
      <c r="J90" s="146" t="str">
        <f t="shared" si="143"/>
        <v>项</v>
      </c>
      <c r="K90" s="146" t="str">
        <f t="shared" si="144"/>
        <v>201</v>
      </c>
      <c r="N90" s="218">
        <v>0</v>
      </c>
      <c r="O90" s="146">
        <v>0</v>
      </c>
      <c r="P90" s="219">
        <f t="shared" si="152"/>
        <v>0</v>
      </c>
      <c r="Q90" s="219">
        <v>0</v>
      </c>
      <c r="R90" s="219">
        <v>0</v>
      </c>
      <c r="S90" s="219">
        <f>VLOOKUP(A:A,[3]全区!$A$1:$O$65536,15,FALSE)</f>
        <v>0</v>
      </c>
      <c r="T90" s="219">
        <v>0</v>
      </c>
      <c r="U90" s="146">
        <f>VLOOKUP(A:A,[3]全区!$A$1:$Q$65536,17,FALSE)</f>
        <v>0</v>
      </c>
      <c r="V90" s="219">
        <f t="shared" si="153"/>
        <v>0</v>
      </c>
      <c r="W90" s="219">
        <v>0</v>
      </c>
      <c r="X90" s="182">
        <f>VLOOKUP(A:A,[3]全区!$A$1:$S$65536,19,FALSE)</f>
        <v>0</v>
      </c>
      <c r="Y90" s="219">
        <f t="shared" si="154"/>
        <v>0</v>
      </c>
      <c r="AA90" s="182">
        <f>VLOOKUP(A:A,[2]全区!$A$1:$T$65536,20,FALSE)</f>
        <v>0</v>
      </c>
      <c r="AB90" s="219">
        <f t="shared" si="155"/>
        <v>0</v>
      </c>
      <c r="AC90" s="182">
        <f>VLOOKUP(A:A,[1]全区!$A$1:$V$65536,22,FALSE)</f>
        <v>0</v>
      </c>
      <c r="AD90" s="219">
        <f t="shared" si="156"/>
        <v>0</v>
      </c>
      <c r="AE90" s="182">
        <f>VLOOKUP(A:A,[2]全区!$A$1:$P$65536,16,FALSE)</f>
        <v>0</v>
      </c>
      <c r="AF90" s="219">
        <f t="shared" si="157"/>
        <v>0</v>
      </c>
      <c r="AH90" s="182">
        <v>0</v>
      </c>
      <c r="AI90" s="182">
        <f>VLOOKUP(A:A,'[4]YB01'!$A$1:$C$1317,3,FALSE)</f>
        <v>0</v>
      </c>
      <c r="AJ90" s="177">
        <f t="shared" si="158"/>
        <v>0</v>
      </c>
      <c r="AK90" s="146">
        <v>0</v>
      </c>
      <c r="AL90" s="146">
        <f t="shared" si="159"/>
        <v>0</v>
      </c>
      <c r="AM90" s="228">
        <v>0</v>
      </c>
      <c r="AN90" s="182">
        <f t="shared" si="138"/>
        <v>0</v>
      </c>
      <c r="AO90" s="219">
        <v>0</v>
      </c>
      <c r="AP90" s="176">
        <f>(SUMIF([5]预算调整!$O:$O,A:A,[5]预算调整!$AD:$AD))/10000</f>
        <v>0</v>
      </c>
      <c r="AQ90" s="219">
        <f t="shared" si="163"/>
        <v>0</v>
      </c>
      <c r="AR90" s="219">
        <v>0</v>
      </c>
      <c r="AS90" s="182">
        <f>(SUMIF([6]预算调整!$F:$F,A:A,[6]预算调整!$P:$P))/10000</f>
        <v>0</v>
      </c>
      <c r="AT90" s="219">
        <f t="shared" si="160"/>
        <v>0</v>
      </c>
      <c r="AW90" s="231">
        <v>0</v>
      </c>
      <c r="AX90" s="182">
        <f>(SUMIF([7]Sheet2!$B:$B,A:A,[7]Sheet2!$C:$C))/10000</f>
        <v>0</v>
      </c>
      <c r="AY90" s="219">
        <f t="shared" si="161"/>
        <v>0</v>
      </c>
      <c r="BC90" s="182">
        <v>0</v>
      </c>
      <c r="BD90" s="146">
        <f t="shared" si="162"/>
        <v>0</v>
      </c>
      <c r="BE90" s="182">
        <v>0</v>
      </c>
      <c r="BF90" s="182">
        <f>SUMIF([8]Sheet1!$O:$O,A90,[8]Sheet1!$AD:$AD)</f>
        <v>0</v>
      </c>
    </row>
    <row r="91" s="177" customFormat="1" hidden="1" customHeight="1" spans="1:58">
      <c r="A91" s="209">
        <v>20109</v>
      </c>
      <c r="B91" s="207" t="s">
        <v>152</v>
      </c>
      <c r="C91" s="66">
        <f t="shared" ref="C91:H91" si="164">SUM(C92:C103)</f>
        <v>0</v>
      </c>
      <c r="D91" s="66">
        <f t="shared" si="164"/>
        <v>0</v>
      </c>
      <c r="E91" s="66">
        <f t="shared" si="164"/>
        <v>0</v>
      </c>
      <c r="F91" s="66">
        <f t="shared" si="164"/>
        <v>0</v>
      </c>
      <c r="G91" s="66">
        <f t="shared" si="164"/>
        <v>0</v>
      </c>
      <c r="H91" s="66">
        <f t="shared" si="164"/>
        <v>0</v>
      </c>
      <c r="I91" s="106" t="str">
        <f t="shared" si="142"/>
        <v>否</v>
      </c>
      <c r="J91" s="143" t="str">
        <f t="shared" si="143"/>
        <v>款</v>
      </c>
      <c r="K91" s="143" t="str">
        <f t="shared" si="144"/>
        <v>201</v>
      </c>
      <c r="L91" s="143"/>
      <c r="M91" s="143"/>
      <c r="N91" s="143"/>
      <c r="O91" s="143"/>
      <c r="P91" s="143"/>
      <c r="Q91" s="143"/>
      <c r="R91" s="143"/>
      <c r="S91" s="143"/>
      <c r="T91" s="143"/>
      <c r="U91" s="143"/>
      <c r="V91" s="143"/>
      <c r="W91" s="143"/>
      <c r="AN91" s="182">
        <f t="shared" si="138"/>
        <v>0</v>
      </c>
      <c r="AO91" s="219"/>
      <c r="AP91" s="176">
        <f>(SUMIF([5]预算调整!$O:$O,A:A,[5]预算调整!$AD:$AD))/10000</f>
        <v>0</v>
      </c>
      <c r="AQ91" s="219">
        <f t="shared" si="163"/>
        <v>0</v>
      </c>
      <c r="AR91" s="219"/>
      <c r="AS91" s="182">
        <v>0</v>
      </c>
      <c r="AX91" s="182">
        <v>0</v>
      </c>
      <c r="BC91" s="182"/>
      <c r="BD91" s="182"/>
      <c r="BE91" s="182">
        <v>0</v>
      </c>
      <c r="BF91" s="182"/>
    </row>
    <row r="92" hidden="1" customHeight="1" spans="1:58">
      <c r="A92" s="208">
        <v>2010901</v>
      </c>
      <c r="B92" s="60" t="s">
        <v>101</v>
      </c>
      <c r="C92" s="63">
        <f t="shared" ref="C92:C103" si="165">N92+T92+W92</f>
        <v>0</v>
      </c>
      <c r="D92" s="63">
        <f t="shared" ref="D92:D103" si="166">Q92+T92</f>
        <v>0</v>
      </c>
      <c r="E92" s="63">
        <f t="shared" ref="E92:E103" si="167">H92-C92</f>
        <v>0</v>
      </c>
      <c r="F92" s="63">
        <f t="shared" ref="F92:F103" si="168">G92-D92</f>
        <v>0</v>
      </c>
      <c r="G92" s="63">
        <f t="shared" ref="G92:G103" si="169">AW92</f>
        <v>0</v>
      </c>
      <c r="H92" s="63">
        <f t="shared" ref="H92:H103" si="170">AK92+AN92</f>
        <v>0</v>
      </c>
      <c r="I92" s="106" t="str">
        <f t="shared" si="142"/>
        <v>否</v>
      </c>
      <c r="J92" s="146" t="str">
        <f t="shared" si="143"/>
        <v>项</v>
      </c>
      <c r="K92" s="146" t="str">
        <f t="shared" si="144"/>
        <v>201</v>
      </c>
      <c r="N92" s="218">
        <v>0</v>
      </c>
      <c r="P92" s="219">
        <f t="shared" ref="P92:P103" si="171">ROUND(O92,0)</f>
        <v>0</v>
      </c>
      <c r="Q92" s="219"/>
      <c r="R92" s="219"/>
      <c r="S92" s="219"/>
      <c r="T92" s="219"/>
      <c r="V92" s="219"/>
      <c r="W92" s="219">
        <v>0</v>
      </c>
      <c r="Y92" s="219">
        <f t="shared" ref="Y92:Y103" si="172">ROUND(X92,0)</f>
        <v>0</v>
      </c>
      <c r="AB92" s="219"/>
      <c r="AD92" s="219">
        <f t="shared" ref="AD92:AD103" si="173">ROUND(AC92,0)</f>
        <v>0</v>
      </c>
      <c r="AF92" s="219"/>
      <c r="AH92" s="182">
        <v>0</v>
      </c>
      <c r="AI92" s="182">
        <f>VLOOKUP(A:A,'[4]YB01'!$A$1:$C$1317,3,FALSE)</f>
        <v>0</v>
      </c>
      <c r="AJ92" s="177">
        <f t="shared" ref="AJ92:AJ103" si="174">AO92+AR92</f>
        <v>0</v>
      </c>
      <c r="AK92" s="146">
        <v>0</v>
      </c>
      <c r="AL92" s="146">
        <f t="shared" ref="AL92:AL103" si="175">ROUND(AM92,0)</f>
        <v>0</v>
      </c>
      <c r="AM92" s="228">
        <v>0</v>
      </c>
      <c r="AN92" s="182">
        <f t="shared" si="138"/>
        <v>0</v>
      </c>
      <c r="AO92" s="219">
        <v>0</v>
      </c>
      <c r="AP92" s="176">
        <f>(SUMIF([5]预算调整!$O:$O,A:A,[5]预算调整!$AD:$AD))/10000</f>
        <v>0</v>
      </c>
      <c r="AQ92" s="219">
        <f t="shared" si="163"/>
        <v>0</v>
      </c>
      <c r="AR92" s="219">
        <v>0</v>
      </c>
      <c r="AS92" s="182">
        <f>(SUMIF([6]预算调整!$F:$F,A:A,[6]预算调整!$P:$P))/10000</f>
        <v>0</v>
      </c>
      <c r="AT92" s="219">
        <f t="shared" ref="AT92:AT103" si="176">ROUND(AS92,0)</f>
        <v>0</v>
      </c>
      <c r="AW92" s="231">
        <v>0</v>
      </c>
      <c r="AX92" s="182">
        <f>(SUMIF([7]Sheet2!$B:$B,A:A,[7]Sheet2!$C:$C))/10000</f>
        <v>0</v>
      </c>
      <c r="AY92" s="219">
        <f t="shared" ref="AY92:AY103" si="177">ROUND(AX92,0)</f>
        <v>0</v>
      </c>
      <c r="BC92" s="182">
        <v>0</v>
      </c>
      <c r="BD92" s="146">
        <f t="shared" ref="BD92:BD103" si="178">ROUND(BE92,0)</f>
        <v>0</v>
      </c>
      <c r="BE92" s="182">
        <v>0</v>
      </c>
      <c r="BF92" s="182">
        <f>SUMIF([8]Sheet1!$O:$O,A92,[8]Sheet1!$AD:$AD)</f>
        <v>0</v>
      </c>
    </row>
    <row r="93" hidden="1" customHeight="1" spans="1:58">
      <c r="A93" s="208">
        <v>2010902</v>
      </c>
      <c r="B93" s="60" t="s">
        <v>102</v>
      </c>
      <c r="C93" s="63">
        <f t="shared" si="165"/>
        <v>0</v>
      </c>
      <c r="D93" s="63">
        <f t="shared" si="166"/>
        <v>0</v>
      </c>
      <c r="E93" s="63">
        <f t="shared" si="167"/>
        <v>0</v>
      </c>
      <c r="F93" s="63">
        <f t="shared" si="168"/>
        <v>0</v>
      </c>
      <c r="G93" s="63">
        <f t="shared" si="169"/>
        <v>0</v>
      </c>
      <c r="H93" s="63">
        <f t="shared" si="170"/>
        <v>0</v>
      </c>
      <c r="I93" s="106" t="str">
        <f t="shared" si="142"/>
        <v>否</v>
      </c>
      <c r="J93" s="146" t="str">
        <f t="shared" si="143"/>
        <v>项</v>
      </c>
      <c r="K93" s="146" t="str">
        <f t="shared" si="144"/>
        <v>201</v>
      </c>
      <c r="N93" s="218">
        <v>0</v>
      </c>
      <c r="P93" s="219">
        <f t="shared" si="171"/>
        <v>0</v>
      </c>
      <c r="Q93" s="219"/>
      <c r="R93" s="219"/>
      <c r="S93" s="219"/>
      <c r="T93" s="219"/>
      <c r="V93" s="219"/>
      <c r="W93" s="219">
        <v>0</v>
      </c>
      <c r="Y93" s="219">
        <f t="shared" si="172"/>
        <v>0</v>
      </c>
      <c r="AB93" s="219"/>
      <c r="AD93" s="219">
        <f t="shared" si="173"/>
        <v>0</v>
      </c>
      <c r="AF93" s="219"/>
      <c r="AH93" s="182">
        <v>0</v>
      </c>
      <c r="AI93" s="182">
        <f>VLOOKUP(A:A,'[4]YB01'!$A$1:$C$1317,3,FALSE)</f>
        <v>0</v>
      </c>
      <c r="AJ93" s="177">
        <f t="shared" si="174"/>
        <v>0</v>
      </c>
      <c r="AK93" s="146">
        <v>0</v>
      </c>
      <c r="AL93" s="146">
        <f t="shared" si="175"/>
        <v>0</v>
      </c>
      <c r="AM93" s="228">
        <v>0</v>
      </c>
      <c r="AN93" s="182">
        <f t="shared" si="138"/>
        <v>0</v>
      </c>
      <c r="AO93" s="219">
        <v>0</v>
      </c>
      <c r="AP93" s="176">
        <f>(SUMIF([5]预算调整!$O:$O,A:A,[5]预算调整!$AD:$AD))/10000</f>
        <v>0</v>
      </c>
      <c r="AQ93" s="219">
        <f t="shared" si="163"/>
        <v>0</v>
      </c>
      <c r="AR93" s="219">
        <v>0</v>
      </c>
      <c r="AS93" s="182">
        <f>(SUMIF([6]预算调整!$F:$F,A:A,[6]预算调整!$P:$P))/10000</f>
        <v>0</v>
      </c>
      <c r="AT93" s="219">
        <f t="shared" si="176"/>
        <v>0</v>
      </c>
      <c r="AW93" s="231">
        <v>0</v>
      </c>
      <c r="AX93" s="182">
        <f>(SUMIF([7]Sheet2!$B:$B,A:A,[7]Sheet2!$C:$C))/10000</f>
        <v>0</v>
      </c>
      <c r="AY93" s="219">
        <f t="shared" si="177"/>
        <v>0</v>
      </c>
      <c r="BC93" s="182">
        <v>0</v>
      </c>
      <c r="BD93" s="146">
        <f t="shared" si="178"/>
        <v>0</v>
      </c>
      <c r="BE93" s="182">
        <v>0</v>
      </c>
      <c r="BF93" s="182">
        <f>SUMIF([8]Sheet1!$O:$O,A93,[8]Sheet1!$AD:$AD)</f>
        <v>0</v>
      </c>
    </row>
    <row r="94" hidden="1" customHeight="1" spans="1:58">
      <c r="A94" s="208">
        <v>2010903</v>
      </c>
      <c r="B94" s="60" t="s">
        <v>103</v>
      </c>
      <c r="C94" s="63">
        <f t="shared" si="165"/>
        <v>0</v>
      </c>
      <c r="D94" s="63">
        <f t="shared" si="166"/>
        <v>0</v>
      </c>
      <c r="E94" s="63">
        <f t="shared" si="167"/>
        <v>0</v>
      </c>
      <c r="F94" s="63">
        <f t="shared" si="168"/>
        <v>0</v>
      </c>
      <c r="G94" s="63">
        <f t="shared" si="169"/>
        <v>0</v>
      </c>
      <c r="H94" s="63">
        <f t="shared" si="170"/>
        <v>0</v>
      </c>
      <c r="I94" s="106" t="str">
        <f t="shared" si="142"/>
        <v>否</v>
      </c>
      <c r="J94" s="146" t="str">
        <f t="shared" si="143"/>
        <v>项</v>
      </c>
      <c r="K94" s="146" t="str">
        <f t="shared" si="144"/>
        <v>201</v>
      </c>
      <c r="N94" s="218">
        <v>0</v>
      </c>
      <c r="P94" s="219">
        <f t="shared" si="171"/>
        <v>0</v>
      </c>
      <c r="Q94" s="219"/>
      <c r="R94" s="219"/>
      <c r="S94" s="219"/>
      <c r="T94" s="219"/>
      <c r="V94" s="219"/>
      <c r="W94" s="219">
        <v>0</v>
      </c>
      <c r="Y94" s="219">
        <f t="shared" si="172"/>
        <v>0</v>
      </c>
      <c r="AB94" s="219"/>
      <c r="AD94" s="219">
        <f t="shared" si="173"/>
        <v>0</v>
      </c>
      <c r="AF94" s="219"/>
      <c r="AH94" s="182">
        <v>0</v>
      </c>
      <c r="AI94" s="182">
        <f>VLOOKUP(A:A,'[4]YB01'!$A$1:$C$1317,3,FALSE)</f>
        <v>0</v>
      </c>
      <c r="AJ94" s="177">
        <f t="shared" si="174"/>
        <v>0</v>
      </c>
      <c r="AK94" s="146">
        <v>0</v>
      </c>
      <c r="AL94" s="146">
        <f t="shared" si="175"/>
        <v>0</v>
      </c>
      <c r="AM94" s="228">
        <v>0</v>
      </c>
      <c r="AN94" s="182">
        <f t="shared" si="138"/>
        <v>0</v>
      </c>
      <c r="AO94" s="219">
        <v>0</v>
      </c>
      <c r="AP94" s="176">
        <f>(SUMIF([5]预算调整!$O:$O,A:A,[5]预算调整!$AD:$AD))/10000</f>
        <v>0</v>
      </c>
      <c r="AQ94" s="219">
        <f t="shared" si="163"/>
        <v>0</v>
      </c>
      <c r="AR94" s="219">
        <v>0</v>
      </c>
      <c r="AS94" s="182">
        <f>(SUMIF([6]预算调整!$F:$F,A:A,[6]预算调整!$P:$P))/10000</f>
        <v>0</v>
      </c>
      <c r="AT94" s="219">
        <f t="shared" si="176"/>
        <v>0</v>
      </c>
      <c r="AW94" s="231">
        <v>0</v>
      </c>
      <c r="AX94" s="182">
        <f>(SUMIF([7]Sheet2!$B:$B,A:A,[7]Sheet2!$C:$C))/10000</f>
        <v>0</v>
      </c>
      <c r="AY94" s="219">
        <f t="shared" si="177"/>
        <v>0</v>
      </c>
      <c r="BC94" s="182">
        <v>0</v>
      </c>
      <c r="BD94" s="146">
        <f t="shared" si="178"/>
        <v>0</v>
      </c>
      <c r="BE94" s="182">
        <v>0</v>
      </c>
      <c r="BF94" s="182">
        <f>SUMIF([8]Sheet1!$O:$O,A94,[8]Sheet1!$AD:$AD)</f>
        <v>0</v>
      </c>
    </row>
    <row r="95" hidden="1" customHeight="1" spans="1:58">
      <c r="A95" s="208">
        <v>2010905</v>
      </c>
      <c r="B95" s="60" t="s">
        <v>153</v>
      </c>
      <c r="C95" s="63">
        <f t="shared" si="165"/>
        <v>0</v>
      </c>
      <c r="D95" s="63">
        <f t="shared" si="166"/>
        <v>0</v>
      </c>
      <c r="E95" s="63">
        <f t="shared" si="167"/>
        <v>0</v>
      </c>
      <c r="F95" s="63">
        <f t="shared" si="168"/>
        <v>0</v>
      </c>
      <c r="G95" s="63">
        <f t="shared" si="169"/>
        <v>0</v>
      </c>
      <c r="H95" s="63">
        <f t="shared" si="170"/>
        <v>0</v>
      </c>
      <c r="I95" s="106" t="str">
        <f t="shared" si="142"/>
        <v>否</v>
      </c>
      <c r="J95" s="146" t="str">
        <f t="shared" si="143"/>
        <v>项</v>
      </c>
      <c r="K95" s="146" t="str">
        <f t="shared" si="144"/>
        <v>201</v>
      </c>
      <c r="N95" s="218">
        <v>0</v>
      </c>
      <c r="P95" s="219">
        <f t="shared" si="171"/>
        <v>0</v>
      </c>
      <c r="Q95" s="219"/>
      <c r="R95" s="219"/>
      <c r="S95" s="219"/>
      <c r="T95" s="219"/>
      <c r="V95" s="219"/>
      <c r="W95" s="219">
        <v>0</v>
      </c>
      <c r="Y95" s="219">
        <f t="shared" si="172"/>
        <v>0</v>
      </c>
      <c r="AB95" s="219"/>
      <c r="AD95" s="219">
        <f t="shared" si="173"/>
        <v>0</v>
      </c>
      <c r="AF95" s="219"/>
      <c r="AH95" s="182">
        <v>0</v>
      </c>
      <c r="AI95" s="182">
        <f>VLOOKUP(A:A,'[4]YB01'!$A$1:$C$1317,3,FALSE)</f>
        <v>0</v>
      </c>
      <c r="AJ95" s="177">
        <f t="shared" si="174"/>
        <v>0</v>
      </c>
      <c r="AK95" s="146">
        <v>0</v>
      </c>
      <c r="AL95" s="146">
        <f t="shared" si="175"/>
        <v>0</v>
      </c>
      <c r="AM95" s="228">
        <v>0</v>
      </c>
      <c r="AN95" s="182">
        <f t="shared" si="138"/>
        <v>0</v>
      </c>
      <c r="AO95" s="219">
        <v>0</v>
      </c>
      <c r="AP95" s="176">
        <f>(SUMIF([5]预算调整!$O:$O,A:A,[5]预算调整!$AD:$AD))/10000</f>
        <v>0</v>
      </c>
      <c r="AQ95" s="219">
        <f t="shared" si="163"/>
        <v>0</v>
      </c>
      <c r="AR95" s="219">
        <v>0</v>
      </c>
      <c r="AS95" s="182">
        <f>(SUMIF([6]预算调整!$F:$F,A:A,[6]预算调整!$P:$P))/10000</f>
        <v>0</v>
      </c>
      <c r="AT95" s="219">
        <f t="shared" si="176"/>
        <v>0</v>
      </c>
      <c r="AW95" s="231">
        <v>0</v>
      </c>
      <c r="AX95" s="182">
        <f>(SUMIF([7]Sheet2!$B:$B,A:A,[7]Sheet2!$C:$C))/10000</f>
        <v>0</v>
      </c>
      <c r="AY95" s="219">
        <f t="shared" si="177"/>
        <v>0</v>
      </c>
      <c r="BC95" s="182">
        <v>0</v>
      </c>
      <c r="BD95" s="146">
        <f t="shared" si="178"/>
        <v>0</v>
      </c>
      <c r="BE95" s="182">
        <v>0</v>
      </c>
      <c r="BF95" s="182">
        <f>SUMIF([8]Sheet1!$O:$O,A95,[8]Sheet1!$AD:$AD)</f>
        <v>0</v>
      </c>
    </row>
    <row r="96" hidden="1" customHeight="1" spans="1:58">
      <c r="A96" s="208">
        <v>2010907</v>
      </c>
      <c r="B96" s="60" t="s">
        <v>154</v>
      </c>
      <c r="C96" s="63">
        <f t="shared" si="165"/>
        <v>0</v>
      </c>
      <c r="D96" s="63">
        <f t="shared" si="166"/>
        <v>0</v>
      </c>
      <c r="E96" s="63">
        <f t="shared" si="167"/>
        <v>0</v>
      </c>
      <c r="F96" s="63">
        <f t="shared" si="168"/>
        <v>0</v>
      </c>
      <c r="G96" s="63">
        <f t="shared" si="169"/>
        <v>0</v>
      </c>
      <c r="H96" s="63">
        <f t="shared" si="170"/>
        <v>0</v>
      </c>
      <c r="I96" s="106" t="str">
        <f t="shared" si="142"/>
        <v>否</v>
      </c>
      <c r="J96" s="146" t="str">
        <f t="shared" si="143"/>
        <v>项</v>
      </c>
      <c r="K96" s="146" t="str">
        <f t="shared" si="144"/>
        <v>201</v>
      </c>
      <c r="N96" s="218">
        <v>0</v>
      </c>
      <c r="P96" s="219">
        <f t="shared" si="171"/>
        <v>0</v>
      </c>
      <c r="Q96" s="219"/>
      <c r="R96" s="219"/>
      <c r="S96" s="219"/>
      <c r="T96" s="219"/>
      <c r="V96" s="219"/>
      <c r="W96" s="219">
        <v>0</v>
      </c>
      <c r="Y96" s="219">
        <f t="shared" si="172"/>
        <v>0</v>
      </c>
      <c r="AB96" s="219"/>
      <c r="AD96" s="219">
        <f t="shared" si="173"/>
        <v>0</v>
      </c>
      <c r="AF96" s="219"/>
      <c r="AH96" s="182">
        <v>0</v>
      </c>
      <c r="AI96" s="182">
        <f>VLOOKUP(A:A,'[4]YB01'!$A$1:$C$1317,3,FALSE)</f>
        <v>0</v>
      </c>
      <c r="AJ96" s="177">
        <f t="shared" si="174"/>
        <v>0</v>
      </c>
      <c r="AK96" s="146">
        <v>0</v>
      </c>
      <c r="AL96" s="146">
        <f t="shared" si="175"/>
        <v>0</v>
      </c>
      <c r="AM96" s="228">
        <v>0</v>
      </c>
      <c r="AN96" s="182">
        <f t="shared" si="138"/>
        <v>0</v>
      </c>
      <c r="AO96" s="219">
        <v>0</v>
      </c>
      <c r="AP96" s="176">
        <f>(SUMIF([5]预算调整!$O:$O,A:A,[5]预算调整!$AD:$AD))/10000</f>
        <v>0</v>
      </c>
      <c r="AQ96" s="219">
        <f t="shared" si="163"/>
        <v>0</v>
      </c>
      <c r="AR96" s="219">
        <v>0</v>
      </c>
      <c r="AS96" s="182">
        <f>(SUMIF([6]预算调整!$F:$F,A:A,[6]预算调整!$P:$P))/10000</f>
        <v>0</v>
      </c>
      <c r="AT96" s="219">
        <f t="shared" si="176"/>
        <v>0</v>
      </c>
      <c r="AW96" s="231">
        <v>0</v>
      </c>
      <c r="AX96" s="182">
        <f>(SUMIF([7]Sheet2!$B:$B,A:A,[7]Sheet2!$C:$C))/10000</f>
        <v>0</v>
      </c>
      <c r="AY96" s="219">
        <f t="shared" si="177"/>
        <v>0</v>
      </c>
      <c r="BC96" s="182">
        <v>0</v>
      </c>
      <c r="BD96" s="146">
        <f t="shared" si="178"/>
        <v>0</v>
      </c>
      <c r="BE96" s="182">
        <v>0</v>
      </c>
      <c r="BF96" s="182">
        <f>SUMIF([8]Sheet1!$O:$O,A96,[8]Sheet1!$AD:$AD)</f>
        <v>0</v>
      </c>
    </row>
    <row r="97" hidden="1" customHeight="1" spans="1:58">
      <c r="A97" s="208">
        <v>2010908</v>
      </c>
      <c r="B97" s="60" t="s">
        <v>142</v>
      </c>
      <c r="C97" s="63">
        <f t="shared" si="165"/>
        <v>0</v>
      </c>
      <c r="D97" s="63">
        <f t="shared" si="166"/>
        <v>0</v>
      </c>
      <c r="E97" s="63">
        <f t="shared" si="167"/>
        <v>0</v>
      </c>
      <c r="F97" s="63">
        <f t="shared" si="168"/>
        <v>0</v>
      </c>
      <c r="G97" s="63">
        <f t="shared" si="169"/>
        <v>0</v>
      </c>
      <c r="H97" s="63">
        <f t="shared" si="170"/>
        <v>0</v>
      </c>
      <c r="I97" s="106" t="str">
        <f t="shared" si="142"/>
        <v>否</v>
      </c>
      <c r="J97" s="146" t="str">
        <f t="shared" si="143"/>
        <v>项</v>
      </c>
      <c r="K97" s="146" t="str">
        <f t="shared" si="144"/>
        <v>201</v>
      </c>
      <c r="N97" s="218">
        <v>0</v>
      </c>
      <c r="P97" s="219">
        <f t="shared" si="171"/>
        <v>0</v>
      </c>
      <c r="Q97" s="219"/>
      <c r="R97" s="219"/>
      <c r="S97" s="219"/>
      <c r="T97" s="219"/>
      <c r="V97" s="219"/>
      <c r="W97" s="219">
        <v>0</v>
      </c>
      <c r="Y97" s="219">
        <f t="shared" si="172"/>
        <v>0</v>
      </c>
      <c r="AB97" s="219"/>
      <c r="AD97" s="219">
        <f t="shared" si="173"/>
        <v>0</v>
      </c>
      <c r="AF97" s="219"/>
      <c r="AH97" s="182">
        <v>0</v>
      </c>
      <c r="AI97" s="182">
        <f>VLOOKUP(A:A,'[4]YB01'!$A$1:$C$1317,3,FALSE)</f>
        <v>0</v>
      </c>
      <c r="AJ97" s="177">
        <f t="shared" si="174"/>
        <v>0</v>
      </c>
      <c r="AK97" s="146">
        <v>0</v>
      </c>
      <c r="AL97" s="146">
        <f t="shared" si="175"/>
        <v>0</v>
      </c>
      <c r="AM97" s="228">
        <v>0</v>
      </c>
      <c r="AN97" s="182">
        <f t="shared" si="138"/>
        <v>0</v>
      </c>
      <c r="AO97" s="219">
        <v>0</v>
      </c>
      <c r="AP97" s="176">
        <f>(SUMIF([5]预算调整!$O:$O,A:A,[5]预算调整!$AD:$AD))/10000</f>
        <v>0</v>
      </c>
      <c r="AQ97" s="219">
        <f t="shared" si="163"/>
        <v>0</v>
      </c>
      <c r="AR97" s="219">
        <v>0</v>
      </c>
      <c r="AS97" s="182">
        <f>(SUMIF([6]预算调整!$F:$F,A:A,[6]预算调整!$P:$P))/10000</f>
        <v>0</v>
      </c>
      <c r="AT97" s="219">
        <f t="shared" si="176"/>
        <v>0</v>
      </c>
      <c r="AW97" s="231">
        <v>0</v>
      </c>
      <c r="AX97" s="182">
        <f>(SUMIF([7]Sheet2!$B:$B,A:A,[7]Sheet2!$C:$C))/10000</f>
        <v>0</v>
      </c>
      <c r="AY97" s="219">
        <f t="shared" si="177"/>
        <v>0</v>
      </c>
      <c r="BC97" s="182">
        <v>0</v>
      </c>
      <c r="BD97" s="146">
        <f t="shared" si="178"/>
        <v>0</v>
      </c>
      <c r="BE97" s="182">
        <v>0</v>
      </c>
      <c r="BF97" s="182">
        <f>SUMIF([8]Sheet1!$O:$O,A97,[8]Sheet1!$AD:$AD)</f>
        <v>0</v>
      </c>
    </row>
    <row r="98" hidden="1" customHeight="1" spans="1:58">
      <c r="A98" s="208">
        <v>2010909</v>
      </c>
      <c r="B98" s="60" t="s">
        <v>155</v>
      </c>
      <c r="C98" s="63">
        <f t="shared" si="165"/>
        <v>0</v>
      </c>
      <c r="D98" s="63">
        <f t="shared" si="166"/>
        <v>0</v>
      </c>
      <c r="E98" s="63">
        <f t="shared" si="167"/>
        <v>0</v>
      </c>
      <c r="F98" s="63">
        <f t="shared" si="168"/>
        <v>0</v>
      </c>
      <c r="G98" s="63">
        <f t="shared" si="169"/>
        <v>0</v>
      </c>
      <c r="H98" s="63">
        <f t="shared" si="170"/>
        <v>0</v>
      </c>
      <c r="I98" s="106" t="str">
        <f t="shared" si="142"/>
        <v>否</v>
      </c>
      <c r="J98" s="146" t="str">
        <f t="shared" si="143"/>
        <v>项</v>
      </c>
      <c r="K98" s="146" t="str">
        <f t="shared" si="144"/>
        <v>201</v>
      </c>
      <c r="N98" s="218">
        <v>0</v>
      </c>
      <c r="P98" s="219">
        <f t="shared" si="171"/>
        <v>0</v>
      </c>
      <c r="Q98" s="219"/>
      <c r="R98" s="219"/>
      <c r="S98" s="219"/>
      <c r="T98" s="219"/>
      <c r="V98" s="219"/>
      <c r="W98" s="219">
        <v>0</v>
      </c>
      <c r="Y98" s="219">
        <f t="shared" si="172"/>
        <v>0</v>
      </c>
      <c r="AB98" s="219"/>
      <c r="AD98" s="219">
        <f t="shared" si="173"/>
        <v>0</v>
      </c>
      <c r="AF98" s="219"/>
      <c r="AH98" s="182">
        <v>0</v>
      </c>
      <c r="AI98" s="182">
        <f>VLOOKUP(A:A,'[4]YB01'!$A$1:$C$1317,3,FALSE)</f>
        <v>0</v>
      </c>
      <c r="AJ98" s="177">
        <f t="shared" si="174"/>
        <v>0</v>
      </c>
      <c r="AK98" s="146">
        <v>0</v>
      </c>
      <c r="AL98" s="146">
        <f t="shared" si="175"/>
        <v>0</v>
      </c>
      <c r="AM98" s="228">
        <v>0</v>
      </c>
      <c r="AN98" s="182">
        <f t="shared" si="138"/>
        <v>0</v>
      </c>
      <c r="AO98" s="219">
        <v>0</v>
      </c>
      <c r="AP98" s="176">
        <f>(SUMIF([5]预算调整!$O:$O,A:A,[5]预算调整!$AD:$AD))/10000</f>
        <v>0</v>
      </c>
      <c r="AQ98" s="219">
        <f t="shared" si="163"/>
        <v>0</v>
      </c>
      <c r="AR98" s="219">
        <v>0</v>
      </c>
      <c r="AS98" s="182">
        <f>(SUMIF([6]预算调整!$F:$F,A:A,[6]预算调整!$P:$P))/10000</f>
        <v>0</v>
      </c>
      <c r="AT98" s="219">
        <f t="shared" si="176"/>
        <v>0</v>
      </c>
      <c r="AW98" s="231">
        <v>0</v>
      </c>
      <c r="AX98" s="182">
        <f>(SUMIF([7]Sheet2!$B:$B,A:A,[7]Sheet2!$C:$C))/10000</f>
        <v>0</v>
      </c>
      <c r="AY98" s="219">
        <f t="shared" si="177"/>
        <v>0</v>
      </c>
      <c r="BC98" s="182">
        <v>0</v>
      </c>
      <c r="BD98" s="146">
        <f t="shared" si="178"/>
        <v>0</v>
      </c>
      <c r="BE98" s="182">
        <v>0</v>
      </c>
      <c r="BF98" s="182">
        <f>SUMIF([8]Sheet1!$O:$O,A98,[8]Sheet1!$AD:$AD)</f>
        <v>0</v>
      </c>
    </row>
    <row r="99" hidden="1" customHeight="1" spans="1:58">
      <c r="A99" s="208">
        <v>2010910</v>
      </c>
      <c r="B99" s="60" t="s">
        <v>156</v>
      </c>
      <c r="C99" s="63">
        <f t="shared" si="165"/>
        <v>0</v>
      </c>
      <c r="D99" s="63">
        <f t="shared" si="166"/>
        <v>0</v>
      </c>
      <c r="E99" s="63">
        <f t="shared" si="167"/>
        <v>0</v>
      </c>
      <c r="F99" s="63">
        <f t="shared" si="168"/>
        <v>0</v>
      </c>
      <c r="G99" s="63">
        <f t="shared" si="169"/>
        <v>0</v>
      </c>
      <c r="H99" s="63">
        <f t="shared" si="170"/>
        <v>0</v>
      </c>
      <c r="I99" s="106" t="str">
        <f t="shared" si="142"/>
        <v>否</v>
      </c>
      <c r="J99" s="146" t="str">
        <f t="shared" si="143"/>
        <v>项</v>
      </c>
      <c r="K99" s="146" t="str">
        <f t="shared" si="144"/>
        <v>201</v>
      </c>
      <c r="N99" s="218">
        <v>0</v>
      </c>
      <c r="P99" s="219">
        <f t="shared" si="171"/>
        <v>0</v>
      </c>
      <c r="Q99" s="219"/>
      <c r="R99" s="219"/>
      <c r="S99" s="219"/>
      <c r="T99" s="219"/>
      <c r="V99" s="219"/>
      <c r="W99" s="219">
        <v>0</v>
      </c>
      <c r="Y99" s="219">
        <f t="shared" si="172"/>
        <v>0</v>
      </c>
      <c r="AB99" s="219"/>
      <c r="AD99" s="219">
        <f t="shared" si="173"/>
        <v>0</v>
      </c>
      <c r="AF99" s="219"/>
      <c r="AH99" s="182">
        <v>0</v>
      </c>
      <c r="AI99" s="182">
        <f>VLOOKUP(A:A,'[4]YB01'!$A$1:$C$1317,3,FALSE)</f>
        <v>0</v>
      </c>
      <c r="AJ99" s="177">
        <f t="shared" si="174"/>
        <v>0</v>
      </c>
      <c r="AK99" s="146">
        <v>0</v>
      </c>
      <c r="AL99" s="146">
        <f t="shared" si="175"/>
        <v>0</v>
      </c>
      <c r="AM99" s="228">
        <v>0</v>
      </c>
      <c r="AN99" s="182">
        <f t="shared" si="138"/>
        <v>0</v>
      </c>
      <c r="AO99" s="219">
        <v>0</v>
      </c>
      <c r="AP99" s="176">
        <f>(SUMIF([5]预算调整!$O:$O,A:A,[5]预算调整!$AD:$AD))/10000</f>
        <v>0</v>
      </c>
      <c r="AQ99" s="219">
        <f t="shared" si="163"/>
        <v>0</v>
      </c>
      <c r="AR99" s="219">
        <v>0</v>
      </c>
      <c r="AS99" s="182">
        <f>(SUMIF([6]预算调整!$F:$F,A:A,[6]预算调整!$P:$P))/10000</f>
        <v>0</v>
      </c>
      <c r="AT99" s="219">
        <f t="shared" si="176"/>
        <v>0</v>
      </c>
      <c r="AW99" s="231">
        <v>0</v>
      </c>
      <c r="AX99" s="182">
        <f>(SUMIF([7]Sheet2!$B:$B,A:A,[7]Sheet2!$C:$C))/10000</f>
        <v>0</v>
      </c>
      <c r="AY99" s="219">
        <f t="shared" si="177"/>
        <v>0</v>
      </c>
      <c r="BC99" s="182">
        <v>0</v>
      </c>
      <c r="BD99" s="146">
        <f t="shared" si="178"/>
        <v>0</v>
      </c>
      <c r="BE99" s="182">
        <v>0</v>
      </c>
      <c r="BF99" s="182">
        <f>SUMIF([8]Sheet1!$O:$O,A99,[8]Sheet1!$AD:$AD)</f>
        <v>0</v>
      </c>
    </row>
    <row r="100" hidden="1" customHeight="1" spans="1:58">
      <c r="A100" s="208">
        <v>2010911</v>
      </c>
      <c r="B100" s="60" t="s">
        <v>157</v>
      </c>
      <c r="C100" s="63">
        <f t="shared" si="165"/>
        <v>0</v>
      </c>
      <c r="D100" s="63">
        <f t="shared" si="166"/>
        <v>0</v>
      </c>
      <c r="E100" s="63">
        <f t="shared" si="167"/>
        <v>0</v>
      </c>
      <c r="F100" s="63">
        <f t="shared" si="168"/>
        <v>0</v>
      </c>
      <c r="G100" s="63">
        <f t="shared" si="169"/>
        <v>0</v>
      </c>
      <c r="H100" s="63">
        <f t="shared" si="170"/>
        <v>0</v>
      </c>
      <c r="I100" s="106" t="str">
        <f t="shared" si="142"/>
        <v>否</v>
      </c>
      <c r="J100" s="146" t="str">
        <f t="shared" si="143"/>
        <v>项</v>
      </c>
      <c r="K100" s="146" t="str">
        <f t="shared" si="144"/>
        <v>201</v>
      </c>
      <c r="N100" s="218">
        <v>0</v>
      </c>
      <c r="P100" s="219">
        <f t="shared" si="171"/>
        <v>0</v>
      </c>
      <c r="Q100" s="219"/>
      <c r="R100" s="219"/>
      <c r="S100" s="219"/>
      <c r="T100" s="219"/>
      <c r="V100" s="219"/>
      <c r="W100" s="219">
        <v>0</v>
      </c>
      <c r="Y100" s="219">
        <f t="shared" si="172"/>
        <v>0</v>
      </c>
      <c r="AB100" s="219"/>
      <c r="AD100" s="219">
        <f t="shared" si="173"/>
        <v>0</v>
      </c>
      <c r="AF100" s="219"/>
      <c r="AH100" s="182">
        <v>0</v>
      </c>
      <c r="AI100" s="182">
        <f>VLOOKUP(A:A,'[4]YB01'!$A$1:$C$1317,3,FALSE)</f>
        <v>0</v>
      </c>
      <c r="AJ100" s="177">
        <f t="shared" si="174"/>
        <v>0</v>
      </c>
      <c r="AK100" s="146">
        <v>0</v>
      </c>
      <c r="AL100" s="146">
        <f t="shared" si="175"/>
        <v>0</v>
      </c>
      <c r="AM100" s="228">
        <v>0</v>
      </c>
      <c r="AN100" s="182">
        <f t="shared" si="138"/>
        <v>0</v>
      </c>
      <c r="AO100" s="219">
        <v>0</v>
      </c>
      <c r="AP100" s="176">
        <f>(SUMIF([5]预算调整!$O:$O,A:A,[5]预算调整!$AD:$AD))/10000</f>
        <v>0</v>
      </c>
      <c r="AQ100" s="219">
        <f t="shared" si="163"/>
        <v>0</v>
      </c>
      <c r="AR100" s="219">
        <v>0</v>
      </c>
      <c r="AS100" s="182">
        <f>(SUMIF([6]预算调整!$F:$F,A:A,[6]预算调整!$P:$P))/10000</f>
        <v>0</v>
      </c>
      <c r="AT100" s="219">
        <f t="shared" si="176"/>
        <v>0</v>
      </c>
      <c r="AW100" s="231">
        <v>0</v>
      </c>
      <c r="AX100" s="182">
        <f>(SUMIF([7]Sheet2!$B:$B,A:A,[7]Sheet2!$C:$C))/10000</f>
        <v>0</v>
      </c>
      <c r="AY100" s="219">
        <f t="shared" si="177"/>
        <v>0</v>
      </c>
      <c r="BC100" s="182">
        <v>0</v>
      </c>
      <c r="BD100" s="146">
        <f t="shared" si="178"/>
        <v>0</v>
      </c>
      <c r="BE100" s="182">
        <v>0</v>
      </c>
      <c r="BF100" s="182">
        <f>SUMIF([8]Sheet1!$O:$O,A100,[8]Sheet1!$AD:$AD)</f>
        <v>0</v>
      </c>
    </row>
    <row r="101" hidden="1" customHeight="1" spans="1:58">
      <c r="A101" s="208">
        <v>2010912</v>
      </c>
      <c r="B101" s="60" t="s">
        <v>158</v>
      </c>
      <c r="C101" s="63">
        <f t="shared" si="165"/>
        <v>0</v>
      </c>
      <c r="D101" s="63">
        <f t="shared" si="166"/>
        <v>0</v>
      </c>
      <c r="E101" s="63">
        <f t="shared" si="167"/>
        <v>0</v>
      </c>
      <c r="F101" s="63">
        <f t="shared" si="168"/>
        <v>0</v>
      </c>
      <c r="G101" s="63">
        <f t="shared" si="169"/>
        <v>0</v>
      </c>
      <c r="H101" s="63">
        <f t="shared" si="170"/>
        <v>0</v>
      </c>
      <c r="I101" s="106" t="str">
        <f t="shared" si="142"/>
        <v>否</v>
      </c>
      <c r="J101" s="146" t="str">
        <f t="shared" si="143"/>
        <v>项</v>
      </c>
      <c r="K101" s="146" t="str">
        <f t="shared" si="144"/>
        <v>201</v>
      </c>
      <c r="N101" s="218">
        <v>0</v>
      </c>
      <c r="P101" s="219">
        <f t="shared" si="171"/>
        <v>0</v>
      </c>
      <c r="Q101" s="219"/>
      <c r="R101" s="219"/>
      <c r="S101" s="219"/>
      <c r="T101" s="219"/>
      <c r="V101" s="219"/>
      <c r="W101" s="219">
        <v>0</v>
      </c>
      <c r="Y101" s="219">
        <f t="shared" si="172"/>
        <v>0</v>
      </c>
      <c r="AB101" s="219"/>
      <c r="AD101" s="219">
        <f t="shared" si="173"/>
        <v>0</v>
      </c>
      <c r="AF101" s="219"/>
      <c r="AH101" s="182">
        <v>0</v>
      </c>
      <c r="AI101" s="182">
        <f>VLOOKUP(A:A,'[4]YB01'!$A$1:$C$1317,3,FALSE)</f>
        <v>0</v>
      </c>
      <c r="AJ101" s="177">
        <f t="shared" si="174"/>
        <v>0</v>
      </c>
      <c r="AK101" s="146">
        <v>0</v>
      </c>
      <c r="AL101" s="146">
        <f t="shared" si="175"/>
        <v>0</v>
      </c>
      <c r="AM101" s="228">
        <v>0</v>
      </c>
      <c r="AN101" s="182">
        <f t="shared" si="138"/>
        <v>0</v>
      </c>
      <c r="AO101" s="219">
        <v>0</v>
      </c>
      <c r="AP101" s="176">
        <f>(SUMIF([5]预算调整!$O:$O,A:A,[5]预算调整!$AD:$AD))/10000</f>
        <v>0</v>
      </c>
      <c r="AQ101" s="219">
        <f t="shared" si="163"/>
        <v>0</v>
      </c>
      <c r="AR101" s="219">
        <v>0</v>
      </c>
      <c r="AS101" s="182">
        <f>(SUMIF([6]预算调整!$F:$F,A:A,[6]预算调整!$P:$P))/10000</f>
        <v>0</v>
      </c>
      <c r="AT101" s="219">
        <f t="shared" si="176"/>
        <v>0</v>
      </c>
      <c r="AW101" s="231">
        <v>0</v>
      </c>
      <c r="AX101" s="182">
        <f>(SUMIF([7]Sheet2!$B:$B,A:A,[7]Sheet2!$C:$C))/10000</f>
        <v>0</v>
      </c>
      <c r="AY101" s="219">
        <f t="shared" si="177"/>
        <v>0</v>
      </c>
      <c r="BC101" s="182">
        <v>0</v>
      </c>
      <c r="BD101" s="146">
        <f t="shared" si="178"/>
        <v>0</v>
      </c>
      <c r="BE101" s="182">
        <v>0</v>
      </c>
      <c r="BF101" s="182">
        <f>SUMIF([8]Sheet1!$O:$O,A101,[8]Sheet1!$AD:$AD)</f>
        <v>0</v>
      </c>
    </row>
    <row r="102" hidden="1" customHeight="1" spans="1:58">
      <c r="A102" s="208">
        <v>2010950</v>
      </c>
      <c r="B102" s="60" t="s">
        <v>110</v>
      </c>
      <c r="C102" s="63">
        <f t="shared" si="165"/>
        <v>0</v>
      </c>
      <c r="D102" s="63">
        <f t="shared" si="166"/>
        <v>0</v>
      </c>
      <c r="E102" s="63">
        <f t="shared" si="167"/>
        <v>0</v>
      </c>
      <c r="F102" s="63">
        <f t="shared" si="168"/>
        <v>0</v>
      </c>
      <c r="G102" s="63">
        <f t="shared" si="169"/>
        <v>0</v>
      </c>
      <c r="H102" s="63">
        <f t="shared" si="170"/>
        <v>0</v>
      </c>
      <c r="I102" s="106" t="str">
        <f t="shared" si="142"/>
        <v>否</v>
      </c>
      <c r="J102" s="146" t="str">
        <f t="shared" si="143"/>
        <v>项</v>
      </c>
      <c r="K102" s="146" t="str">
        <f t="shared" si="144"/>
        <v>201</v>
      </c>
      <c r="N102" s="218">
        <v>0</v>
      </c>
      <c r="P102" s="219">
        <f t="shared" si="171"/>
        <v>0</v>
      </c>
      <c r="Q102" s="219"/>
      <c r="R102" s="219"/>
      <c r="S102" s="219"/>
      <c r="T102" s="219"/>
      <c r="V102" s="219"/>
      <c r="W102" s="219">
        <v>0</v>
      </c>
      <c r="Y102" s="219">
        <f t="shared" si="172"/>
        <v>0</v>
      </c>
      <c r="AB102" s="219"/>
      <c r="AD102" s="219">
        <f t="shared" si="173"/>
        <v>0</v>
      </c>
      <c r="AF102" s="219"/>
      <c r="AH102" s="182">
        <v>0</v>
      </c>
      <c r="AI102" s="182">
        <f>VLOOKUP(A:A,'[4]YB01'!$A$1:$C$1317,3,FALSE)</f>
        <v>0</v>
      </c>
      <c r="AJ102" s="177">
        <f t="shared" si="174"/>
        <v>0</v>
      </c>
      <c r="AK102" s="146">
        <v>0</v>
      </c>
      <c r="AL102" s="146">
        <f t="shared" si="175"/>
        <v>0</v>
      </c>
      <c r="AM102" s="228">
        <v>0</v>
      </c>
      <c r="AN102" s="182">
        <f t="shared" si="138"/>
        <v>0</v>
      </c>
      <c r="AO102" s="219">
        <v>0</v>
      </c>
      <c r="AP102" s="176">
        <f>(SUMIF([5]预算调整!$O:$O,A:A,[5]预算调整!$AD:$AD))/10000</f>
        <v>0</v>
      </c>
      <c r="AQ102" s="219">
        <f t="shared" si="163"/>
        <v>0</v>
      </c>
      <c r="AR102" s="219">
        <v>0</v>
      </c>
      <c r="AS102" s="182">
        <f>(SUMIF([6]预算调整!$F:$F,A:A,[6]预算调整!$P:$P))/10000</f>
        <v>0</v>
      </c>
      <c r="AT102" s="219">
        <f t="shared" si="176"/>
        <v>0</v>
      </c>
      <c r="AW102" s="231">
        <v>0</v>
      </c>
      <c r="AX102" s="182">
        <f>(SUMIF([7]Sheet2!$B:$B,A:A,[7]Sheet2!$C:$C))/10000</f>
        <v>0</v>
      </c>
      <c r="AY102" s="219">
        <f t="shared" si="177"/>
        <v>0</v>
      </c>
      <c r="BC102" s="182">
        <v>0</v>
      </c>
      <c r="BD102" s="146">
        <f t="shared" si="178"/>
        <v>0</v>
      </c>
      <c r="BE102" s="182">
        <v>0</v>
      </c>
      <c r="BF102" s="182">
        <f>SUMIF([8]Sheet1!$O:$O,A102,[8]Sheet1!$AD:$AD)</f>
        <v>0</v>
      </c>
    </row>
    <row r="103" hidden="1" customHeight="1" spans="1:58">
      <c r="A103" s="208">
        <v>2010999</v>
      </c>
      <c r="B103" s="60" t="s">
        <v>159</v>
      </c>
      <c r="C103" s="63">
        <f t="shared" si="165"/>
        <v>0</v>
      </c>
      <c r="D103" s="63">
        <f t="shared" si="166"/>
        <v>0</v>
      </c>
      <c r="E103" s="63">
        <f t="shared" si="167"/>
        <v>0</v>
      </c>
      <c r="F103" s="63">
        <f t="shared" si="168"/>
        <v>0</v>
      </c>
      <c r="G103" s="63">
        <f t="shared" si="169"/>
        <v>0</v>
      </c>
      <c r="H103" s="63">
        <f t="shared" si="170"/>
        <v>0</v>
      </c>
      <c r="I103" s="106" t="str">
        <f t="shared" si="142"/>
        <v>否</v>
      </c>
      <c r="J103" s="146" t="str">
        <f t="shared" si="143"/>
        <v>项</v>
      </c>
      <c r="K103" s="146" t="str">
        <f t="shared" si="144"/>
        <v>201</v>
      </c>
      <c r="N103" s="218">
        <v>0</v>
      </c>
      <c r="P103" s="219">
        <f t="shared" si="171"/>
        <v>0</v>
      </c>
      <c r="Q103" s="219"/>
      <c r="R103" s="219"/>
      <c r="S103" s="219"/>
      <c r="T103" s="219"/>
      <c r="V103" s="219"/>
      <c r="W103" s="219">
        <v>0</v>
      </c>
      <c r="Y103" s="219">
        <f t="shared" si="172"/>
        <v>0</v>
      </c>
      <c r="AB103" s="219"/>
      <c r="AD103" s="219">
        <f t="shared" si="173"/>
        <v>0</v>
      </c>
      <c r="AF103" s="219"/>
      <c r="AH103" s="182">
        <v>0</v>
      </c>
      <c r="AI103" s="182">
        <f>VLOOKUP(A:A,'[4]YB01'!$A$1:$C$1317,3,FALSE)</f>
        <v>0</v>
      </c>
      <c r="AJ103" s="177">
        <f t="shared" si="174"/>
        <v>0</v>
      </c>
      <c r="AK103" s="146">
        <v>0</v>
      </c>
      <c r="AL103" s="146">
        <f t="shared" si="175"/>
        <v>0</v>
      </c>
      <c r="AM103" s="228">
        <v>0</v>
      </c>
      <c r="AN103" s="182">
        <f t="shared" si="138"/>
        <v>0</v>
      </c>
      <c r="AO103" s="219">
        <v>0</v>
      </c>
      <c r="AP103" s="176">
        <f>(SUMIF([5]预算调整!$O:$O,A:A,[5]预算调整!$AD:$AD))/10000</f>
        <v>0</v>
      </c>
      <c r="AQ103" s="219">
        <f t="shared" si="163"/>
        <v>0</v>
      </c>
      <c r="AR103" s="219">
        <v>0</v>
      </c>
      <c r="AS103" s="182">
        <f>(SUMIF([6]预算调整!$F:$F,A:A,[6]预算调整!$P:$P))/10000</f>
        <v>0</v>
      </c>
      <c r="AT103" s="219">
        <f t="shared" si="176"/>
        <v>0</v>
      </c>
      <c r="AW103" s="231">
        <v>0</v>
      </c>
      <c r="AX103" s="182">
        <f>(SUMIF([7]Sheet2!$B:$B,A:A,[7]Sheet2!$C:$C))/10000</f>
        <v>0</v>
      </c>
      <c r="AY103" s="219">
        <f t="shared" si="177"/>
        <v>0</v>
      </c>
      <c r="BC103" s="182">
        <v>0</v>
      </c>
      <c r="BD103" s="146">
        <f t="shared" si="178"/>
        <v>0</v>
      </c>
      <c r="BE103" s="182">
        <v>0</v>
      </c>
      <c r="BF103" s="182">
        <f>SUMIF([8]Sheet1!$O:$O,A103,[8]Sheet1!$AD:$AD)</f>
        <v>0</v>
      </c>
    </row>
    <row r="104" s="177" customFormat="1" customHeight="1" spans="1:58">
      <c r="A104" s="209">
        <v>20111</v>
      </c>
      <c r="B104" s="207" t="s">
        <v>160</v>
      </c>
      <c r="C104" s="66">
        <f t="shared" ref="C104:H104" si="179">SUM(C105:C112)</f>
        <v>2434</v>
      </c>
      <c r="D104" s="66">
        <f t="shared" si="179"/>
        <v>0</v>
      </c>
      <c r="E104" s="66">
        <f t="shared" si="179"/>
        <v>284</v>
      </c>
      <c r="F104" s="66">
        <f t="shared" si="179"/>
        <v>34</v>
      </c>
      <c r="G104" s="66">
        <f t="shared" si="179"/>
        <v>34</v>
      </c>
      <c r="H104" s="66">
        <f t="shared" si="179"/>
        <v>2718</v>
      </c>
      <c r="I104" s="106" t="str">
        <f t="shared" si="142"/>
        <v>是</v>
      </c>
      <c r="J104" s="143" t="str">
        <f t="shared" si="143"/>
        <v>款</v>
      </c>
      <c r="K104" s="143" t="str">
        <f t="shared" si="144"/>
        <v>201</v>
      </c>
      <c r="L104" s="143"/>
      <c r="M104" s="143"/>
      <c r="N104" s="143"/>
      <c r="O104" s="143"/>
      <c r="P104" s="143"/>
      <c r="Q104" s="143"/>
      <c r="R104" s="143"/>
      <c r="S104" s="143"/>
      <c r="T104" s="143"/>
      <c r="U104" s="143"/>
      <c r="V104" s="143"/>
      <c r="W104" s="143"/>
      <c r="AN104" s="182">
        <f t="shared" si="138"/>
        <v>0</v>
      </c>
      <c r="AO104" s="219"/>
      <c r="AP104" s="176">
        <f>(SUMIF([5]预算调整!$O:$O,A:A,[5]预算调整!$AD:$AD))/10000</f>
        <v>0</v>
      </c>
      <c r="AQ104" s="219">
        <f t="shared" si="163"/>
        <v>0</v>
      </c>
      <c r="AR104" s="219"/>
      <c r="AS104" s="182">
        <v>0</v>
      </c>
      <c r="AX104" s="182">
        <v>0</v>
      </c>
      <c r="BC104" s="182"/>
      <c r="BD104" s="182"/>
      <c r="BE104" s="182">
        <v>0</v>
      </c>
      <c r="BF104" s="182"/>
    </row>
    <row r="105" customHeight="1" spans="1:58">
      <c r="A105" s="208">
        <v>2011101</v>
      </c>
      <c r="B105" s="60" t="s">
        <v>101</v>
      </c>
      <c r="C105" s="63">
        <f t="shared" ref="C105:C112" si="180">N105+T105+W105</f>
        <v>2244</v>
      </c>
      <c r="D105" s="63">
        <f t="shared" ref="D105:D112" si="181">Q105+T105</f>
        <v>0</v>
      </c>
      <c r="E105" s="63">
        <f t="shared" ref="E105:E112" si="182">H105-C105</f>
        <v>313</v>
      </c>
      <c r="F105" s="63">
        <f t="shared" ref="F105:F112" si="183">G105-D105</f>
        <v>0</v>
      </c>
      <c r="G105" s="63">
        <f t="shared" ref="G105:G112" si="184">AW105</f>
        <v>0</v>
      </c>
      <c r="H105" s="63">
        <f t="shared" ref="H105:H112" si="185">AK105+AN105</f>
        <v>2557</v>
      </c>
      <c r="I105" s="106" t="str">
        <f t="shared" si="142"/>
        <v>是</v>
      </c>
      <c r="J105" s="146" t="str">
        <f t="shared" si="143"/>
        <v>项</v>
      </c>
      <c r="K105" s="146" t="str">
        <f t="shared" si="144"/>
        <v>201</v>
      </c>
      <c r="N105" s="218">
        <v>2244</v>
      </c>
      <c r="O105" s="146">
        <v>2244.450748</v>
      </c>
      <c r="P105" s="219">
        <f t="shared" ref="P105:P112" si="186">ROUND(O105,0)</f>
        <v>2244</v>
      </c>
      <c r="Q105" s="219">
        <v>0</v>
      </c>
      <c r="R105" s="219">
        <v>0</v>
      </c>
      <c r="S105" s="219">
        <f>VLOOKUP(A:A,[3]全区!$A$1:$O$65536,15,FALSE)</f>
        <v>0</v>
      </c>
      <c r="T105" s="219">
        <v>0</v>
      </c>
      <c r="U105" s="146">
        <f>VLOOKUP(A:A,[3]全区!$A$1:$Q$65536,17,FALSE)</f>
        <v>0</v>
      </c>
      <c r="V105" s="219">
        <f t="shared" ref="V105:V112" si="187">ROUND(U105,0)</f>
        <v>0</v>
      </c>
      <c r="W105" s="219">
        <v>0</v>
      </c>
      <c r="X105" s="182">
        <f>VLOOKUP(A:A,[3]全区!$A$1:$S$65536,19,FALSE)</f>
        <v>0</v>
      </c>
      <c r="Y105" s="219">
        <f t="shared" ref="Y105:Y112" si="188">ROUND(X105,0)</f>
        <v>0</v>
      </c>
      <c r="AA105" s="182">
        <f>VLOOKUP(A:A,[2]全区!$A$1:$T$65536,20,FALSE)</f>
        <v>0</v>
      </c>
      <c r="AB105" s="219">
        <f t="shared" ref="AB105:AB112" si="189">ROUND(AA105,0)</f>
        <v>0</v>
      </c>
      <c r="AC105" s="182">
        <f>VLOOKUP(A:A,[1]全区!$A$1:$V$65536,22,FALSE)</f>
        <v>0</v>
      </c>
      <c r="AD105" s="219">
        <f t="shared" ref="AD105:AD112" si="190">ROUND(AC105,0)</f>
        <v>0</v>
      </c>
      <c r="AE105" s="182">
        <f>VLOOKUP(A:A,[2]全区!$A$1:$P$65536,16,FALSE)</f>
        <v>0</v>
      </c>
      <c r="AF105" s="219">
        <f t="shared" ref="AF105:AF112" si="191">ROUND(AE105,0)</f>
        <v>0</v>
      </c>
      <c r="AH105" s="182">
        <v>1935</v>
      </c>
      <c r="AI105" s="182">
        <f>VLOOKUP(A:A,'[4]YB01'!$A$1:$C$1317,3,FALSE)</f>
        <v>1935</v>
      </c>
      <c r="AJ105" s="177">
        <f t="shared" ref="AJ105:AJ112" si="192">AO105+AR105</f>
        <v>507</v>
      </c>
      <c r="AK105" s="146">
        <v>1969</v>
      </c>
      <c r="AL105" s="146">
        <f t="shared" ref="AL105:AL112" si="193">ROUND(AM105,0)</f>
        <v>1969</v>
      </c>
      <c r="AM105" s="228">
        <v>1968.944164</v>
      </c>
      <c r="AN105" s="182">
        <f t="shared" si="138"/>
        <v>588</v>
      </c>
      <c r="AO105" s="219">
        <v>507</v>
      </c>
      <c r="AP105" s="176">
        <f>(SUMIF([5]预算调整!$O:$O,A:A,[5]预算调整!$AD:$AD))/10000</f>
        <v>506.899655</v>
      </c>
      <c r="AQ105" s="219">
        <f t="shared" si="163"/>
        <v>507</v>
      </c>
      <c r="AR105" s="219">
        <v>0</v>
      </c>
      <c r="AS105" s="182">
        <f>(SUMIF([6]预算调整!$F:$F,A:A,[6]预算调整!$P:$P))/10000</f>
        <v>0</v>
      </c>
      <c r="AT105" s="219">
        <f t="shared" ref="AT105:AT112" si="194">ROUND(AS105,0)</f>
        <v>0</v>
      </c>
      <c r="AW105" s="231">
        <v>0</v>
      </c>
      <c r="AX105" s="182">
        <f>(SUMIF([7]Sheet2!$B:$B,A:A,[7]Sheet2!$C:$C))/10000</f>
        <v>0</v>
      </c>
      <c r="AY105" s="219">
        <f t="shared" ref="AY105:AY112" si="195">ROUND(AX105,0)</f>
        <v>0</v>
      </c>
      <c r="BC105" s="182">
        <v>588</v>
      </c>
      <c r="BD105" s="146">
        <f t="shared" ref="BD105:BD112" si="196">ROUND(BE105,0)</f>
        <v>588</v>
      </c>
      <c r="BE105" s="182">
        <v>588.4578</v>
      </c>
      <c r="BF105" s="182">
        <f>SUMIF([8]Sheet1!$O:$O,A105,[8]Sheet1!$AD:$AD)</f>
        <v>5884578</v>
      </c>
    </row>
    <row r="106" hidden="1" customHeight="1" spans="1:58">
      <c r="A106" s="208">
        <v>2011102</v>
      </c>
      <c r="B106" s="60" t="s">
        <v>102</v>
      </c>
      <c r="C106" s="63">
        <f t="shared" si="180"/>
        <v>0</v>
      </c>
      <c r="D106" s="63">
        <f t="shared" si="181"/>
        <v>0</v>
      </c>
      <c r="E106" s="63">
        <f t="shared" si="182"/>
        <v>0</v>
      </c>
      <c r="F106" s="63">
        <f t="shared" si="183"/>
        <v>0</v>
      </c>
      <c r="G106" s="63">
        <f t="shared" si="184"/>
        <v>0</v>
      </c>
      <c r="H106" s="63">
        <f t="shared" si="185"/>
        <v>0</v>
      </c>
      <c r="I106" s="106" t="str">
        <f t="shared" si="142"/>
        <v>否</v>
      </c>
      <c r="J106" s="146" t="str">
        <f t="shared" si="143"/>
        <v>项</v>
      </c>
      <c r="K106" s="146" t="str">
        <f t="shared" si="144"/>
        <v>201</v>
      </c>
      <c r="N106" s="218">
        <v>0</v>
      </c>
      <c r="O106" s="146">
        <v>0</v>
      </c>
      <c r="P106" s="219">
        <f t="shared" si="186"/>
        <v>0</v>
      </c>
      <c r="Q106" s="219">
        <v>0</v>
      </c>
      <c r="R106" s="219">
        <v>0</v>
      </c>
      <c r="S106" s="219">
        <f>VLOOKUP(A:A,[3]全区!$A$1:$O$65536,15,FALSE)</f>
        <v>0</v>
      </c>
      <c r="T106" s="219">
        <v>0</v>
      </c>
      <c r="U106" s="146">
        <f>VLOOKUP(A:A,[3]全区!$A$1:$Q$65536,17,FALSE)</f>
        <v>0</v>
      </c>
      <c r="V106" s="219">
        <f t="shared" si="187"/>
        <v>0</v>
      </c>
      <c r="W106" s="219">
        <v>0</v>
      </c>
      <c r="X106" s="182">
        <f>VLOOKUP(A:A,[3]全区!$A$1:$S$65536,19,FALSE)</f>
        <v>0</v>
      </c>
      <c r="Y106" s="219">
        <f t="shared" si="188"/>
        <v>0</v>
      </c>
      <c r="AA106" s="182">
        <f>VLOOKUP(A:A,[2]全区!$A$1:$T$65536,20,FALSE)</f>
        <v>0</v>
      </c>
      <c r="AB106" s="219">
        <f t="shared" si="189"/>
        <v>0</v>
      </c>
      <c r="AC106" s="182">
        <f>VLOOKUP(A:A,[1]全区!$A$1:$V$65536,22,FALSE)</f>
        <v>0</v>
      </c>
      <c r="AD106" s="219">
        <f t="shared" si="190"/>
        <v>0</v>
      </c>
      <c r="AE106" s="182">
        <f>VLOOKUP(A:A,[2]全区!$A$1:$P$65536,16,FALSE)</f>
        <v>0</v>
      </c>
      <c r="AF106" s="219">
        <f t="shared" si="191"/>
        <v>0</v>
      </c>
      <c r="AH106" s="182">
        <v>0</v>
      </c>
      <c r="AI106" s="182">
        <f>VLOOKUP(A:A,'[4]YB01'!$A$1:$C$1317,3,FALSE)</f>
        <v>0</v>
      </c>
      <c r="AJ106" s="177">
        <f t="shared" si="192"/>
        <v>0</v>
      </c>
      <c r="AK106" s="146">
        <v>0</v>
      </c>
      <c r="AL106" s="146">
        <f t="shared" si="193"/>
        <v>0</v>
      </c>
      <c r="AM106" s="228">
        <v>0</v>
      </c>
      <c r="AN106" s="182">
        <f t="shared" si="138"/>
        <v>0</v>
      </c>
      <c r="AO106" s="219">
        <v>0</v>
      </c>
      <c r="AP106" s="176">
        <f>(SUMIF([5]预算调整!$O:$O,A:A,[5]预算调整!$AD:$AD))/10000</f>
        <v>0</v>
      </c>
      <c r="AQ106" s="219">
        <f t="shared" si="163"/>
        <v>0</v>
      </c>
      <c r="AR106" s="219">
        <v>0</v>
      </c>
      <c r="AS106" s="182">
        <f>(SUMIF([6]预算调整!$F:$F,A:A,[6]预算调整!$P:$P))/10000</f>
        <v>0</v>
      </c>
      <c r="AT106" s="219">
        <f t="shared" si="194"/>
        <v>0</v>
      </c>
      <c r="AW106" s="231">
        <v>0</v>
      </c>
      <c r="AX106" s="182">
        <f>(SUMIF([7]Sheet2!$B:$B,A:A,[7]Sheet2!$C:$C))/10000</f>
        <v>0</v>
      </c>
      <c r="AY106" s="219">
        <f t="shared" si="195"/>
        <v>0</v>
      </c>
      <c r="BC106" s="182">
        <v>0</v>
      </c>
      <c r="BD106" s="146">
        <f t="shared" si="196"/>
        <v>0</v>
      </c>
      <c r="BE106" s="182">
        <v>0</v>
      </c>
      <c r="BF106" s="182">
        <f>SUMIF([8]Sheet1!$O:$O,A106,[8]Sheet1!$AD:$AD)</f>
        <v>0</v>
      </c>
    </row>
    <row r="107" hidden="1" customHeight="1" spans="1:58">
      <c r="A107" s="208">
        <v>2011103</v>
      </c>
      <c r="B107" s="60" t="s">
        <v>103</v>
      </c>
      <c r="C107" s="63">
        <f t="shared" si="180"/>
        <v>0</v>
      </c>
      <c r="D107" s="63">
        <f t="shared" si="181"/>
        <v>0</v>
      </c>
      <c r="E107" s="63">
        <f t="shared" si="182"/>
        <v>0</v>
      </c>
      <c r="F107" s="63">
        <f t="shared" si="183"/>
        <v>0</v>
      </c>
      <c r="G107" s="63">
        <f t="shared" si="184"/>
        <v>0</v>
      </c>
      <c r="H107" s="63">
        <f t="shared" si="185"/>
        <v>0</v>
      </c>
      <c r="I107" s="106" t="str">
        <f t="shared" si="142"/>
        <v>否</v>
      </c>
      <c r="J107" s="146" t="str">
        <f t="shared" si="143"/>
        <v>项</v>
      </c>
      <c r="K107" s="146" t="str">
        <f t="shared" si="144"/>
        <v>201</v>
      </c>
      <c r="N107" s="218">
        <v>0</v>
      </c>
      <c r="O107" s="146">
        <v>0</v>
      </c>
      <c r="P107" s="219">
        <f t="shared" si="186"/>
        <v>0</v>
      </c>
      <c r="Q107" s="219">
        <v>0</v>
      </c>
      <c r="R107" s="219">
        <v>0</v>
      </c>
      <c r="S107" s="219">
        <f>VLOOKUP(A:A,[3]全区!$A$1:$O$65536,15,FALSE)</f>
        <v>0</v>
      </c>
      <c r="T107" s="219">
        <v>0</v>
      </c>
      <c r="U107" s="146">
        <f>VLOOKUP(A:A,[3]全区!$A$1:$Q$65536,17,FALSE)</f>
        <v>0</v>
      </c>
      <c r="V107" s="219">
        <f t="shared" si="187"/>
        <v>0</v>
      </c>
      <c r="W107" s="219">
        <v>0</v>
      </c>
      <c r="X107" s="182">
        <f>VLOOKUP(A:A,[3]全区!$A$1:$S$65536,19,FALSE)</f>
        <v>0</v>
      </c>
      <c r="Y107" s="219">
        <f t="shared" si="188"/>
        <v>0</v>
      </c>
      <c r="AA107" s="182">
        <f>VLOOKUP(A:A,[2]全区!$A$1:$T$65536,20,FALSE)</f>
        <v>0</v>
      </c>
      <c r="AB107" s="219">
        <f t="shared" si="189"/>
        <v>0</v>
      </c>
      <c r="AC107" s="182">
        <f>VLOOKUP(A:A,[1]全区!$A$1:$V$65536,22,FALSE)</f>
        <v>0</v>
      </c>
      <c r="AD107" s="219">
        <f t="shared" si="190"/>
        <v>0</v>
      </c>
      <c r="AE107" s="182">
        <f>VLOOKUP(A:A,[2]全区!$A$1:$P$65536,16,FALSE)</f>
        <v>0</v>
      </c>
      <c r="AF107" s="219">
        <f t="shared" si="191"/>
        <v>0</v>
      </c>
      <c r="AH107" s="182">
        <v>0</v>
      </c>
      <c r="AI107" s="182">
        <f>VLOOKUP(A:A,'[4]YB01'!$A$1:$C$1317,3,FALSE)</f>
        <v>0</v>
      </c>
      <c r="AJ107" s="177">
        <f t="shared" si="192"/>
        <v>0</v>
      </c>
      <c r="AK107" s="146">
        <v>0</v>
      </c>
      <c r="AL107" s="146">
        <f t="shared" si="193"/>
        <v>0</v>
      </c>
      <c r="AM107" s="228">
        <v>0</v>
      </c>
      <c r="AN107" s="182">
        <f t="shared" si="138"/>
        <v>0</v>
      </c>
      <c r="AO107" s="219">
        <v>0</v>
      </c>
      <c r="AP107" s="176">
        <f>(SUMIF([5]预算调整!$O:$O,A:A,[5]预算调整!$AD:$AD))/10000</f>
        <v>0</v>
      </c>
      <c r="AQ107" s="219">
        <f t="shared" si="163"/>
        <v>0</v>
      </c>
      <c r="AR107" s="219">
        <v>0</v>
      </c>
      <c r="AS107" s="182">
        <f>(SUMIF([6]预算调整!$F:$F,A:A,[6]预算调整!$P:$P))/10000</f>
        <v>0</v>
      </c>
      <c r="AT107" s="219">
        <f t="shared" si="194"/>
        <v>0</v>
      </c>
      <c r="AW107" s="231">
        <v>0</v>
      </c>
      <c r="AX107" s="182">
        <f>(SUMIF([7]Sheet2!$B:$B,A:A,[7]Sheet2!$C:$C))/10000</f>
        <v>0</v>
      </c>
      <c r="AY107" s="219">
        <f t="shared" si="195"/>
        <v>0</v>
      </c>
      <c r="BC107" s="182">
        <v>0</v>
      </c>
      <c r="BD107" s="146">
        <f t="shared" si="196"/>
        <v>0</v>
      </c>
      <c r="BE107" s="182">
        <v>0</v>
      </c>
      <c r="BF107" s="182">
        <f>SUMIF([8]Sheet1!$O:$O,A107,[8]Sheet1!$AD:$AD)</f>
        <v>0</v>
      </c>
    </row>
    <row r="108" customHeight="1" spans="1:58">
      <c r="A108" s="208">
        <v>2011104</v>
      </c>
      <c r="B108" s="60" t="s">
        <v>161</v>
      </c>
      <c r="C108" s="63">
        <f t="shared" si="180"/>
        <v>45</v>
      </c>
      <c r="D108" s="63">
        <f t="shared" si="181"/>
        <v>0</v>
      </c>
      <c r="E108" s="63">
        <f t="shared" si="182"/>
        <v>0</v>
      </c>
      <c r="F108" s="63">
        <f t="shared" si="183"/>
        <v>0</v>
      </c>
      <c r="G108" s="63">
        <f t="shared" si="184"/>
        <v>0</v>
      </c>
      <c r="H108" s="63">
        <f t="shared" si="185"/>
        <v>45</v>
      </c>
      <c r="I108" s="106" t="str">
        <f t="shared" si="142"/>
        <v>是</v>
      </c>
      <c r="J108" s="146" t="str">
        <f t="shared" si="143"/>
        <v>项</v>
      </c>
      <c r="K108" s="146" t="str">
        <f t="shared" si="144"/>
        <v>201</v>
      </c>
      <c r="N108" s="218">
        <v>45</v>
      </c>
      <c r="O108" s="146">
        <v>45</v>
      </c>
      <c r="P108" s="219">
        <f t="shared" si="186"/>
        <v>45</v>
      </c>
      <c r="Q108" s="219">
        <v>0</v>
      </c>
      <c r="R108" s="219">
        <v>0</v>
      </c>
      <c r="S108" s="219">
        <f>VLOOKUP(A:A,[3]全区!$A$1:$O$65536,15,FALSE)</f>
        <v>0</v>
      </c>
      <c r="T108" s="219">
        <v>0</v>
      </c>
      <c r="U108" s="146">
        <f>VLOOKUP(A:A,[3]全区!$A$1:$Q$65536,17,FALSE)</f>
        <v>0</v>
      </c>
      <c r="V108" s="219">
        <f t="shared" si="187"/>
        <v>0</v>
      </c>
      <c r="W108" s="219">
        <v>0</v>
      </c>
      <c r="X108" s="182">
        <f>VLOOKUP(A:A,[3]全区!$A$1:$S$65536,19,FALSE)</f>
        <v>0</v>
      </c>
      <c r="Y108" s="219">
        <f t="shared" si="188"/>
        <v>0</v>
      </c>
      <c r="AA108" s="182">
        <f>VLOOKUP(A:A,[2]全区!$A$1:$T$65536,20,FALSE)</f>
        <v>0</v>
      </c>
      <c r="AB108" s="219">
        <f t="shared" si="189"/>
        <v>0</v>
      </c>
      <c r="AC108" s="182">
        <f>VLOOKUP(A:A,[1]全区!$A$1:$V$65536,22,FALSE)</f>
        <v>0</v>
      </c>
      <c r="AD108" s="219">
        <f t="shared" si="190"/>
        <v>0</v>
      </c>
      <c r="AE108" s="182">
        <f>VLOOKUP(A:A,[2]全区!$A$1:$P$65536,16,FALSE)</f>
        <v>0</v>
      </c>
      <c r="AF108" s="219">
        <f t="shared" si="191"/>
        <v>0</v>
      </c>
      <c r="AH108" s="182">
        <v>45</v>
      </c>
      <c r="AI108" s="182">
        <f>VLOOKUP(A:A,'[4]YB01'!$A$1:$C$1317,3,FALSE)</f>
        <v>45</v>
      </c>
      <c r="AJ108" s="177">
        <f t="shared" si="192"/>
        <v>0</v>
      </c>
      <c r="AK108" s="146">
        <v>45</v>
      </c>
      <c r="AL108" s="146">
        <f t="shared" si="193"/>
        <v>45</v>
      </c>
      <c r="AM108" s="228">
        <v>45</v>
      </c>
      <c r="AN108" s="182">
        <f t="shared" si="138"/>
        <v>0</v>
      </c>
      <c r="AO108" s="219">
        <v>0</v>
      </c>
      <c r="AP108" s="176">
        <f>(SUMIF([5]预算调整!$O:$O,A:A,[5]预算调整!$AD:$AD))/10000</f>
        <v>0</v>
      </c>
      <c r="AQ108" s="219">
        <f t="shared" si="163"/>
        <v>0</v>
      </c>
      <c r="AR108" s="219">
        <v>0</v>
      </c>
      <c r="AS108" s="182">
        <f>(SUMIF([6]预算调整!$F:$F,A:A,[6]预算调整!$P:$P))/10000</f>
        <v>0</v>
      </c>
      <c r="AT108" s="219">
        <f t="shared" si="194"/>
        <v>0</v>
      </c>
      <c r="AW108" s="231">
        <v>0</v>
      </c>
      <c r="AX108" s="182">
        <f>(SUMIF([7]Sheet2!$B:$B,A:A,[7]Sheet2!$C:$C))/10000</f>
        <v>0</v>
      </c>
      <c r="AY108" s="219">
        <f t="shared" si="195"/>
        <v>0</v>
      </c>
      <c r="BC108" s="182">
        <v>0</v>
      </c>
      <c r="BD108" s="146">
        <f t="shared" si="196"/>
        <v>0</v>
      </c>
      <c r="BE108" s="182">
        <v>0</v>
      </c>
      <c r="BF108" s="182">
        <f>SUMIF([8]Sheet1!$O:$O,A108,[8]Sheet1!$AD:$AD)</f>
        <v>0</v>
      </c>
    </row>
    <row r="109" hidden="1" customHeight="1" spans="1:58">
      <c r="A109" s="208">
        <v>2011105</v>
      </c>
      <c r="B109" s="60" t="s">
        <v>162</v>
      </c>
      <c r="C109" s="63">
        <f t="shared" si="180"/>
        <v>0</v>
      </c>
      <c r="D109" s="63">
        <f t="shared" si="181"/>
        <v>0</v>
      </c>
      <c r="E109" s="63">
        <f t="shared" si="182"/>
        <v>0</v>
      </c>
      <c r="F109" s="63">
        <f t="shared" si="183"/>
        <v>0</v>
      </c>
      <c r="G109" s="63">
        <f t="shared" si="184"/>
        <v>0</v>
      </c>
      <c r="H109" s="63">
        <f t="shared" si="185"/>
        <v>0</v>
      </c>
      <c r="I109" s="106" t="str">
        <f t="shared" si="142"/>
        <v>否</v>
      </c>
      <c r="J109" s="146" t="str">
        <f t="shared" si="143"/>
        <v>项</v>
      </c>
      <c r="K109" s="146" t="str">
        <f t="shared" si="144"/>
        <v>201</v>
      </c>
      <c r="N109" s="218">
        <v>0</v>
      </c>
      <c r="O109" s="146">
        <v>0</v>
      </c>
      <c r="P109" s="219">
        <f t="shared" si="186"/>
        <v>0</v>
      </c>
      <c r="Q109" s="219">
        <v>0</v>
      </c>
      <c r="R109" s="219">
        <v>0</v>
      </c>
      <c r="S109" s="219">
        <f>VLOOKUP(A:A,[3]全区!$A$1:$O$65536,15,FALSE)</f>
        <v>0</v>
      </c>
      <c r="T109" s="219">
        <v>0</v>
      </c>
      <c r="U109" s="146">
        <f>VLOOKUP(A:A,[3]全区!$A$1:$Q$65536,17,FALSE)</f>
        <v>0</v>
      </c>
      <c r="V109" s="219">
        <f t="shared" si="187"/>
        <v>0</v>
      </c>
      <c r="W109" s="219">
        <v>0</v>
      </c>
      <c r="X109" s="182">
        <f>VLOOKUP(A:A,[3]全区!$A$1:$S$65536,19,FALSE)</f>
        <v>0</v>
      </c>
      <c r="Y109" s="219">
        <f t="shared" si="188"/>
        <v>0</v>
      </c>
      <c r="AA109" s="182">
        <f>VLOOKUP(A:A,[2]全区!$A$1:$T$65536,20,FALSE)</f>
        <v>0</v>
      </c>
      <c r="AB109" s="219">
        <f t="shared" si="189"/>
        <v>0</v>
      </c>
      <c r="AC109" s="182">
        <f>VLOOKUP(A:A,[1]全区!$A$1:$V$65536,22,FALSE)</f>
        <v>0</v>
      </c>
      <c r="AD109" s="219">
        <f t="shared" si="190"/>
        <v>0</v>
      </c>
      <c r="AE109" s="182">
        <f>VLOOKUP(A:A,[2]全区!$A$1:$P$65536,16,FALSE)</f>
        <v>0</v>
      </c>
      <c r="AF109" s="219">
        <f t="shared" si="191"/>
        <v>0</v>
      </c>
      <c r="AH109" s="182">
        <v>0</v>
      </c>
      <c r="AI109" s="182">
        <f>VLOOKUP(A:A,'[4]YB01'!$A$1:$C$1317,3,FALSE)</f>
        <v>0</v>
      </c>
      <c r="AJ109" s="177">
        <f t="shared" si="192"/>
        <v>0</v>
      </c>
      <c r="AK109" s="146">
        <v>0</v>
      </c>
      <c r="AL109" s="146">
        <f t="shared" si="193"/>
        <v>0</v>
      </c>
      <c r="AM109" s="228">
        <v>0</v>
      </c>
      <c r="AN109" s="182">
        <f t="shared" si="138"/>
        <v>0</v>
      </c>
      <c r="AO109" s="219">
        <v>0</v>
      </c>
      <c r="AP109" s="176">
        <f>(SUMIF([5]预算调整!$O:$O,A:A,[5]预算调整!$AD:$AD))/10000</f>
        <v>0</v>
      </c>
      <c r="AQ109" s="219">
        <f t="shared" si="163"/>
        <v>0</v>
      </c>
      <c r="AR109" s="219">
        <v>0</v>
      </c>
      <c r="AS109" s="182">
        <f>(SUMIF([6]预算调整!$F:$F,A:A,[6]预算调整!$P:$P))/10000</f>
        <v>0</v>
      </c>
      <c r="AT109" s="219">
        <f t="shared" si="194"/>
        <v>0</v>
      </c>
      <c r="AW109" s="231">
        <v>0</v>
      </c>
      <c r="AX109" s="182">
        <f>(SUMIF([7]Sheet2!$B:$B,A:A,[7]Sheet2!$C:$C))/10000</f>
        <v>0</v>
      </c>
      <c r="AY109" s="219">
        <f t="shared" si="195"/>
        <v>0</v>
      </c>
      <c r="BC109" s="182">
        <v>0</v>
      </c>
      <c r="BD109" s="146">
        <f t="shared" si="196"/>
        <v>0</v>
      </c>
      <c r="BE109" s="182">
        <v>0</v>
      </c>
      <c r="BF109" s="182">
        <f>SUMIF([8]Sheet1!$O:$O,A109,[8]Sheet1!$AD:$AD)</f>
        <v>0</v>
      </c>
    </row>
    <row r="110" hidden="1" customHeight="1" spans="1:58">
      <c r="A110" s="208">
        <v>2011106</v>
      </c>
      <c r="B110" s="60" t="s">
        <v>163</v>
      </c>
      <c r="C110" s="63">
        <f t="shared" si="180"/>
        <v>0</v>
      </c>
      <c r="D110" s="63">
        <f t="shared" si="181"/>
        <v>0</v>
      </c>
      <c r="E110" s="63">
        <f t="shared" si="182"/>
        <v>0</v>
      </c>
      <c r="F110" s="63">
        <f t="shared" si="183"/>
        <v>0</v>
      </c>
      <c r="G110" s="63">
        <f t="shared" si="184"/>
        <v>0</v>
      </c>
      <c r="H110" s="63">
        <f t="shared" si="185"/>
        <v>0</v>
      </c>
      <c r="I110" s="106" t="str">
        <f t="shared" si="142"/>
        <v>否</v>
      </c>
      <c r="J110" s="146" t="str">
        <f t="shared" si="143"/>
        <v>项</v>
      </c>
      <c r="K110" s="146" t="str">
        <f t="shared" si="144"/>
        <v>201</v>
      </c>
      <c r="N110" s="218">
        <v>0</v>
      </c>
      <c r="O110" s="146">
        <v>0</v>
      </c>
      <c r="P110" s="219">
        <f t="shared" si="186"/>
        <v>0</v>
      </c>
      <c r="Q110" s="219">
        <v>0</v>
      </c>
      <c r="R110" s="219">
        <v>0</v>
      </c>
      <c r="S110" s="219">
        <f>VLOOKUP(A:A,[3]全区!$A$1:$O$65536,15,FALSE)</f>
        <v>0</v>
      </c>
      <c r="T110" s="219">
        <v>0</v>
      </c>
      <c r="U110" s="146">
        <f>VLOOKUP(A:A,[3]全区!$A$1:$Q$65536,17,FALSE)</f>
        <v>0</v>
      </c>
      <c r="V110" s="219">
        <f t="shared" si="187"/>
        <v>0</v>
      </c>
      <c r="W110" s="219">
        <v>0</v>
      </c>
      <c r="X110" s="182">
        <f>VLOOKUP(A:A,[3]全区!$A$1:$S$65536,19,FALSE)</f>
        <v>0</v>
      </c>
      <c r="Y110" s="219">
        <f t="shared" si="188"/>
        <v>0</v>
      </c>
      <c r="AA110" s="182">
        <f>VLOOKUP(A:A,[2]全区!$A$1:$T$65536,20,FALSE)</f>
        <v>0</v>
      </c>
      <c r="AB110" s="219">
        <f t="shared" si="189"/>
        <v>0</v>
      </c>
      <c r="AC110" s="182">
        <f>VLOOKUP(A:A,[1]全区!$A$1:$V$65536,22,FALSE)</f>
        <v>0</v>
      </c>
      <c r="AD110" s="219">
        <f t="shared" si="190"/>
        <v>0</v>
      </c>
      <c r="AE110" s="182">
        <f>VLOOKUP(A:A,[2]全区!$A$1:$P$65536,16,FALSE)</f>
        <v>0</v>
      </c>
      <c r="AF110" s="219">
        <f t="shared" si="191"/>
        <v>0</v>
      </c>
      <c r="AH110" s="182">
        <v>0</v>
      </c>
      <c r="AI110" s="182">
        <f>VLOOKUP(A:A,'[4]YB01'!$A$1:$C$1317,3,FALSE)</f>
        <v>0</v>
      </c>
      <c r="AJ110" s="177">
        <f t="shared" si="192"/>
        <v>0</v>
      </c>
      <c r="AK110" s="146">
        <v>0</v>
      </c>
      <c r="AL110" s="146">
        <f t="shared" si="193"/>
        <v>0</v>
      </c>
      <c r="AM110" s="228">
        <v>0</v>
      </c>
      <c r="AN110" s="182">
        <f t="shared" si="138"/>
        <v>0</v>
      </c>
      <c r="AO110" s="219">
        <v>0</v>
      </c>
      <c r="AP110" s="176">
        <f>(SUMIF([5]预算调整!$O:$O,A:A,[5]预算调整!$AD:$AD))/10000</f>
        <v>0</v>
      </c>
      <c r="AQ110" s="219">
        <f t="shared" si="163"/>
        <v>0</v>
      </c>
      <c r="AR110" s="219">
        <v>0</v>
      </c>
      <c r="AS110" s="182">
        <f>(SUMIF([6]预算调整!$F:$F,A:A,[6]预算调整!$P:$P))/10000</f>
        <v>0</v>
      </c>
      <c r="AT110" s="219">
        <f t="shared" si="194"/>
        <v>0</v>
      </c>
      <c r="AW110" s="231">
        <v>0</v>
      </c>
      <c r="AX110" s="182">
        <f>(SUMIF([7]Sheet2!$B:$B,A:A,[7]Sheet2!$C:$C))/10000</f>
        <v>0</v>
      </c>
      <c r="AY110" s="219">
        <f t="shared" si="195"/>
        <v>0</v>
      </c>
      <c r="BC110" s="182">
        <v>0</v>
      </c>
      <c r="BD110" s="146">
        <f t="shared" si="196"/>
        <v>0</v>
      </c>
      <c r="BE110" s="182">
        <v>0</v>
      </c>
      <c r="BF110" s="182">
        <f>SUMIF([8]Sheet1!$O:$O,A110,[8]Sheet1!$AD:$AD)</f>
        <v>0</v>
      </c>
    </row>
    <row r="111" hidden="1" customHeight="1" spans="1:58">
      <c r="A111" s="208">
        <v>2011150</v>
      </c>
      <c r="B111" s="60" t="s">
        <v>110</v>
      </c>
      <c r="C111" s="63">
        <f t="shared" si="180"/>
        <v>0</v>
      </c>
      <c r="D111" s="63">
        <f t="shared" si="181"/>
        <v>0</v>
      </c>
      <c r="E111" s="63">
        <f t="shared" si="182"/>
        <v>0</v>
      </c>
      <c r="F111" s="63">
        <f t="shared" si="183"/>
        <v>0</v>
      </c>
      <c r="G111" s="63">
        <f t="shared" si="184"/>
        <v>0</v>
      </c>
      <c r="H111" s="63">
        <f t="shared" si="185"/>
        <v>0</v>
      </c>
      <c r="I111" s="106" t="str">
        <f t="shared" si="142"/>
        <v>否</v>
      </c>
      <c r="J111" s="146" t="str">
        <f t="shared" si="143"/>
        <v>项</v>
      </c>
      <c r="K111" s="146" t="str">
        <f t="shared" si="144"/>
        <v>201</v>
      </c>
      <c r="N111" s="218">
        <v>0</v>
      </c>
      <c r="O111" s="146">
        <v>0</v>
      </c>
      <c r="P111" s="219">
        <f t="shared" si="186"/>
        <v>0</v>
      </c>
      <c r="Q111" s="219">
        <v>0</v>
      </c>
      <c r="R111" s="219">
        <v>0</v>
      </c>
      <c r="S111" s="219">
        <f>VLOOKUP(A:A,[3]全区!$A$1:$O$65536,15,FALSE)</f>
        <v>0</v>
      </c>
      <c r="T111" s="219">
        <v>0</v>
      </c>
      <c r="U111" s="146">
        <f>VLOOKUP(A:A,[3]全区!$A$1:$Q$65536,17,FALSE)</f>
        <v>0</v>
      </c>
      <c r="V111" s="219">
        <f t="shared" si="187"/>
        <v>0</v>
      </c>
      <c r="W111" s="219">
        <v>0</v>
      </c>
      <c r="X111" s="182">
        <f>VLOOKUP(A:A,[3]全区!$A$1:$S$65536,19,FALSE)</f>
        <v>0</v>
      </c>
      <c r="Y111" s="219">
        <f t="shared" si="188"/>
        <v>0</v>
      </c>
      <c r="AA111" s="182">
        <f>VLOOKUP(A:A,[2]全区!$A$1:$T$65536,20,FALSE)</f>
        <v>0</v>
      </c>
      <c r="AB111" s="219">
        <f t="shared" si="189"/>
        <v>0</v>
      </c>
      <c r="AC111" s="182">
        <f>VLOOKUP(A:A,[1]全区!$A$1:$V$65536,22,FALSE)</f>
        <v>0</v>
      </c>
      <c r="AD111" s="219">
        <f t="shared" si="190"/>
        <v>0</v>
      </c>
      <c r="AE111" s="182">
        <f>VLOOKUP(A:A,[2]全区!$A$1:$P$65536,16,FALSE)</f>
        <v>0</v>
      </c>
      <c r="AF111" s="219">
        <f t="shared" si="191"/>
        <v>0</v>
      </c>
      <c r="AH111" s="182">
        <v>0</v>
      </c>
      <c r="AI111" s="182">
        <f>VLOOKUP(A:A,'[4]YB01'!$A$1:$C$1317,3,FALSE)</f>
        <v>0</v>
      </c>
      <c r="AJ111" s="177">
        <f t="shared" si="192"/>
        <v>0</v>
      </c>
      <c r="AK111" s="146">
        <v>0</v>
      </c>
      <c r="AL111" s="146">
        <f t="shared" si="193"/>
        <v>0</v>
      </c>
      <c r="AM111" s="228">
        <v>0</v>
      </c>
      <c r="AN111" s="182">
        <f t="shared" si="138"/>
        <v>0</v>
      </c>
      <c r="AO111" s="219">
        <v>0</v>
      </c>
      <c r="AP111" s="176">
        <f>(SUMIF([5]预算调整!$O:$O,A:A,[5]预算调整!$AD:$AD))/10000</f>
        <v>0</v>
      </c>
      <c r="AQ111" s="219">
        <f t="shared" si="163"/>
        <v>0</v>
      </c>
      <c r="AR111" s="219">
        <v>0</v>
      </c>
      <c r="AS111" s="182">
        <f>(SUMIF([6]预算调整!$F:$F,A:A,[6]预算调整!$P:$P))/10000</f>
        <v>0</v>
      </c>
      <c r="AT111" s="219">
        <f t="shared" si="194"/>
        <v>0</v>
      </c>
      <c r="AW111" s="231">
        <v>0</v>
      </c>
      <c r="AX111" s="182">
        <f>(SUMIF([7]Sheet2!$B:$B,A:A,[7]Sheet2!$C:$C))/10000</f>
        <v>0</v>
      </c>
      <c r="AY111" s="219">
        <f t="shared" si="195"/>
        <v>0</v>
      </c>
      <c r="BC111" s="182">
        <v>0</v>
      </c>
      <c r="BD111" s="146">
        <f t="shared" si="196"/>
        <v>0</v>
      </c>
      <c r="BE111" s="182">
        <v>0</v>
      </c>
      <c r="BF111" s="182">
        <f>SUMIF([8]Sheet1!$O:$O,A111,[8]Sheet1!$AD:$AD)</f>
        <v>0</v>
      </c>
    </row>
    <row r="112" customHeight="1" spans="1:58">
      <c r="A112" s="208">
        <v>2011199</v>
      </c>
      <c r="B112" s="60" t="s">
        <v>164</v>
      </c>
      <c r="C112" s="63">
        <f t="shared" si="180"/>
        <v>145</v>
      </c>
      <c r="D112" s="63">
        <f t="shared" si="181"/>
        <v>0</v>
      </c>
      <c r="E112" s="63">
        <f t="shared" si="182"/>
        <v>-29</v>
      </c>
      <c r="F112" s="63">
        <f t="shared" si="183"/>
        <v>34</v>
      </c>
      <c r="G112" s="63">
        <f t="shared" si="184"/>
        <v>34</v>
      </c>
      <c r="H112" s="63">
        <f t="shared" si="185"/>
        <v>116</v>
      </c>
      <c r="I112" s="106" t="str">
        <f t="shared" si="142"/>
        <v>是</v>
      </c>
      <c r="J112" s="146" t="str">
        <f t="shared" si="143"/>
        <v>项</v>
      </c>
      <c r="K112" s="146" t="str">
        <f t="shared" si="144"/>
        <v>201</v>
      </c>
      <c r="N112" s="218">
        <v>145</v>
      </c>
      <c r="O112" s="146">
        <v>144.796</v>
      </c>
      <c r="P112" s="219">
        <f t="shared" si="186"/>
        <v>145</v>
      </c>
      <c r="Q112" s="219">
        <v>0</v>
      </c>
      <c r="R112" s="219">
        <v>0</v>
      </c>
      <c r="S112" s="219">
        <f>VLOOKUP(A:A,[3]全区!$A$1:$O$65536,15,FALSE)</f>
        <v>0</v>
      </c>
      <c r="T112" s="219">
        <v>0</v>
      </c>
      <c r="U112" s="146">
        <f>VLOOKUP(A:A,[3]全区!$A$1:$Q$65536,17,FALSE)</f>
        <v>0</v>
      </c>
      <c r="V112" s="219">
        <f t="shared" si="187"/>
        <v>0</v>
      </c>
      <c r="W112" s="219">
        <v>0</v>
      </c>
      <c r="X112" s="182">
        <f>VLOOKUP(A:A,[3]全区!$A$1:$S$65536,19,FALSE)</f>
        <v>0</v>
      </c>
      <c r="Y112" s="219">
        <f t="shared" si="188"/>
        <v>0</v>
      </c>
      <c r="AA112" s="182">
        <f>VLOOKUP(A:A,[2]全区!$A$1:$T$65536,20,FALSE)</f>
        <v>0</v>
      </c>
      <c r="AB112" s="219">
        <f t="shared" si="189"/>
        <v>0</v>
      </c>
      <c r="AC112" s="182">
        <f>VLOOKUP(A:A,[1]全区!$A$1:$V$65536,22,FALSE)</f>
        <v>35</v>
      </c>
      <c r="AD112" s="219">
        <f t="shared" si="190"/>
        <v>35</v>
      </c>
      <c r="AE112" s="182">
        <f>VLOOKUP(A:A,[2]全区!$A$1:$P$65536,16,FALSE)</f>
        <v>0</v>
      </c>
      <c r="AF112" s="219">
        <f t="shared" si="191"/>
        <v>0</v>
      </c>
      <c r="AH112" s="182">
        <v>112</v>
      </c>
      <c r="AI112" s="182">
        <f>VLOOKUP(A:A,'[4]YB01'!$A$1:$C$1317,3,FALSE)</f>
        <v>112</v>
      </c>
      <c r="AJ112" s="177">
        <f t="shared" si="192"/>
        <v>145</v>
      </c>
      <c r="AK112" s="146">
        <v>116</v>
      </c>
      <c r="AL112" s="146">
        <f t="shared" si="193"/>
        <v>116</v>
      </c>
      <c r="AM112" s="228">
        <v>115.89137</v>
      </c>
      <c r="AN112" s="182">
        <f t="shared" si="138"/>
        <v>0</v>
      </c>
      <c r="AO112" s="219">
        <v>51</v>
      </c>
      <c r="AP112" s="176">
        <f>(SUMIF([5]预算调整!$O:$O,A:A,[5]预算调整!$AD:$AD))/10000</f>
        <v>50.523289</v>
      </c>
      <c r="AQ112" s="219">
        <f t="shared" si="163"/>
        <v>51</v>
      </c>
      <c r="AR112" s="219">
        <v>94</v>
      </c>
      <c r="AS112" s="182">
        <f>(SUMIF([6]预算调整!$F:$F,A:A,[6]预算调整!$P:$P))/10000</f>
        <v>93.635765</v>
      </c>
      <c r="AT112" s="219">
        <f t="shared" si="194"/>
        <v>94</v>
      </c>
      <c r="AW112" s="231">
        <v>34</v>
      </c>
      <c r="AX112" s="182">
        <f>(SUMIF([7]Sheet2!$B:$B,A:A,[7]Sheet2!$C:$C))/10000</f>
        <v>33.915016</v>
      </c>
      <c r="AY112" s="219">
        <f t="shared" si="195"/>
        <v>34</v>
      </c>
      <c r="BC112" s="182">
        <v>0</v>
      </c>
      <c r="BD112" s="146">
        <f t="shared" si="196"/>
        <v>0</v>
      </c>
      <c r="BE112" s="182">
        <v>0</v>
      </c>
      <c r="BF112" s="182">
        <f>SUMIF([8]Sheet1!$O:$O,A112,[8]Sheet1!$AD:$AD)</f>
        <v>0</v>
      </c>
    </row>
    <row r="113" s="177" customFormat="1" customHeight="1" spans="1:58">
      <c r="A113" s="209">
        <v>20113</v>
      </c>
      <c r="B113" s="207" t="s">
        <v>165</v>
      </c>
      <c r="C113" s="66">
        <f t="shared" ref="C113:H113" si="197">SUM(C114:C123)</f>
        <v>609</v>
      </c>
      <c r="D113" s="66">
        <f t="shared" si="197"/>
        <v>0</v>
      </c>
      <c r="E113" s="66">
        <f t="shared" si="197"/>
        <v>102</v>
      </c>
      <c r="F113" s="66">
        <f t="shared" si="197"/>
        <v>0</v>
      </c>
      <c r="G113" s="66">
        <f t="shared" si="197"/>
        <v>0</v>
      </c>
      <c r="H113" s="66">
        <f t="shared" si="197"/>
        <v>711</v>
      </c>
      <c r="I113" s="106" t="str">
        <f t="shared" si="142"/>
        <v>是</v>
      </c>
      <c r="J113" s="143" t="str">
        <f t="shared" si="143"/>
        <v>款</v>
      </c>
      <c r="K113" s="143" t="str">
        <f t="shared" si="144"/>
        <v>201</v>
      </c>
      <c r="L113" s="143"/>
      <c r="M113" s="143"/>
      <c r="N113" s="143"/>
      <c r="O113" s="143"/>
      <c r="P113" s="143"/>
      <c r="Q113" s="143"/>
      <c r="R113" s="143"/>
      <c r="S113" s="143"/>
      <c r="T113" s="143"/>
      <c r="U113" s="143"/>
      <c r="V113" s="143"/>
      <c r="W113" s="143"/>
      <c r="AN113" s="182">
        <f t="shared" si="138"/>
        <v>0</v>
      </c>
      <c r="AO113" s="219"/>
      <c r="AP113" s="176">
        <f>(SUMIF([5]预算调整!$O:$O,A:A,[5]预算调整!$AD:$AD))/10000</f>
        <v>0</v>
      </c>
      <c r="AQ113" s="219">
        <f t="shared" si="163"/>
        <v>0</v>
      </c>
      <c r="AR113" s="219"/>
      <c r="AS113" s="182">
        <v>0</v>
      </c>
      <c r="AX113" s="182">
        <v>0</v>
      </c>
      <c r="BC113" s="182"/>
      <c r="BD113" s="182"/>
      <c r="BE113" s="182">
        <v>0</v>
      </c>
      <c r="BF113" s="182"/>
    </row>
    <row r="114" hidden="1" customHeight="1" spans="1:58">
      <c r="A114" s="208">
        <v>2011301</v>
      </c>
      <c r="B114" s="60" t="s">
        <v>101</v>
      </c>
      <c r="C114" s="63">
        <f t="shared" ref="C114:C123" si="198">N114+T114+W114</f>
        <v>0</v>
      </c>
      <c r="D114" s="63">
        <f t="shared" ref="D114:D123" si="199">Q114+T114</f>
        <v>0</v>
      </c>
      <c r="E114" s="63">
        <f t="shared" ref="E114:E123" si="200">H114-C114</f>
        <v>0</v>
      </c>
      <c r="F114" s="63">
        <f t="shared" ref="F114:F123" si="201">G114-D114</f>
        <v>0</v>
      </c>
      <c r="G114" s="63">
        <f t="shared" ref="G114:G123" si="202">AW114</f>
        <v>0</v>
      </c>
      <c r="H114" s="63">
        <f t="shared" ref="H114:H123" si="203">AK114+AN114</f>
        <v>0</v>
      </c>
      <c r="I114" s="106" t="str">
        <f t="shared" si="142"/>
        <v>否</v>
      </c>
      <c r="J114" s="146" t="str">
        <f t="shared" si="143"/>
        <v>项</v>
      </c>
      <c r="K114" s="146" t="str">
        <f t="shared" si="144"/>
        <v>201</v>
      </c>
      <c r="N114" s="218">
        <v>0</v>
      </c>
      <c r="O114" s="146">
        <v>0</v>
      </c>
      <c r="P114" s="219">
        <f t="shared" ref="P114:P123" si="204">ROUND(O114,0)</f>
        <v>0</v>
      </c>
      <c r="Q114" s="219">
        <v>0</v>
      </c>
      <c r="R114" s="219">
        <v>0</v>
      </c>
      <c r="S114" s="219">
        <f>VLOOKUP(A:A,[3]全区!$A$1:$O$65536,15,FALSE)</f>
        <v>0</v>
      </c>
      <c r="T114" s="219">
        <v>0</v>
      </c>
      <c r="U114" s="146">
        <f>VLOOKUP(A:A,[3]全区!$A$1:$Q$65536,17,FALSE)</f>
        <v>0</v>
      </c>
      <c r="V114" s="219">
        <f t="shared" ref="V114:V123" si="205">ROUND(U114,0)</f>
        <v>0</v>
      </c>
      <c r="W114" s="219">
        <v>0</v>
      </c>
      <c r="X114" s="182">
        <f>VLOOKUP(A:A,[3]全区!$A$1:$S$65536,19,FALSE)</f>
        <v>0</v>
      </c>
      <c r="Y114" s="219">
        <f t="shared" ref="Y114:Y123" si="206">ROUND(X114,0)</f>
        <v>0</v>
      </c>
      <c r="AA114" s="182">
        <f>VLOOKUP(A:A,[2]全区!$A$1:$T$65536,20,FALSE)</f>
        <v>0</v>
      </c>
      <c r="AB114" s="219">
        <f t="shared" ref="AB114:AB123" si="207">ROUND(AA114,0)</f>
        <v>0</v>
      </c>
      <c r="AC114" s="182">
        <f>VLOOKUP(A:A,[1]全区!$A$1:$V$65536,22,FALSE)</f>
        <v>0</v>
      </c>
      <c r="AD114" s="219">
        <f t="shared" ref="AD114:AD123" si="208">ROUND(AC114,0)</f>
        <v>0</v>
      </c>
      <c r="AE114" s="182">
        <f>VLOOKUP(A:A,[2]全区!$A$1:$P$65536,16,FALSE)</f>
        <v>0</v>
      </c>
      <c r="AF114" s="219">
        <f t="shared" ref="AF114:AF123" si="209">ROUND(AE114,0)</f>
        <v>0</v>
      </c>
      <c r="AH114" s="182">
        <v>0</v>
      </c>
      <c r="AI114" s="182">
        <f>VLOOKUP(A:A,'[4]YB01'!$A$1:$C$1317,3,FALSE)</f>
        <v>0</v>
      </c>
      <c r="AJ114" s="177">
        <f t="shared" ref="AJ114:AJ123" si="210">AO114+AR114</f>
        <v>0</v>
      </c>
      <c r="AK114" s="146">
        <v>0</v>
      </c>
      <c r="AL114" s="146">
        <f t="shared" ref="AL114:AL123" si="211">ROUND(AM114,0)</f>
        <v>0</v>
      </c>
      <c r="AM114" s="228">
        <v>0</v>
      </c>
      <c r="AN114" s="182">
        <f t="shared" si="138"/>
        <v>0</v>
      </c>
      <c r="AO114" s="219">
        <v>0</v>
      </c>
      <c r="AP114" s="176">
        <f>(SUMIF([5]预算调整!$O:$O,A:A,[5]预算调整!$AD:$AD))/10000</f>
        <v>0</v>
      </c>
      <c r="AQ114" s="219">
        <f t="shared" si="163"/>
        <v>0</v>
      </c>
      <c r="AR114" s="219">
        <v>0</v>
      </c>
      <c r="AS114" s="182">
        <f>(SUMIF([6]预算调整!$F:$F,A:A,[6]预算调整!$P:$P))/10000</f>
        <v>0</v>
      </c>
      <c r="AT114" s="219">
        <f t="shared" ref="AT114:AT123" si="212">ROUND(AS114,0)</f>
        <v>0</v>
      </c>
      <c r="AW114" s="231">
        <v>0</v>
      </c>
      <c r="AX114" s="182">
        <f>(SUMIF([7]Sheet2!$B:$B,A:A,[7]Sheet2!$C:$C))/10000</f>
        <v>0</v>
      </c>
      <c r="AY114" s="219">
        <f t="shared" ref="AY114:AY123" si="213">ROUND(AX114,0)</f>
        <v>0</v>
      </c>
      <c r="BC114" s="182">
        <v>0</v>
      </c>
      <c r="BD114" s="146">
        <f t="shared" ref="BD114:BD123" si="214">ROUND(BE114,0)</f>
        <v>0</v>
      </c>
      <c r="BE114" s="182">
        <v>0</v>
      </c>
      <c r="BF114" s="182">
        <f>SUMIF([8]Sheet1!$O:$O,A114,[8]Sheet1!$AD:$AD)</f>
        <v>0</v>
      </c>
    </row>
    <row r="115" hidden="1" customHeight="1" spans="1:58">
      <c r="A115" s="208">
        <v>2011302</v>
      </c>
      <c r="B115" s="60" t="s">
        <v>102</v>
      </c>
      <c r="C115" s="63">
        <f t="shared" si="198"/>
        <v>0</v>
      </c>
      <c r="D115" s="63">
        <f t="shared" si="199"/>
        <v>0</v>
      </c>
      <c r="E115" s="63">
        <f t="shared" si="200"/>
        <v>0</v>
      </c>
      <c r="F115" s="63">
        <f t="shared" si="201"/>
        <v>0</v>
      </c>
      <c r="G115" s="63">
        <f t="shared" si="202"/>
        <v>0</v>
      </c>
      <c r="H115" s="63">
        <f t="shared" si="203"/>
        <v>0</v>
      </c>
      <c r="I115" s="106" t="str">
        <f t="shared" si="142"/>
        <v>否</v>
      </c>
      <c r="J115" s="146" t="str">
        <f t="shared" si="143"/>
        <v>项</v>
      </c>
      <c r="K115" s="146" t="str">
        <f t="shared" si="144"/>
        <v>201</v>
      </c>
      <c r="N115" s="218">
        <v>0</v>
      </c>
      <c r="O115" s="146">
        <v>0</v>
      </c>
      <c r="P115" s="219">
        <f t="shared" si="204"/>
        <v>0</v>
      </c>
      <c r="Q115" s="219">
        <v>0</v>
      </c>
      <c r="R115" s="219">
        <v>0</v>
      </c>
      <c r="S115" s="219">
        <f>VLOOKUP(A:A,[3]全区!$A$1:$O$65536,15,FALSE)</f>
        <v>0</v>
      </c>
      <c r="T115" s="219">
        <v>0</v>
      </c>
      <c r="U115" s="146">
        <f>VLOOKUP(A:A,[3]全区!$A$1:$Q$65536,17,FALSE)</f>
        <v>0</v>
      </c>
      <c r="V115" s="219">
        <f t="shared" si="205"/>
        <v>0</v>
      </c>
      <c r="W115" s="219">
        <v>0</v>
      </c>
      <c r="X115" s="182">
        <f>VLOOKUP(A:A,[3]全区!$A$1:$S$65536,19,FALSE)</f>
        <v>0</v>
      </c>
      <c r="Y115" s="219">
        <f t="shared" si="206"/>
        <v>0</v>
      </c>
      <c r="AA115" s="182">
        <f>VLOOKUP(A:A,[2]全区!$A$1:$T$65536,20,FALSE)</f>
        <v>0</v>
      </c>
      <c r="AB115" s="219">
        <f t="shared" si="207"/>
        <v>0</v>
      </c>
      <c r="AC115" s="182">
        <f>VLOOKUP(A:A,[1]全区!$A$1:$V$65536,22,FALSE)</f>
        <v>0</v>
      </c>
      <c r="AD115" s="219">
        <f t="shared" si="208"/>
        <v>0</v>
      </c>
      <c r="AE115" s="182">
        <f>VLOOKUP(A:A,[2]全区!$A$1:$P$65536,16,FALSE)</f>
        <v>0</v>
      </c>
      <c r="AF115" s="219">
        <f t="shared" si="209"/>
        <v>0</v>
      </c>
      <c r="AH115" s="182">
        <v>0</v>
      </c>
      <c r="AI115" s="182">
        <f>VLOOKUP(A:A,'[4]YB01'!$A$1:$C$1317,3,FALSE)</f>
        <v>0</v>
      </c>
      <c r="AJ115" s="177">
        <f t="shared" si="210"/>
        <v>0</v>
      </c>
      <c r="AK115" s="146">
        <v>0</v>
      </c>
      <c r="AL115" s="146">
        <f t="shared" si="211"/>
        <v>0</v>
      </c>
      <c r="AM115" s="228">
        <v>0</v>
      </c>
      <c r="AN115" s="182">
        <f t="shared" si="138"/>
        <v>0</v>
      </c>
      <c r="AO115" s="219">
        <v>0</v>
      </c>
      <c r="AP115" s="176">
        <f>(SUMIF([5]预算调整!$O:$O,A:A,[5]预算调整!$AD:$AD))/10000</f>
        <v>0</v>
      </c>
      <c r="AQ115" s="219">
        <f t="shared" si="163"/>
        <v>0</v>
      </c>
      <c r="AR115" s="219">
        <v>0</v>
      </c>
      <c r="AS115" s="182">
        <f>(SUMIF([6]预算调整!$F:$F,A:A,[6]预算调整!$P:$P))/10000</f>
        <v>0</v>
      </c>
      <c r="AT115" s="219">
        <f t="shared" si="212"/>
        <v>0</v>
      </c>
      <c r="AW115" s="231">
        <v>0</v>
      </c>
      <c r="AX115" s="182">
        <f>(SUMIF([7]Sheet2!$B:$B,A:A,[7]Sheet2!$C:$C))/10000</f>
        <v>0</v>
      </c>
      <c r="AY115" s="219">
        <f t="shared" si="213"/>
        <v>0</v>
      </c>
      <c r="BC115" s="182">
        <v>0</v>
      </c>
      <c r="BD115" s="146">
        <f t="shared" si="214"/>
        <v>0</v>
      </c>
      <c r="BE115" s="182">
        <v>0</v>
      </c>
      <c r="BF115" s="182">
        <f>SUMIF([8]Sheet1!$O:$O,A115,[8]Sheet1!$AD:$AD)</f>
        <v>0</v>
      </c>
    </row>
    <row r="116" hidden="1" customHeight="1" spans="1:58">
      <c r="A116" s="208">
        <v>2011303</v>
      </c>
      <c r="B116" s="60" t="s">
        <v>103</v>
      </c>
      <c r="C116" s="63">
        <f t="shared" si="198"/>
        <v>0</v>
      </c>
      <c r="D116" s="63">
        <f t="shared" si="199"/>
        <v>0</v>
      </c>
      <c r="E116" s="63">
        <f t="shared" si="200"/>
        <v>0</v>
      </c>
      <c r="F116" s="63">
        <f t="shared" si="201"/>
        <v>0</v>
      </c>
      <c r="G116" s="63">
        <f t="shared" si="202"/>
        <v>0</v>
      </c>
      <c r="H116" s="63">
        <f t="shared" si="203"/>
        <v>0</v>
      </c>
      <c r="I116" s="106" t="str">
        <f t="shared" si="142"/>
        <v>否</v>
      </c>
      <c r="J116" s="146" t="str">
        <f t="shared" si="143"/>
        <v>项</v>
      </c>
      <c r="K116" s="146" t="str">
        <f t="shared" si="144"/>
        <v>201</v>
      </c>
      <c r="N116" s="218">
        <v>0</v>
      </c>
      <c r="O116" s="146">
        <v>0</v>
      </c>
      <c r="P116" s="219">
        <f t="shared" si="204"/>
        <v>0</v>
      </c>
      <c r="Q116" s="219">
        <v>0</v>
      </c>
      <c r="R116" s="219">
        <v>0</v>
      </c>
      <c r="S116" s="219">
        <f>VLOOKUP(A:A,[3]全区!$A$1:$O$65536,15,FALSE)</f>
        <v>0</v>
      </c>
      <c r="T116" s="219">
        <v>0</v>
      </c>
      <c r="U116" s="146">
        <f>VLOOKUP(A:A,[3]全区!$A$1:$Q$65536,17,FALSE)</f>
        <v>0</v>
      </c>
      <c r="V116" s="219">
        <f t="shared" si="205"/>
        <v>0</v>
      </c>
      <c r="W116" s="219">
        <v>0</v>
      </c>
      <c r="X116" s="182">
        <f>VLOOKUP(A:A,[3]全区!$A$1:$S$65536,19,FALSE)</f>
        <v>0</v>
      </c>
      <c r="Y116" s="219">
        <f t="shared" si="206"/>
        <v>0</v>
      </c>
      <c r="AA116" s="182">
        <f>VLOOKUP(A:A,[2]全区!$A$1:$T$65536,20,FALSE)</f>
        <v>0</v>
      </c>
      <c r="AB116" s="219">
        <f t="shared" si="207"/>
        <v>0</v>
      </c>
      <c r="AC116" s="182">
        <f>VLOOKUP(A:A,[1]全区!$A$1:$V$65536,22,FALSE)</f>
        <v>0</v>
      </c>
      <c r="AD116" s="219">
        <f t="shared" si="208"/>
        <v>0</v>
      </c>
      <c r="AE116" s="182">
        <f>VLOOKUP(A:A,[2]全区!$A$1:$P$65536,16,FALSE)</f>
        <v>0</v>
      </c>
      <c r="AF116" s="219">
        <f t="shared" si="209"/>
        <v>0</v>
      </c>
      <c r="AH116" s="182">
        <v>0</v>
      </c>
      <c r="AI116" s="182">
        <f>VLOOKUP(A:A,'[4]YB01'!$A$1:$C$1317,3,FALSE)</f>
        <v>0</v>
      </c>
      <c r="AJ116" s="177">
        <f t="shared" si="210"/>
        <v>0</v>
      </c>
      <c r="AK116" s="146">
        <v>0</v>
      </c>
      <c r="AL116" s="146">
        <f t="shared" si="211"/>
        <v>0</v>
      </c>
      <c r="AM116" s="228">
        <v>0</v>
      </c>
      <c r="AN116" s="182">
        <f t="shared" si="138"/>
        <v>0</v>
      </c>
      <c r="AO116" s="219">
        <v>0</v>
      </c>
      <c r="AP116" s="176">
        <f>(SUMIF([5]预算调整!$O:$O,A:A,[5]预算调整!$AD:$AD))/10000</f>
        <v>0</v>
      </c>
      <c r="AQ116" s="219">
        <f t="shared" si="163"/>
        <v>0</v>
      </c>
      <c r="AR116" s="219">
        <v>0</v>
      </c>
      <c r="AS116" s="182">
        <f>(SUMIF([6]预算调整!$F:$F,A:A,[6]预算调整!$P:$P))/10000</f>
        <v>0</v>
      </c>
      <c r="AT116" s="219">
        <f t="shared" si="212"/>
        <v>0</v>
      </c>
      <c r="AW116" s="231">
        <v>0</v>
      </c>
      <c r="AX116" s="182">
        <f>(SUMIF([7]Sheet2!$B:$B,A:A,[7]Sheet2!$C:$C))/10000</f>
        <v>0</v>
      </c>
      <c r="AY116" s="219">
        <f t="shared" si="213"/>
        <v>0</v>
      </c>
      <c r="BC116" s="182">
        <v>0</v>
      </c>
      <c r="BD116" s="146">
        <f t="shared" si="214"/>
        <v>0</v>
      </c>
      <c r="BE116" s="182">
        <v>0</v>
      </c>
      <c r="BF116" s="182">
        <f>SUMIF([8]Sheet1!$O:$O,A116,[8]Sheet1!$AD:$AD)</f>
        <v>0</v>
      </c>
    </row>
    <row r="117" hidden="1" customHeight="1" spans="1:58">
      <c r="A117" s="208">
        <v>2011304</v>
      </c>
      <c r="B117" s="60" t="s">
        <v>166</v>
      </c>
      <c r="C117" s="63">
        <f t="shared" si="198"/>
        <v>0</v>
      </c>
      <c r="D117" s="63">
        <f t="shared" si="199"/>
        <v>0</v>
      </c>
      <c r="E117" s="63">
        <f t="shared" si="200"/>
        <v>0</v>
      </c>
      <c r="F117" s="63">
        <f t="shared" si="201"/>
        <v>0</v>
      </c>
      <c r="G117" s="63">
        <f t="shared" si="202"/>
        <v>0</v>
      </c>
      <c r="H117" s="63">
        <f t="shared" si="203"/>
        <v>0</v>
      </c>
      <c r="I117" s="106" t="str">
        <f t="shared" si="142"/>
        <v>否</v>
      </c>
      <c r="J117" s="146" t="str">
        <f t="shared" si="143"/>
        <v>项</v>
      </c>
      <c r="K117" s="146" t="str">
        <f t="shared" si="144"/>
        <v>201</v>
      </c>
      <c r="N117" s="218">
        <v>0</v>
      </c>
      <c r="O117" s="146">
        <v>0</v>
      </c>
      <c r="P117" s="219">
        <f t="shared" si="204"/>
        <v>0</v>
      </c>
      <c r="Q117" s="219">
        <v>0</v>
      </c>
      <c r="R117" s="219">
        <v>0</v>
      </c>
      <c r="S117" s="219">
        <f>VLOOKUP(A:A,[3]全区!$A$1:$O$65536,15,FALSE)</f>
        <v>0</v>
      </c>
      <c r="T117" s="219">
        <v>0</v>
      </c>
      <c r="U117" s="146">
        <f>VLOOKUP(A:A,[3]全区!$A$1:$Q$65536,17,FALSE)</f>
        <v>0</v>
      </c>
      <c r="V117" s="219">
        <f t="shared" si="205"/>
        <v>0</v>
      </c>
      <c r="W117" s="219">
        <v>0</v>
      </c>
      <c r="X117" s="182">
        <f>VLOOKUP(A:A,[3]全区!$A$1:$S$65536,19,FALSE)</f>
        <v>0</v>
      </c>
      <c r="Y117" s="219">
        <f t="shared" si="206"/>
        <v>0</v>
      </c>
      <c r="AA117" s="182">
        <f>VLOOKUP(A:A,[2]全区!$A$1:$T$65536,20,FALSE)</f>
        <v>0</v>
      </c>
      <c r="AB117" s="219">
        <f t="shared" si="207"/>
        <v>0</v>
      </c>
      <c r="AC117" s="182">
        <f>VLOOKUP(A:A,[1]全区!$A$1:$V$65536,22,FALSE)</f>
        <v>0</v>
      </c>
      <c r="AD117" s="219">
        <f t="shared" si="208"/>
        <v>0</v>
      </c>
      <c r="AE117" s="182">
        <f>VLOOKUP(A:A,[2]全区!$A$1:$P$65536,16,FALSE)</f>
        <v>0</v>
      </c>
      <c r="AF117" s="219">
        <f t="shared" si="209"/>
        <v>0</v>
      </c>
      <c r="AH117" s="182">
        <v>0</v>
      </c>
      <c r="AI117" s="182">
        <f>VLOOKUP(A:A,'[4]YB01'!$A$1:$C$1317,3,FALSE)</f>
        <v>0</v>
      </c>
      <c r="AJ117" s="177">
        <f t="shared" si="210"/>
        <v>0</v>
      </c>
      <c r="AK117" s="146">
        <v>0</v>
      </c>
      <c r="AL117" s="146">
        <f t="shared" si="211"/>
        <v>0</v>
      </c>
      <c r="AM117" s="228">
        <v>0</v>
      </c>
      <c r="AN117" s="182">
        <f t="shared" si="138"/>
        <v>0</v>
      </c>
      <c r="AO117" s="219">
        <v>0</v>
      </c>
      <c r="AP117" s="176">
        <f>(SUMIF([5]预算调整!$O:$O,A:A,[5]预算调整!$AD:$AD))/10000</f>
        <v>0</v>
      </c>
      <c r="AQ117" s="219">
        <f t="shared" si="163"/>
        <v>0</v>
      </c>
      <c r="AR117" s="219">
        <v>0</v>
      </c>
      <c r="AS117" s="182">
        <f>(SUMIF([6]预算调整!$F:$F,A:A,[6]预算调整!$P:$P))/10000</f>
        <v>0</v>
      </c>
      <c r="AT117" s="219">
        <f t="shared" si="212"/>
        <v>0</v>
      </c>
      <c r="AW117" s="231">
        <v>0</v>
      </c>
      <c r="AX117" s="182">
        <f>(SUMIF([7]Sheet2!$B:$B,A:A,[7]Sheet2!$C:$C))/10000</f>
        <v>0</v>
      </c>
      <c r="AY117" s="219">
        <f t="shared" si="213"/>
        <v>0</v>
      </c>
      <c r="BC117" s="182">
        <v>0</v>
      </c>
      <c r="BD117" s="146">
        <f t="shared" si="214"/>
        <v>0</v>
      </c>
      <c r="BE117" s="182">
        <v>0</v>
      </c>
      <c r="BF117" s="182">
        <f>SUMIF([8]Sheet1!$O:$O,A117,[8]Sheet1!$AD:$AD)</f>
        <v>0</v>
      </c>
    </row>
    <row r="118" hidden="1" customHeight="1" spans="1:58">
      <c r="A118" s="208">
        <v>2011305</v>
      </c>
      <c r="B118" s="60" t="s">
        <v>167</v>
      </c>
      <c r="C118" s="63">
        <f t="shared" si="198"/>
        <v>0</v>
      </c>
      <c r="D118" s="63">
        <f t="shared" si="199"/>
        <v>0</v>
      </c>
      <c r="E118" s="63">
        <f t="shared" si="200"/>
        <v>0</v>
      </c>
      <c r="F118" s="63">
        <f t="shared" si="201"/>
        <v>0</v>
      </c>
      <c r="G118" s="63">
        <f t="shared" si="202"/>
        <v>0</v>
      </c>
      <c r="H118" s="63">
        <f t="shared" si="203"/>
        <v>0</v>
      </c>
      <c r="I118" s="106" t="str">
        <f t="shared" si="142"/>
        <v>否</v>
      </c>
      <c r="J118" s="146" t="str">
        <f t="shared" si="143"/>
        <v>项</v>
      </c>
      <c r="K118" s="146" t="str">
        <f t="shared" si="144"/>
        <v>201</v>
      </c>
      <c r="N118" s="218">
        <v>0</v>
      </c>
      <c r="O118" s="146">
        <v>0</v>
      </c>
      <c r="P118" s="219">
        <f t="shared" si="204"/>
        <v>0</v>
      </c>
      <c r="Q118" s="219">
        <v>0</v>
      </c>
      <c r="R118" s="219">
        <v>0</v>
      </c>
      <c r="S118" s="219">
        <f>VLOOKUP(A:A,[3]全区!$A$1:$O$65536,15,FALSE)</f>
        <v>0</v>
      </c>
      <c r="T118" s="219">
        <v>0</v>
      </c>
      <c r="U118" s="146">
        <f>VLOOKUP(A:A,[3]全区!$A$1:$Q$65536,17,FALSE)</f>
        <v>0</v>
      </c>
      <c r="V118" s="219">
        <f t="shared" si="205"/>
        <v>0</v>
      </c>
      <c r="W118" s="219">
        <v>0</v>
      </c>
      <c r="X118" s="182">
        <f>VLOOKUP(A:A,[3]全区!$A$1:$S$65536,19,FALSE)</f>
        <v>0</v>
      </c>
      <c r="Y118" s="219">
        <f t="shared" si="206"/>
        <v>0</v>
      </c>
      <c r="AA118" s="182">
        <f>VLOOKUP(A:A,[2]全区!$A$1:$T$65536,20,FALSE)</f>
        <v>0</v>
      </c>
      <c r="AB118" s="219">
        <f t="shared" si="207"/>
        <v>0</v>
      </c>
      <c r="AC118" s="182">
        <f>VLOOKUP(A:A,[1]全区!$A$1:$V$65536,22,FALSE)</f>
        <v>0</v>
      </c>
      <c r="AD118" s="219">
        <f t="shared" si="208"/>
        <v>0</v>
      </c>
      <c r="AE118" s="182">
        <f>VLOOKUP(A:A,[2]全区!$A$1:$P$65536,16,FALSE)</f>
        <v>0</v>
      </c>
      <c r="AF118" s="219">
        <f t="shared" si="209"/>
        <v>0</v>
      </c>
      <c r="AH118" s="182">
        <v>0</v>
      </c>
      <c r="AI118" s="182">
        <f>VLOOKUP(A:A,'[4]YB01'!$A$1:$C$1317,3,FALSE)</f>
        <v>0</v>
      </c>
      <c r="AJ118" s="177">
        <f t="shared" si="210"/>
        <v>0</v>
      </c>
      <c r="AK118" s="146">
        <v>0</v>
      </c>
      <c r="AL118" s="146">
        <f t="shared" si="211"/>
        <v>0</v>
      </c>
      <c r="AM118" s="228">
        <v>0</v>
      </c>
      <c r="AN118" s="182">
        <f t="shared" si="138"/>
        <v>0</v>
      </c>
      <c r="AO118" s="219">
        <v>0</v>
      </c>
      <c r="AP118" s="176">
        <f>(SUMIF([5]预算调整!$O:$O,A:A,[5]预算调整!$AD:$AD))/10000</f>
        <v>0</v>
      </c>
      <c r="AQ118" s="219">
        <f t="shared" si="163"/>
        <v>0</v>
      </c>
      <c r="AR118" s="219">
        <v>0</v>
      </c>
      <c r="AS118" s="182">
        <f>(SUMIF([6]预算调整!$F:$F,A:A,[6]预算调整!$P:$P))/10000</f>
        <v>0</v>
      </c>
      <c r="AT118" s="219">
        <f t="shared" si="212"/>
        <v>0</v>
      </c>
      <c r="AW118" s="231">
        <v>0</v>
      </c>
      <c r="AX118" s="182">
        <f>(SUMIF([7]Sheet2!$B:$B,A:A,[7]Sheet2!$C:$C))/10000</f>
        <v>0</v>
      </c>
      <c r="AY118" s="219">
        <f t="shared" si="213"/>
        <v>0</v>
      </c>
      <c r="BC118" s="182">
        <v>0</v>
      </c>
      <c r="BD118" s="146">
        <f t="shared" si="214"/>
        <v>0</v>
      </c>
      <c r="BE118" s="182">
        <v>0</v>
      </c>
      <c r="BF118" s="182">
        <f>SUMIF([8]Sheet1!$O:$O,A118,[8]Sheet1!$AD:$AD)</f>
        <v>0</v>
      </c>
    </row>
    <row r="119" hidden="1" customHeight="1" spans="1:58">
      <c r="A119" s="208">
        <v>2011306</v>
      </c>
      <c r="B119" s="60" t="s">
        <v>168</v>
      </c>
      <c r="C119" s="63">
        <f t="shared" si="198"/>
        <v>0</v>
      </c>
      <c r="D119" s="63">
        <f t="shared" si="199"/>
        <v>0</v>
      </c>
      <c r="E119" s="63">
        <f t="shared" si="200"/>
        <v>0</v>
      </c>
      <c r="F119" s="63">
        <f t="shared" si="201"/>
        <v>0</v>
      </c>
      <c r="G119" s="63">
        <f t="shared" si="202"/>
        <v>0</v>
      </c>
      <c r="H119" s="63">
        <f t="shared" si="203"/>
        <v>0</v>
      </c>
      <c r="I119" s="106" t="str">
        <f t="shared" si="142"/>
        <v>否</v>
      </c>
      <c r="J119" s="146" t="str">
        <f t="shared" si="143"/>
        <v>项</v>
      </c>
      <c r="K119" s="146" t="str">
        <f t="shared" si="144"/>
        <v>201</v>
      </c>
      <c r="N119" s="218">
        <v>0</v>
      </c>
      <c r="O119" s="146">
        <v>0</v>
      </c>
      <c r="P119" s="219">
        <f t="shared" si="204"/>
        <v>0</v>
      </c>
      <c r="Q119" s="219">
        <v>0</v>
      </c>
      <c r="R119" s="219">
        <v>0</v>
      </c>
      <c r="S119" s="219">
        <f>VLOOKUP(A:A,[3]全区!$A$1:$O$65536,15,FALSE)</f>
        <v>0</v>
      </c>
      <c r="T119" s="219">
        <v>0</v>
      </c>
      <c r="U119" s="146">
        <f>VLOOKUP(A:A,[3]全区!$A$1:$Q$65536,17,FALSE)</f>
        <v>0</v>
      </c>
      <c r="V119" s="219">
        <f t="shared" si="205"/>
        <v>0</v>
      </c>
      <c r="W119" s="219">
        <v>0</v>
      </c>
      <c r="X119" s="182">
        <f>VLOOKUP(A:A,[3]全区!$A$1:$S$65536,19,FALSE)</f>
        <v>0</v>
      </c>
      <c r="Y119" s="219">
        <f t="shared" si="206"/>
        <v>0</v>
      </c>
      <c r="AA119" s="182">
        <f>VLOOKUP(A:A,[2]全区!$A$1:$T$65536,20,FALSE)</f>
        <v>0</v>
      </c>
      <c r="AB119" s="219">
        <f t="shared" si="207"/>
        <v>0</v>
      </c>
      <c r="AC119" s="182">
        <f>VLOOKUP(A:A,[1]全区!$A$1:$V$65536,22,FALSE)</f>
        <v>0</v>
      </c>
      <c r="AD119" s="219">
        <f t="shared" si="208"/>
        <v>0</v>
      </c>
      <c r="AE119" s="182">
        <f>VLOOKUP(A:A,[2]全区!$A$1:$P$65536,16,FALSE)</f>
        <v>0</v>
      </c>
      <c r="AF119" s="219">
        <f t="shared" si="209"/>
        <v>0</v>
      </c>
      <c r="AH119" s="182">
        <v>0</v>
      </c>
      <c r="AI119" s="182">
        <f>VLOOKUP(A:A,'[4]YB01'!$A$1:$C$1317,3,FALSE)</f>
        <v>0</v>
      </c>
      <c r="AJ119" s="177">
        <f t="shared" si="210"/>
        <v>0</v>
      </c>
      <c r="AK119" s="146">
        <v>0</v>
      </c>
      <c r="AL119" s="146">
        <f t="shared" si="211"/>
        <v>0</v>
      </c>
      <c r="AM119" s="228">
        <v>0</v>
      </c>
      <c r="AN119" s="182">
        <f t="shared" si="138"/>
        <v>0</v>
      </c>
      <c r="AO119" s="219">
        <v>0</v>
      </c>
      <c r="AP119" s="176">
        <f>(SUMIF([5]预算调整!$O:$O,A:A,[5]预算调整!$AD:$AD))/10000</f>
        <v>0</v>
      </c>
      <c r="AQ119" s="219">
        <f t="shared" si="163"/>
        <v>0</v>
      </c>
      <c r="AR119" s="219">
        <v>0</v>
      </c>
      <c r="AS119" s="182">
        <f>(SUMIF([6]预算调整!$F:$F,A:A,[6]预算调整!$P:$P))/10000</f>
        <v>0</v>
      </c>
      <c r="AT119" s="219">
        <f t="shared" si="212"/>
        <v>0</v>
      </c>
      <c r="AW119" s="231">
        <v>0</v>
      </c>
      <c r="AX119" s="182">
        <f>(SUMIF([7]Sheet2!$B:$B,A:A,[7]Sheet2!$C:$C))/10000</f>
        <v>0</v>
      </c>
      <c r="AY119" s="219">
        <f t="shared" si="213"/>
        <v>0</v>
      </c>
      <c r="BC119" s="182">
        <v>0</v>
      </c>
      <c r="BD119" s="146">
        <f t="shared" si="214"/>
        <v>0</v>
      </c>
      <c r="BE119" s="182">
        <v>0</v>
      </c>
      <c r="BF119" s="182">
        <f>SUMIF([8]Sheet1!$O:$O,A119,[8]Sheet1!$AD:$AD)</f>
        <v>0</v>
      </c>
    </row>
    <row r="120" hidden="1" customHeight="1" spans="1:58">
      <c r="A120" s="208">
        <v>2011307</v>
      </c>
      <c r="B120" s="60" t="s">
        <v>169</v>
      </c>
      <c r="C120" s="63">
        <f t="shared" si="198"/>
        <v>0</v>
      </c>
      <c r="D120" s="63">
        <f t="shared" si="199"/>
        <v>0</v>
      </c>
      <c r="E120" s="63">
        <f t="shared" si="200"/>
        <v>0</v>
      </c>
      <c r="F120" s="63">
        <f t="shared" si="201"/>
        <v>0</v>
      </c>
      <c r="G120" s="63">
        <f t="shared" si="202"/>
        <v>0</v>
      </c>
      <c r="H120" s="63">
        <f t="shared" si="203"/>
        <v>0</v>
      </c>
      <c r="I120" s="106" t="str">
        <f t="shared" si="142"/>
        <v>否</v>
      </c>
      <c r="J120" s="146" t="str">
        <f t="shared" si="143"/>
        <v>项</v>
      </c>
      <c r="K120" s="146" t="str">
        <f t="shared" si="144"/>
        <v>201</v>
      </c>
      <c r="N120" s="218">
        <v>0</v>
      </c>
      <c r="O120" s="146">
        <v>0</v>
      </c>
      <c r="P120" s="219">
        <f t="shared" si="204"/>
        <v>0</v>
      </c>
      <c r="Q120" s="219">
        <v>0</v>
      </c>
      <c r="R120" s="219">
        <v>0</v>
      </c>
      <c r="S120" s="219">
        <f>VLOOKUP(A:A,[3]全区!$A$1:$O$65536,15,FALSE)</f>
        <v>0</v>
      </c>
      <c r="T120" s="219">
        <v>0</v>
      </c>
      <c r="U120" s="146">
        <f>VLOOKUP(A:A,[3]全区!$A$1:$Q$65536,17,FALSE)</f>
        <v>0</v>
      </c>
      <c r="V120" s="219">
        <f t="shared" si="205"/>
        <v>0</v>
      </c>
      <c r="W120" s="219">
        <v>0</v>
      </c>
      <c r="X120" s="182">
        <f>VLOOKUP(A:A,[3]全区!$A$1:$S$65536,19,FALSE)</f>
        <v>0</v>
      </c>
      <c r="Y120" s="219">
        <f t="shared" si="206"/>
        <v>0</v>
      </c>
      <c r="AA120" s="182">
        <f>VLOOKUP(A:A,[2]全区!$A$1:$T$65536,20,FALSE)</f>
        <v>0</v>
      </c>
      <c r="AB120" s="219">
        <f t="shared" si="207"/>
        <v>0</v>
      </c>
      <c r="AC120" s="182">
        <f>VLOOKUP(A:A,[1]全区!$A$1:$V$65536,22,FALSE)</f>
        <v>0</v>
      </c>
      <c r="AD120" s="219">
        <f t="shared" si="208"/>
        <v>0</v>
      </c>
      <c r="AE120" s="182">
        <f>VLOOKUP(A:A,[2]全区!$A$1:$P$65536,16,FALSE)</f>
        <v>0</v>
      </c>
      <c r="AF120" s="219">
        <f t="shared" si="209"/>
        <v>0</v>
      </c>
      <c r="AH120" s="182">
        <v>0</v>
      </c>
      <c r="AI120" s="182">
        <f>VLOOKUP(A:A,'[4]YB01'!$A$1:$C$1317,3,FALSE)</f>
        <v>0</v>
      </c>
      <c r="AJ120" s="177">
        <f t="shared" si="210"/>
        <v>0</v>
      </c>
      <c r="AK120" s="146">
        <v>0</v>
      </c>
      <c r="AL120" s="146">
        <f t="shared" si="211"/>
        <v>0</v>
      </c>
      <c r="AM120" s="228">
        <v>0</v>
      </c>
      <c r="AN120" s="182">
        <f t="shared" si="138"/>
        <v>0</v>
      </c>
      <c r="AO120" s="219">
        <v>0</v>
      </c>
      <c r="AP120" s="176">
        <f>(SUMIF([5]预算调整!$O:$O,A:A,[5]预算调整!$AD:$AD))/10000</f>
        <v>0</v>
      </c>
      <c r="AQ120" s="219">
        <f t="shared" si="163"/>
        <v>0</v>
      </c>
      <c r="AR120" s="219">
        <v>0</v>
      </c>
      <c r="AS120" s="182">
        <f>(SUMIF([6]预算调整!$F:$F,A:A,[6]预算调整!$P:$P))/10000</f>
        <v>0</v>
      </c>
      <c r="AT120" s="219">
        <f t="shared" si="212"/>
        <v>0</v>
      </c>
      <c r="AW120" s="231">
        <v>0</v>
      </c>
      <c r="AX120" s="182">
        <f>(SUMIF([7]Sheet2!$B:$B,A:A,[7]Sheet2!$C:$C))/10000</f>
        <v>0</v>
      </c>
      <c r="AY120" s="219">
        <f t="shared" si="213"/>
        <v>0</v>
      </c>
      <c r="BC120" s="182">
        <v>0</v>
      </c>
      <c r="BD120" s="146">
        <f t="shared" si="214"/>
        <v>0</v>
      </c>
      <c r="BE120" s="182">
        <v>0</v>
      </c>
      <c r="BF120" s="182">
        <f>SUMIF([8]Sheet1!$O:$O,A120,[8]Sheet1!$AD:$AD)</f>
        <v>0</v>
      </c>
    </row>
    <row r="121" customHeight="1" spans="1:58">
      <c r="A121" s="208">
        <v>2011308</v>
      </c>
      <c r="B121" s="60" t="s">
        <v>170</v>
      </c>
      <c r="C121" s="63">
        <f t="shared" si="198"/>
        <v>357</v>
      </c>
      <c r="D121" s="63">
        <f t="shared" si="199"/>
        <v>0</v>
      </c>
      <c r="E121" s="63">
        <f t="shared" si="200"/>
        <v>90</v>
      </c>
      <c r="F121" s="63">
        <f t="shared" si="201"/>
        <v>0</v>
      </c>
      <c r="G121" s="63">
        <f t="shared" si="202"/>
        <v>0</v>
      </c>
      <c r="H121" s="63">
        <f t="shared" si="203"/>
        <v>447</v>
      </c>
      <c r="I121" s="106" t="str">
        <f t="shared" si="142"/>
        <v>是</v>
      </c>
      <c r="J121" s="146" t="str">
        <f t="shared" si="143"/>
        <v>项</v>
      </c>
      <c r="K121" s="146" t="str">
        <f t="shared" si="144"/>
        <v>201</v>
      </c>
      <c r="N121" s="218">
        <v>357</v>
      </c>
      <c r="O121" s="146">
        <v>357.354468</v>
      </c>
      <c r="P121" s="219">
        <f t="shared" si="204"/>
        <v>357</v>
      </c>
      <c r="Q121" s="219">
        <v>0</v>
      </c>
      <c r="R121" s="219">
        <v>0</v>
      </c>
      <c r="S121" s="219">
        <f>VLOOKUP(A:A,[3]全区!$A$1:$O$65536,15,FALSE)</f>
        <v>0</v>
      </c>
      <c r="T121" s="219">
        <v>0</v>
      </c>
      <c r="U121" s="146">
        <f>VLOOKUP(A:A,[3]全区!$A$1:$Q$65536,17,FALSE)</f>
        <v>0</v>
      </c>
      <c r="V121" s="219">
        <f t="shared" si="205"/>
        <v>0</v>
      </c>
      <c r="W121" s="219">
        <v>0</v>
      </c>
      <c r="X121" s="182">
        <f>VLOOKUP(A:A,[3]全区!$A$1:$S$65536,19,FALSE)</f>
        <v>0</v>
      </c>
      <c r="Y121" s="219">
        <f t="shared" si="206"/>
        <v>0</v>
      </c>
      <c r="AA121" s="182">
        <f>VLOOKUP(A:A,[2]全区!$A$1:$T$65536,20,FALSE)</f>
        <v>0</v>
      </c>
      <c r="AB121" s="219">
        <f t="shared" si="207"/>
        <v>0</v>
      </c>
      <c r="AC121" s="182">
        <f>VLOOKUP(A:A,[1]全区!$A$1:$V$65536,22,FALSE)</f>
        <v>0</v>
      </c>
      <c r="AD121" s="219">
        <f t="shared" si="208"/>
        <v>0</v>
      </c>
      <c r="AE121" s="182">
        <f>VLOOKUP(A:A,[2]全区!$A$1:$P$65536,16,FALSE)</f>
        <v>0</v>
      </c>
      <c r="AF121" s="219">
        <f t="shared" si="209"/>
        <v>0</v>
      </c>
      <c r="AH121" s="182">
        <v>366</v>
      </c>
      <c r="AI121" s="182">
        <f>VLOOKUP(A:A,'[4]YB01'!$A$1:$C$1317,3,FALSE)</f>
        <v>366</v>
      </c>
      <c r="AJ121" s="177">
        <f t="shared" si="210"/>
        <v>26</v>
      </c>
      <c r="AK121" s="146">
        <v>368</v>
      </c>
      <c r="AL121" s="146">
        <f t="shared" si="211"/>
        <v>368</v>
      </c>
      <c r="AM121" s="228">
        <v>367.653294</v>
      </c>
      <c r="AN121" s="182">
        <f t="shared" si="138"/>
        <v>79</v>
      </c>
      <c r="AO121" s="219">
        <v>16</v>
      </c>
      <c r="AP121" s="176">
        <f>(SUMIF([5]预算调整!$O:$O,A:A,[5]预算调整!$AD:$AD))/10000</f>
        <v>15.8687</v>
      </c>
      <c r="AQ121" s="219">
        <f t="shared" si="163"/>
        <v>16</v>
      </c>
      <c r="AR121" s="219">
        <v>10</v>
      </c>
      <c r="AS121" s="182">
        <f>(SUMIF([6]预算调整!$F:$F,A:A,[6]预算调整!$P:$P))/10000</f>
        <v>9.851656</v>
      </c>
      <c r="AT121" s="219">
        <f t="shared" si="212"/>
        <v>10</v>
      </c>
      <c r="AW121" s="231">
        <v>0</v>
      </c>
      <c r="AX121" s="182">
        <f>(SUMIF([7]Sheet2!$B:$B,A:A,[7]Sheet2!$C:$C))/10000</f>
        <v>0</v>
      </c>
      <c r="AY121" s="219">
        <f t="shared" si="213"/>
        <v>0</v>
      </c>
      <c r="BC121" s="182">
        <v>79</v>
      </c>
      <c r="BD121" s="146">
        <f t="shared" si="214"/>
        <v>79</v>
      </c>
      <c r="BE121" s="182">
        <v>79.1622</v>
      </c>
      <c r="BF121" s="182">
        <f>SUMIF([8]Sheet1!$O:$O,A121,[8]Sheet1!$AD:$AD)</f>
        <v>791622</v>
      </c>
    </row>
    <row r="122" hidden="1" customHeight="1" spans="1:58">
      <c r="A122" s="208">
        <v>2011350</v>
      </c>
      <c r="B122" s="60" t="s">
        <v>110</v>
      </c>
      <c r="C122" s="63">
        <f t="shared" si="198"/>
        <v>0</v>
      </c>
      <c r="D122" s="63">
        <f t="shared" si="199"/>
        <v>0</v>
      </c>
      <c r="E122" s="63">
        <f t="shared" si="200"/>
        <v>0</v>
      </c>
      <c r="F122" s="63">
        <f t="shared" si="201"/>
        <v>0</v>
      </c>
      <c r="G122" s="63">
        <f t="shared" si="202"/>
        <v>0</v>
      </c>
      <c r="H122" s="63">
        <f t="shared" si="203"/>
        <v>0</v>
      </c>
      <c r="I122" s="106" t="str">
        <f t="shared" si="142"/>
        <v>否</v>
      </c>
      <c r="J122" s="146" t="str">
        <f t="shared" si="143"/>
        <v>项</v>
      </c>
      <c r="K122" s="146" t="str">
        <f t="shared" si="144"/>
        <v>201</v>
      </c>
      <c r="N122" s="218">
        <v>0</v>
      </c>
      <c r="O122" s="146">
        <v>0</v>
      </c>
      <c r="P122" s="219">
        <f t="shared" si="204"/>
        <v>0</v>
      </c>
      <c r="Q122" s="219">
        <v>0</v>
      </c>
      <c r="R122" s="219">
        <v>0</v>
      </c>
      <c r="S122" s="219">
        <f>VLOOKUP(A:A,[3]全区!$A$1:$O$65536,15,FALSE)</f>
        <v>0</v>
      </c>
      <c r="T122" s="219">
        <v>0</v>
      </c>
      <c r="U122" s="146">
        <f>VLOOKUP(A:A,[3]全区!$A$1:$Q$65536,17,FALSE)</f>
        <v>0</v>
      </c>
      <c r="V122" s="219">
        <f t="shared" si="205"/>
        <v>0</v>
      </c>
      <c r="W122" s="219">
        <v>0</v>
      </c>
      <c r="X122" s="182">
        <f>VLOOKUP(A:A,[3]全区!$A$1:$S$65536,19,FALSE)</f>
        <v>0</v>
      </c>
      <c r="Y122" s="219">
        <f t="shared" si="206"/>
        <v>0</v>
      </c>
      <c r="AA122" s="182">
        <f>VLOOKUP(A:A,[2]全区!$A$1:$T$65536,20,FALSE)</f>
        <v>0</v>
      </c>
      <c r="AB122" s="219">
        <f t="shared" si="207"/>
        <v>0</v>
      </c>
      <c r="AC122" s="182">
        <f>VLOOKUP(A:A,[1]全区!$A$1:$V$65536,22,FALSE)</f>
        <v>0</v>
      </c>
      <c r="AD122" s="219">
        <f t="shared" si="208"/>
        <v>0</v>
      </c>
      <c r="AE122" s="182">
        <f>VLOOKUP(A:A,[2]全区!$A$1:$P$65536,16,FALSE)</f>
        <v>0</v>
      </c>
      <c r="AF122" s="219">
        <f t="shared" si="209"/>
        <v>0</v>
      </c>
      <c r="AH122" s="182">
        <v>0</v>
      </c>
      <c r="AI122" s="182">
        <f>VLOOKUP(A:A,'[4]YB01'!$A$1:$C$1317,3,FALSE)</f>
        <v>0</v>
      </c>
      <c r="AJ122" s="177">
        <f t="shared" si="210"/>
        <v>0</v>
      </c>
      <c r="AK122" s="146">
        <v>0</v>
      </c>
      <c r="AL122" s="146">
        <f t="shared" si="211"/>
        <v>0</v>
      </c>
      <c r="AM122" s="228">
        <v>0</v>
      </c>
      <c r="AN122" s="182">
        <f t="shared" si="138"/>
        <v>0</v>
      </c>
      <c r="AO122" s="219">
        <v>0</v>
      </c>
      <c r="AP122" s="176">
        <f>(SUMIF([5]预算调整!$O:$O,A:A,[5]预算调整!$AD:$AD))/10000</f>
        <v>0</v>
      </c>
      <c r="AQ122" s="219">
        <f t="shared" si="163"/>
        <v>0</v>
      </c>
      <c r="AR122" s="219">
        <v>0</v>
      </c>
      <c r="AS122" s="182">
        <f>(SUMIF([6]预算调整!$F:$F,A:A,[6]预算调整!$P:$P))/10000</f>
        <v>0</v>
      </c>
      <c r="AT122" s="219">
        <f t="shared" si="212"/>
        <v>0</v>
      </c>
      <c r="AW122" s="231">
        <v>0</v>
      </c>
      <c r="AX122" s="182">
        <f>(SUMIF([7]Sheet2!$B:$B,A:A,[7]Sheet2!$C:$C))/10000</f>
        <v>0</v>
      </c>
      <c r="AY122" s="219">
        <f t="shared" si="213"/>
        <v>0</v>
      </c>
      <c r="BC122" s="182">
        <v>0</v>
      </c>
      <c r="BD122" s="146">
        <f t="shared" si="214"/>
        <v>0</v>
      </c>
      <c r="BE122" s="182">
        <v>0</v>
      </c>
      <c r="BF122" s="182">
        <f>SUMIF([8]Sheet1!$O:$O,A122,[8]Sheet1!$AD:$AD)</f>
        <v>0</v>
      </c>
    </row>
    <row r="123" customHeight="1" spans="1:58">
      <c r="A123" s="208">
        <v>2011399</v>
      </c>
      <c r="B123" s="60" t="s">
        <v>171</v>
      </c>
      <c r="C123" s="63">
        <f t="shared" si="198"/>
        <v>252</v>
      </c>
      <c r="D123" s="63">
        <f t="shared" si="199"/>
        <v>0</v>
      </c>
      <c r="E123" s="63">
        <f t="shared" si="200"/>
        <v>12</v>
      </c>
      <c r="F123" s="63">
        <f t="shared" si="201"/>
        <v>0</v>
      </c>
      <c r="G123" s="63">
        <f t="shared" si="202"/>
        <v>0</v>
      </c>
      <c r="H123" s="63">
        <f t="shared" si="203"/>
        <v>264</v>
      </c>
      <c r="I123" s="106" t="str">
        <f t="shared" si="142"/>
        <v>是</v>
      </c>
      <c r="J123" s="146" t="str">
        <f t="shared" si="143"/>
        <v>项</v>
      </c>
      <c r="K123" s="146" t="str">
        <f t="shared" si="144"/>
        <v>201</v>
      </c>
      <c r="N123" s="218">
        <v>252</v>
      </c>
      <c r="O123" s="146">
        <v>251.908072</v>
      </c>
      <c r="P123" s="219">
        <f t="shared" si="204"/>
        <v>252</v>
      </c>
      <c r="Q123" s="219">
        <v>0</v>
      </c>
      <c r="R123" s="219">
        <v>0</v>
      </c>
      <c r="S123" s="219">
        <f>VLOOKUP(A:A,[3]全区!$A$1:$O$65536,15,FALSE)</f>
        <v>0</v>
      </c>
      <c r="T123" s="219">
        <v>0</v>
      </c>
      <c r="U123" s="146">
        <f>VLOOKUP(A:A,[3]全区!$A$1:$Q$65536,17,FALSE)</f>
        <v>0</v>
      </c>
      <c r="V123" s="219">
        <f t="shared" si="205"/>
        <v>0</v>
      </c>
      <c r="W123" s="219">
        <v>0</v>
      </c>
      <c r="X123" s="182">
        <f>VLOOKUP(A:A,[3]全区!$A$1:$S$65536,19,FALSE)</f>
        <v>0</v>
      </c>
      <c r="Y123" s="219">
        <f t="shared" si="206"/>
        <v>0</v>
      </c>
      <c r="AA123" s="182">
        <f>VLOOKUP(A:A,[2]全区!$A$1:$T$65536,20,FALSE)</f>
        <v>0</v>
      </c>
      <c r="AB123" s="219">
        <f t="shared" si="207"/>
        <v>0</v>
      </c>
      <c r="AC123" s="182">
        <f>VLOOKUP(A:A,[1]全区!$A$1:$V$65536,22,FALSE)</f>
        <v>0</v>
      </c>
      <c r="AD123" s="219">
        <f t="shared" si="208"/>
        <v>0</v>
      </c>
      <c r="AE123" s="182">
        <f>VLOOKUP(A:A,[2]全区!$A$1:$P$65536,16,FALSE)</f>
        <v>0</v>
      </c>
      <c r="AF123" s="219">
        <f t="shared" si="209"/>
        <v>0</v>
      </c>
      <c r="AH123" s="182">
        <v>204</v>
      </c>
      <c r="AI123" s="182">
        <f>VLOOKUP(A:A,'[4]YB01'!$A$1:$C$1317,3,FALSE)</f>
        <v>204</v>
      </c>
      <c r="AJ123" s="177">
        <f t="shared" si="210"/>
        <v>44</v>
      </c>
      <c r="AK123" s="146">
        <v>212</v>
      </c>
      <c r="AL123" s="146">
        <f t="shared" si="211"/>
        <v>212</v>
      </c>
      <c r="AM123" s="228">
        <v>211.616827</v>
      </c>
      <c r="AN123" s="182">
        <f t="shared" si="138"/>
        <v>52</v>
      </c>
      <c r="AO123" s="219">
        <v>13</v>
      </c>
      <c r="AP123" s="176">
        <f>(SUMIF([5]预算调整!$O:$O,A:A,[5]预算调整!$AD:$AD))/10000</f>
        <v>13.032467</v>
      </c>
      <c r="AQ123" s="219">
        <f t="shared" si="163"/>
        <v>13</v>
      </c>
      <c r="AR123" s="219">
        <v>31</v>
      </c>
      <c r="AS123" s="182">
        <f>(SUMIF([6]预算调整!$F:$F,A:A,[6]预算调整!$P:$P))/10000</f>
        <v>30.747493</v>
      </c>
      <c r="AT123" s="219">
        <f t="shared" si="212"/>
        <v>31</v>
      </c>
      <c r="AW123" s="231">
        <v>0</v>
      </c>
      <c r="AX123" s="182">
        <f>(SUMIF([7]Sheet2!$B:$B,A:A,[7]Sheet2!$C:$C))/10000</f>
        <v>0</v>
      </c>
      <c r="AY123" s="219">
        <f t="shared" si="213"/>
        <v>0</v>
      </c>
      <c r="BC123" s="182">
        <v>52</v>
      </c>
      <c r="BD123" s="146">
        <f t="shared" si="214"/>
        <v>52</v>
      </c>
      <c r="BE123" s="182">
        <v>51.5222</v>
      </c>
      <c r="BF123" s="182">
        <f>SUMIF([8]Sheet1!$O:$O,A123,[8]Sheet1!$AD:$AD)</f>
        <v>515222</v>
      </c>
    </row>
    <row r="124" s="177" customFormat="1" hidden="1" customHeight="1" spans="1:58">
      <c r="A124" s="209">
        <v>20114</v>
      </c>
      <c r="B124" s="207" t="s">
        <v>172</v>
      </c>
      <c r="C124" s="66">
        <f t="shared" ref="C124:H124" si="215">SUM(C125:C135)</f>
        <v>0</v>
      </c>
      <c r="D124" s="66">
        <f t="shared" si="215"/>
        <v>0</v>
      </c>
      <c r="E124" s="66">
        <f t="shared" si="215"/>
        <v>0</v>
      </c>
      <c r="F124" s="66">
        <f t="shared" si="215"/>
        <v>0</v>
      </c>
      <c r="G124" s="66">
        <f t="shared" si="215"/>
        <v>0</v>
      </c>
      <c r="H124" s="66">
        <f t="shared" si="215"/>
        <v>0</v>
      </c>
      <c r="I124" s="106" t="str">
        <f t="shared" si="142"/>
        <v>否</v>
      </c>
      <c r="J124" s="143" t="str">
        <f t="shared" si="143"/>
        <v>款</v>
      </c>
      <c r="K124" s="143" t="str">
        <f t="shared" si="144"/>
        <v>201</v>
      </c>
      <c r="L124" s="143"/>
      <c r="M124" s="143"/>
      <c r="N124" s="143"/>
      <c r="O124" s="143"/>
      <c r="P124" s="143"/>
      <c r="Q124" s="143"/>
      <c r="R124" s="143"/>
      <c r="S124" s="143"/>
      <c r="T124" s="143"/>
      <c r="U124" s="143"/>
      <c r="V124" s="143"/>
      <c r="W124" s="143"/>
      <c r="AN124" s="182">
        <f t="shared" si="138"/>
        <v>0</v>
      </c>
      <c r="AO124" s="219"/>
      <c r="AP124" s="176">
        <f>(SUMIF([5]预算调整!$O:$O,A:A,[5]预算调整!$AD:$AD))/10000</f>
        <v>0</v>
      </c>
      <c r="AQ124" s="219">
        <f t="shared" si="163"/>
        <v>0</v>
      </c>
      <c r="AR124" s="219"/>
      <c r="AS124" s="182">
        <v>0</v>
      </c>
      <c r="AX124" s="182">
        <v>0</v>
      </c>
      <c r="BC124" s="182"/>
      <c r="BD124" s="182"/>
      <c r="BE124" s="182">
        <v>0</v>
      </c>
      <c r="BF124" s="182"/>
    </row>
    <row r="125" hidden="1" customHeight="1" spans="1:58">
      <c r="A125" s="208">
        <v>2011401</v>
      </c>
      <c r="B125" s="60" t="s">
        <v>101</v>
      </c>
      <c r="C125" s="63">
        <f t="shared" ref="C125:C135" si="216">N125+T125+W125</f>
        <v>0</v>
      </c>
      <c r="D125" s="63">
        <f t="shared" ref="D125:D135" si="217">Q125+T125</f>
        <v>0</v>
      </c>
      <c r="E125" s="63">
        <f t="shared" ref="E125:E135" si="218">H125-C125</f>
        <v>0</v>
      </c>
      <c r="F125" s="63">
        <f t="shared" ref="F125:F135" si="219">G125-D125</f>
        <v>0</v>
      </c>
      <c r="G125" s="63">
        <f t="shared" ref="G125:G135" si="220">AW125</f>
        <v>0</v>
      </c>
      <c r="H125" s="63">
        <f t="shared" ref="H125:H135" si="221">AK125+AN125</f>
        <v>0</v>
      </c>
      <c r="I125" s="106" t="str">
        <f t="shared" si="142"/>
        <v>否</v>
      </c>
      <c r="J125" s="146" t="str">
        <f t="shared" si="143"/>
        <v>项</v>
      </c>
      <c r="K125" s="146" t="str">
        <f t="shared" si="144"/>
        <v>201</v>
      </c>
      <c r="N125" s="218">
        <v>0</v>
      </c>
      <c r="P125" s="219">
        <f t="shared" ref="P125:P135" si="222">ROUND(O125,0)</f>
        <v>0</v>
      </c>
      <c r="Q125" s="219"/>
      <c r="R125" s="219"/>
      <c r="S125" s="219"/>
      <c r="T125" s="219"/>
      <c r="V125" s="219"/>
      <c r="W125" s="219">
        <v>0</v>
      </c>
      <c r="Y125" s="219">
        <f t="shared" ref="Y125:Y135" si="223">ROUND(X125,0)</f>
        <v>0</v>
      </c>
      <c r="AB125" s="219"/>
      <c r="AD125" s="219">
        <f t="shared" ref="AD125:AD135" si="224">ROUND(AC125,0)</f>
        <v>0</v>
      </c>
      <c r="AF125" s="219"/>
      <c r="AH125" s="182">
        <v>0</v>
      </c>
      <c r="AI125" s="182">
        <f>VLOOKUP(A:A,'[4]YB01'!$A$1:$C$1317,3,FALSE)</f>
        <v>0</v>
      </c>
      <c r="AJ125" s="177">
        <f t="shared" ref="AJ125:AJ135" si="225">AO125+AR125</f>
        <v>0</v>
      </c>
      <c r="AK125" s="146">
        <v>0</v>
      </c>
      <c r="AL125" s="146">
        <f t="shared" ref="AL125:AL135" si="226">ROUND(AM125,0)</f>
        <v>0</v>
      </c>
      <c r="AM125" s="228">
        <v>0</v>
      </c>
      <c r="AN125" s="182">
        <f t="shared" si="138"/>
        <v>0</v>
      </c>
      <c r="AO125" s="219">
        <v>0</v>
      </c>
      <c r="AP125" s="176">
        <f>(SUMIF([5]预算调整!$O:$O,A:A,[5]预算调整!$AD:$AD))/10000</f>
        <v>0</v>
      </c>
      <c r="AQ125" s="219">
        <f t="shared" si="163"/>
        <v>0</v>
      </c>
      <c r="AR125" s="219">
        <v>0</v>
      </c>
      <c r="AS125" s="182">
        <f>(SUMIF([6]预算调整!$F:$F,A:A,[6]预算调整!$P:$P))/10000</f>
        <v>0</v>
      </c>
      <c r="AT125" s="219">
        <f t="shared" ref="AT125:AT135" si="227">ROUND(AS125,0)</f>
        <v>0</v>
      </c>
      <c r="AW125" s="231">
        <v>0</v>
      </c>
      <c r="AX125" s="182">
        <f>(SUMIF([7]Sheet2!$B:$B,A:A,[7]Sheet2!$C:$C))/10000</f>
        <v>0</v>
      </c>
      <c r="AY125" s="219">
        <f t="shared" ref="AY125:AY135" si="228">ROUND(AX125,0)</f>
        <v>0</v>
      </c>
      <c r="BC125" s="182">
        <v>0</v>
      </c>
      <c r="BD125" s="146">
        <f t="shared" ref="BD125:BD135" si="229">ROUND(BE125,0)</f>
        <v>0</v>
      </c>
      <c r="BE125" s="182">
        <v>0</v>
      </c>
      <c r="BF125" s="182">
        <f>SUMIF([8]Sheet1!$O:$O,A125,[8]Sheet1!$AD:$AD)</f>
        <v>0</v>
      </c>
    </row>
    <row r="126" hidden="1" customHeight="1" spans="1:58">
      <c r="A126" s="208">
        <v>2011402</v>
      </c>
      <c r="B126" s="60" t="s">
        <v>102</v>
      </c>
      <c r="C126" s="63">
        <f t="shared" si="216"/>
        <v>0</v>
      </c>
      <c r="D126" s="63">
        <f t="shared" si="217"/>
        <v>0</v>
      </c>
      <c r="E126" s="63">
        <f t="shared" si="218"/>
        <v>0</v>
      </c>
      <c r="F126" s="63">
        <f t="shared" si="219"/>
        <v>0</v>
      </c>
      <c r="G126" s="63">
        <f t="shared" si="220"/>
        <v>0</v>
      </c>
      <c r="H126" s="63">
        <f t="shared" si="221"/>
        <v>0</v>
      </c>
      <c r="I126" s="106" t="str">
        <f t="shared" si="142"/>
        <v>否</v>
      </c>
      <c r="J126" s="146" t="str">
        <f t="shared" si="143"/>
        <v>项</v>
      </c>
      <c r="K126" s="146" t="str">
        <f t="shared" si="144"/>
        <v>201</v>
      </c>
      <c r="N126" s="218">
        <v>0</v>
      </c>
      <c r="P126" s="219">
        <f t="shared" si="222"/>
        <v>0</v>
      </c>
      <c r="Q126" s="219"/>
      <c r="R126" s="219"/>
      <c r="S126" s="219"/>
      <c r="T126" s="219"/>
      <c r="V126" s="219"/>
      <c r="W126" s="219">
        <v>0</v>
      </c>
      <c r="Y126" s="219">
        <f t="shared" si="223"/>
        <v>0</v>
      </c>
      <c r="AB126" s="219"/>
      <c r="AD126" s="219">
        <f t="shared" si="224"/>
        <v>0</v>
      </c>
      <c r="AF126" s="219"/>
      <c r="AH126" s="182">
        <v>0</v>
      </c>
      <c r="AI126" s="182">
        <f>VLOOKUP(A:A,'[4]YB01'!$A$1:$C$1317,3,FALSE)</f>
        <v>0</v>
      </c>
      <c r="AJ126" s="177">
        <f t="shared" si="225"/>
        <v>0</v>
      </c>
      <c r="AK126" s="146">
        <v>0</v>
      </c>
      <c r="AL126" s="146">
        <f t="shared" si="226"/>
        <v>0</v>
      </c>
      <c r="AM126" s="228">
        <v>0</v>
      </c>
      <c r="AN126" s="182">
        <f t="shared" si="138"/>
        <v>0</v>
      </c>
      <c r="AO126" s="219">
        <v>0</v>
      </c>
      <c r="AP126" s="176">
        <f>(SUMIF([5]预算调整!$O:$O,A:A,[5]预算调整!$AD:$AD))/10000</f>
        <v>0</v>
      </c>
      <c r="AQ126" s="219">
        <f t="shared" si="163"/>
        <v>0</v>
      </c>
      <c r="AR126" s="219">
        <v>0</v>
      </c>
      <c r="AS126" s="182">
        <f>(SUMIF([6]预算调整!$F:$F,A:A,[6]预算调整!$P:$P))/10000</f>
        <v>0</v>
      </c>
      <c r="AT126" s="219">
        <f t="shared" si="227"/>
        <v>0</v>
      </c>
      <c r="AW126" s="231">
        <v>0</v>
      </c>
      <c r="AX126" s="182">
        <f>(SUMIF([7]Sheet2!$B:$B,A:A,[7]Sheet2!$C:$C))/10000</f>
        <v>0</v>
      </c>
      <c r="AY126" s="219">
        <f t="shared" si="228"/>
        <v>0</v>
      </c>
      <c r="BC126" s="182">
        <v>0</v>
      </c>
      <c r="BD126" s="146">
        <f t="shared" si="229"/>
        <v>0</v>
      </c>
      <c r="BE126" s="182">
        <v>0</v>
      </c>
      <c r="BF126" s="182">
        <f>SUMIF([8]Sheet1!$O:$O,A126,[8]Sheet1!$AD:$AD)</f>
        <v>0</v>
      </c>
    </row>
    <row r="127" hidden="1" customHeight="1" spans="1:58">
      <c r="A127" s="208">
        <v>2011403</v>
      </c>
      <c r="B127" s="60" t="s">
        <v>103</v>
      </c>
      <c r="C127" s="63">
        <f t="shared" si="216"/>
        <v>0</v>
      </c>
      <c r="D127" s="63">
        <f t="shared" si="217"/>
        <v>0</v>
      </c>
      <c r="E127" s="63">
        <f t="shared" si="218"/>
        <v>0</v>
      </c>
      <c r="F127" s="63">
        <f t="shared" si="219"/>
        <v>0</v>
      </c>
      <c r="G127" s="63">
        <f t="shared" si="220"/>
        <v>0</v>
      </c>
      <c r="H127" s="63">
        <f t="shared" si="221"/>
        <v>0</v>
      </c>
      <c r="I127" s="106" t="str">
        <f t="shared" si="142"/>
        <v>否</v>
      </c>
      <c r="J127" s="146" t="str">
        <f t="shared" si="143"/>
        <v>项</v>
      </c>
      <c r="K127" s="146" t="str">
        <f t="shared" si="144"/>
        <v>201</v>
      </c>
      <c r="N127" s="218">
        <v>0</v>
      </c>
      <c r="P127" s="219">
        <f t="shared" si="222"/>
        <v>0</v>
      </c>
      <c r="Q127" s="219"/>
      <c r="R127" s="219"/>
      <c r="S127" s="219"/>
      <c r="T127" s="219"/>
      <c r="V127" s="219"/>
      <c r="W127" s="219">
        <v>0</v>
      </c>
      <c r="Y127" s="219">
        <f t="shared" si="223"/>
        <v>0</v>
      </c>
      <c r="AB127" s="219"/>
      <c r="AD127" s="219">
        <f t="shared" si="224"/>
        <v>0</v>
      </c>
      <c r="AF127" s="219"/>
      <c r="AH127" s="182">
        <v>0</v>
      </c>
      <c r="AI127" s="182">
        <f>VLOOKUP(A:A,'[4]YB01'!$A$1:$C$1317,3,FALSE)</f>
        <v>0</v>
      </c>
      <c r="AJ127" s="177">
        <f t="shared" si="225"/>
        <v>0</v>
      </c>
      <c r="AK127" s="146">
        <v>0</v>
      </c>
      <c r="AL127" s="146">
        <f t="shared" si="226"/>
        <v>0</v>
      </c>
      <c r="AM127" s="228">
        <v>0</v>
      </c>
      <c r="AN127" s="182">
        <f t="shared" si="138"/>
        <v>0</v>
      </c>
      <c r="AO127" s="219">
        <v>0</v>
      </c>
      <c r="AP127" s="176">
        <f>(SUMIF([5]预算调整!$O:$O,A:A,[5]预算调整!$AD:$AD))/10000</f>
        <v>0</v>
      </c>
      <c r="AQ127" s="219">
        <f t="shared" si="163"/>
        <v>0</v>
      </c>
      <c r="AR127" s="219">
        <v>0</v>
      </c>
      <c r="AS127" s="182">
        <f>(SUMIF([6]预算调整!$F:$F,A:A,[6]预算调整!$P:$P))/10000</f>
        <v>0</v>
      </c>
      <c r="AT127" s="219">
        <f t="shared" si="227"/>
        <v>0</v>
      </c>
      <c r="AW127" s="231">
        <v>0</v>
      </c>
      <c r="AX127" s="182">
        <f>(SUMIF([7]Sheet2!$B:$B,A:A,[7]Sheet2!$C:$C))/10000</f>
        <v>0</v>
      </c>
      <c r="AY127" s="219">
        <f t="shared" si="228"/>
        <v>0</v>
      </c>
      <c r="BC127" s="182">
        <v>0</v>
      </c>
      <c r="BD127" s="146">
        <f t="shared" si="229"/>
        <v>0</v>
      </c>
      <c r="BE127" s="182">
        <v>0</v>
      </c>
      <c r="BF127" s="182">
        <f>SUMIF([8]Sheet1!$O:$O,A127,[8]Sheet1!$AD:$AD)</f>
        <v>0</v>
      </c>
    </row>
    <row r="128" hidden="1" customHeight="1" spans="1:58">
      <c r="A128" s="208">
        <v>2011404</v>
      </c>
      <c r="B128" s="60" t="s">
        <v>173</v>
      </c>
      <c r="C128" s="63">
        <f t="shared" si="216"/>
        <v>0</v>
      </c>
      <c r="D128" s="63">
        <f t="shared" si="217"/>
        <v>0</v>
      </c>
      <c r="E128" s="63">
        <f t="shared" si="218"/>
        <v>0</v>
      </c>
      <c r="F128" s="63">
        <f t="shared" si="219"/>
        <v>0</v>
      </c>
      <c r="G128" s="63">
        <f t="shared" si="220"/>
        <v>0</v>
      </c>
      <c r="H128" s="63">
        <f t="shared" si="221"/>
        <v>0</v>
      </c>
      <c r="I128" s="106" t="str">
        <f t="shared" si="142"/>
        <v>否</v>
      </c>
      <c r="J128" s="146" t="str">
        <f t="shared" si="143"/>
        <v>项</v>
      </c>
      <c r="K128" s="146" t="str">
        <f t="shared" si="144"/>
        <v>201</v>
      </c>
      <c r="N128" s="218">
        <v>0</v>
      </c>
      <c r="P128" s="219">
        <f t="shared" si="222"/>
        <v>0</v>
      </c>
      <c r="Q128" s="219"/>
      <c r="R128" s="219"/>
      <c r="S128" s="219"/>
      <c r="T128" s="219"/>
      <c r="V128" s="219"/>
      <c r="W128" s="219">
        <v>0</v>
      </c>
      <c r="Y128" s="219">
        <f t="shared" si="223"/>
        <v>0</v>
      </c>
      <c r="AB128" s="219"/>
      <c r="AD128" s="219">
        <f t="shared" si="224"/>
        <v>0</v>
      </c>
      <c r="AF128" s="219"/>
      <c r="AH128" s="182">
        <v>0</v>
      </c>
      <c r="AI128" s="182">
        <f>VLOOKUP(A:A,'[4]YB01'!$A$1:$C$1317,3,FALSE)</f>
        <v>0</v>
      </c>
      <c r="AJ128" s="177">
        <f t="shared" si="225"/>
        <v>0</v>
      </c>
      <c r="AK128" s="146">
        <v>0</v>
      </c>
      <c r="AL128" s="146">
        <f t="shared" si="226"/>
        <v>0</v>
      </c>
      <c r="AM128" s="228">
        <v>0</v>
      </c>
      <c r="AN128" s="182">
        <f t="shared" si="138"/>
        <v>0</v>
      </c>
      <c r="AO128" s="219">
        <v>0</v>
      </c>
      <c r="AP128" s="176">
        <f>(SUMIF([5]预算调整!$O:$O,A:A,[5]预算调整!$AD:$AD))/10000</f>
        <v>0</v>
      </c>
      <c r="AQ128" s="219">
        <f t="shared" si="163"/>
        <v>0</v>
      </c>
      <c r="AR128" s="219">
        <v>0</v>
      </c>
      <c r="AS128" s="182">
        <f>(SUMIF([6]预算调整!$F:$F,A:A,[6]预算调整!$P:$P))/10000</f>
        <v>0</v>
      </c>
      <c r="AT128" s="219">
        <f t="shared" si="227"/>
        <v>0</v>
      </c>
      <c r="AW128" s="231">
        <v>0</v>
      </c>
      <c r="AX128" s="182">
        <f>(SUMIF([7]Sheet2!$B:$B,A:A,[7]Sheet2!$C:$C))/10000</f>
        <v>0</v>
      </c>
      <c r="AY128" s="219">
        <f t="shared" si="228"/>
        <v>0</v>
      </c>
      <c r="BC128" s="182">
        <v>0</v>
      </c>
      <c r="BD128" s="146">
        <f t="shared" si="229"/>
        <v>0</v>
      </c>
      <c r="BE128" s="182">
        <v>0</v>
      </c>
      <c r="BF128" s="182">
        <f>SUMIF([8]Sheet1!$O:$O,A128,[8]Sheet1!$AD:$AD)</f>
        <v>0</v>
      </c>
    </row>
    <row r="129" hidden="1" customHeight="1" spans="1:58">
      <c r="A129" s="208">
        <v>2011405</v>
      </c>
      <c r="B129" s="60" t="s">
        <v>174</v>
      </c>
      <c r="C129" s="63">
        <f t="shared" si="216"/>
        <v>0</v>
      </c>
      <c r="D129" s="63">
        <f t="shared" si="217"/>
        <v>0</v>
      </c>
      <c r="E129" s="63">
        <f t="shared" si="218"/>
        <v>0</v>
      </c>
      <c r="F129" s="63">
        <f t="shared" si="219"/>
        <v>0</v>
      </c>
      <c r="G129" s="63">
        <f t="shared" si="220"/>
        <v>0</v>
      </c>
      <c r="H129" s="63">
        <f t="shared" si="221"/>
        <v>0</v>
      </c>
      <c r="I129" s="106" t="str">
        <f t="shared" si="142"/>
        <v>否</v>
      </c>
      <c r="J129" s="146" t="str">
        <f t="shared" si="143"/>
        <v>项</v>
      </c>
      <c r="K129" s="146" t="str">
        <f t="shared" si="144"/>
        <v>201</v>
      </c>
      <c r="N129" s="218">
        <v>0</v>
      </c>
      <c r="O129" s="146">
        <v>0</v>
      </c>
      <c r="P129" s="219">
        <f t="shared" si="222"/>
        <v>0</v>
      </c>
      <c r="Q129" s="219">
        <v>0</v>
      </c>
      <c r="R129" s="219">
        <v>0</v>
      </c>
      <c r="S129" s="219">
        <f>VLOOKUP(A:A,[3]全区!$A$1:$O$65536,15,FALSE)</f>
        <v>0</v>
      </c>
      <c r="T129" s="219">
        <v>0</v>
      </c>
      <c r="U129" s="146">
        <f>VLOOKUP(A:A,[3]全区!$A$1:$Q$65536,17,FALSE)</f>
        <v>0</v>
      </c>
      <c r="V129" s="219">
        <f>ROUND(U129,0)</f>
        <v>0</v>
      </c>
      <c r="W129" s="219">
        <v>0</v>
      </c>
      <c r="X129" s="182">
        <f>VLOOKUP(A:A,[3]全区!$A$1:$S$65536,19,FALSE)</f>
        <v>0</v>
      </c>
      <c r="Y129" s="219">
        <f t="shared" si="223"/>
        <v>0</v>
      </c>
      <c r="AA129" s="182">
        <f>VLOOKUP(A:A,[2]全区!$A$1:$T$65536,20,FALSE)</f>
        <v>0</v>
      </c>
      <c r="AB129" s="219">
        <f>ROUND(AA129,0)</f>
        <v>0</v>
      </c>
      <c r="AC129" s="182">
        <f>VLOOKUP(A:A,[1]全区!$A$1:$V$65536,22,FALSE)</f>
        <v>0</v>
      </c>
      <c r="AD129" s="219">
        <f t="shared" si="224"/>
        <v>0</v>
      </c>
      <c r="AE129" s="182">
        <f>VLOOKUP(A:A,[2]全区!$A$1:$P$65536,16,FALSE)</f>
        <v>0</v>
      </c>
      <c r="AF129" s="219">
        <f>ROUND(AE129,0)</f>
        <v>0</v>
      </c>
      <c r="AH129" s="182">
        <v>0</v>
      </c>
      <c r="AI129" s="182">
        <f>VLOOKUP(A:A,'[4]YB01'!$A$1:$C$1317,3,FALSE)</f>
        <v>0</v>
      </c>
      <c r="AJ129" s="177">
        <f t="shared" si="225"/>
        <v>0</v>
      </c>
      <c r="AK129" s="146">
        <v>0</v>
      </c>
      <c r="AL129" s="146">
        <f t="shared" si="226"/>
        <v>0</v>
      </c>
      <c r="AM129" s="228">
        <v>0</v>
      </c>
      <c r="AN129" s="182">
        <f t="shared" si="138"/>
        <v>0</v>
      </c>
      <c r="AO129" s="219">
        <v>0</v>
      </c>
      <c r="AP129" s="176">
        <f>(SUMIF([5]预算调整!$O:$O,A:A,[5]预算调整!$AD:$AD))/10000</f>
        <v>0</v>
      </c>
      <c r="AQ129" s="219">
        <f t="shared" si="163"/>
        <v>0</v>
      </c>
      <c r="AR129" s="219">
        <v>0</v>
      </c>
      <c r="AS129" s="182">
        <f>(SUMIF([6]预算调整!$F:$F,A:A,[6]预算调整!$P:$P))/10000</f>
        <v>0</v>
      </c>
      <c r="AT129" s="219">
        <f t="shared" si="227"/>
        <v>0</v>
      </c>
      <c r="AW129" s="231">
        <v>0</v>
      </c>
      <c r="AX129" s="182">
        <f>(SUMIF([7]Sheet2!$B:$B,A:A,[7]Sheet2!$C:$C))/10000</f>
        <v>0</v>
      </c>
      <c r="AY129" s="219">
        <f t="shared" si="228"/>
        <v>0</v>
      </c>
      <c r="BC129" s="182">
        <v>0</v>
      </c>
      <c r="BD129" s="146">
        <f t="shared" si="229"/>
        <v>0</v>
      </c>
      <c r="BE129" s="182">
        <v>0</v>
      </c>
      <c r="BF129" s="182">
        <f>SUMIF([8]Sheet1!$O:$O,A129,[8]Sheet1!$AD:$AD)</f>
        <v>0</v>
      </c>
    </row>
    <row r="130" hidden="1" customHeight="1" spans="1:58">
      <c r="A130" s="208">
        <v>2011408</v>
      </c>
      <c r="B130" s="60" t="s">
        <v>175</v>
      </c>
      <c r="C130" s="63">
        <f t="shared" si="216"/>
        <v>0</v>
      </c>
      <c r="D130" s="63">
        <f t="shared" si="217"/>
        <v>0</v>
      </c>
      <c r="E130" s="63">
        <f t="shared" si="218"/>
        <v>0</v>
      </c>
      <c r="F130" s="63">
        <f t="shared" si="219"/>
        <v>0</v>
      </c>
      <c r="G130" s="63">
        <f t="shared" si="220"/>
        <v>0</v>
      </c>
      <c r="H130" s="63">
        <f t="shared" si="221"/>
        <v>0</v>
      </c>
      <c r="I130" s="106" t="str">
        <f t="shared" ref="I130:I182" si="230">IF(SUM(C130:H130)=0,"否","是")</f>
        <v>否</v>
      </c>
      <c r="J130" s="146" t="str">
        <f t="shared" ref="J130:J183" si="231">IF(LEN(A130)=3,"类",IF(LEN(A130)=5,"款","项"))</f>
        <v>项</v>
      </c>
      <c r="K130" s="146" t="str">
        <f t="shared" ref="K130:K183" si="232">LEFT(A130,3)</f>
        <v>201</v>
      </c>
      <c r="N130" s="218">
        <v>0</v>
      </c>
      <c r="P130" s="219">
        <f t="shared" si="222"/>
        <v>0</v>
      </c>
      <c r="Q130" s="219"/>
      <c r="R130" s="219"/>
      <c r="S130" s="219"/>
      <c r="T130" s="219"/>
      <c r="V130" s="219"/>
      <c r="W130" s="219">
        <v>0</v>
      </c>
      <c r="Y130" s="219">
        <f t="shared" si="223"/>
        <v>0</v>
      </c>
      <c r="AB130" s="219"/>
      <c r="AD130" s="219">
        <f t="shared" si="224"/>
        <v>0</v>
      </c>
      <c r="AF130" s="219"/>
      <c r="AH130" s="182">
        <v>0</v>
      </c>
      <c r="AI130" s="182">
        <f>VLOOKUP(A:A,'[4]YB01'!$A$1:$C$1317,3,FALSE)</f>
        <v>0</v>
      </c>
      <c r="AJ130" s="177">
        <f t="shared" si="225"/>
        <v>0</v>
      </c>
      <c r="AK130" s="146">
        <v>0</v>
      </c>
      <c r="AL130" s="146">
        <f t="shared" si="226"/>
        <v>0</v>
      </c>
      <c r="AM130" s="228">
        <v>0</v>
      </c>
      <c r="AN130" s="182">
        <f t="shared" si="138"/>
        <v>0</v>
      </c>
      <c r="AO130" s="219">
        <v>0</v>
      </c>
      <c r="AP130" s="176">
        <f>(SUMIF([5]预算调整!$O:$O,A:A,[5]预算调整!$AD:$AD))/10000</f>
        <v>0</v>
      </c>
      <c r="AQ130" s="219">
        <f t="shared" si="163"/>
        <v>0</v>
      </c>
      <c r="AR130" s="219">
        <v>0</v>
      </c>
      <c r="AS130" s="182">
        <f>(SUMIF([6]预算调整!$F:$F,A:A,[6]预算调整!$P:$P))/10000</f>
        <v>0</v>
      </c>
      <c r="AT130" s="219">
        <f t="shared" si="227"/>
        <v>0</v>
      </c>
      <c r="AW130" s="231">
        <v>0</v>
      </c>
      <c r="AX130" s="182">
        <f>(SUMIF([7]Sheet2!$B:$B,A:A,[7]Sheet2!$C:$C))/10000</f>
        <v>0</v>
      </c>
      <c r="AY130" s="219">
        <f t="shared" si="228"/>
        <v>0</v>
      </c>
      <c r="BC130" s="182">
        <v>0</v>
      </c>
      <c r="BD130" s="146">
        <f t="shared" si="229"/>
        <v>0</v>
      </c>
      <c r="BE130" s="182">
        <v>0</v>
      </c>
      <c r="BF130" s="182">
        <f>SUMIF([8]Sheet1!$O:$O,A130,[8]Sheet1!$AD:$AD)</f>
        <v>0</v>
      </c>
    </row>
    <row r="131" hidden="1" customHeight="1" spans="1:58">
      <c r="A131" s="208">
        <v>2011409</v>
      </c>
      <c r="B131" s="60" t="s">
        <v>176</v>
      </c>
      <c r="C131" s="63">
        <f t="shared" si="216"/>
        <v>0</v>
      </c>
      <c r="D131" s="63">
        <f t="shared" si="217"/>
        <v>0</v>
      </c>
      <c r="E131" s="63">
        <f t="shared" si="218"/>
        <v>0</v>
      </c>
      <c r="F131" s="63">
        <f t="shared" si="219"/>
        <v>0</v>
      </c>
      <c r="G131" s="63">
        <f t="shared" si="220"/>
        <v>0</v>
      </c>
      <c r="H131" s="63">
        <f t="shared" si="221"/>
        <v>0</v>
      </c>
      <c r="I131" s="106" t="str">
        <f t="shared" si="230"/>
        <v>否</v>
      </c>
      <c r="J131" s="146" t="str">
        <f t="shared" si="231"/>
        <v>项</v>
      </c>
      <c r="K131" s="146" t="str">
        <f t="shared" si="232"/>
        <v>201</v>
      </c>
      <c r="N131" s="218">
        <v>0</v>
      </c>
      <c r="P131" s="219">
        <f t="shared" si="222"/>
        <v>0</v>
      </c>
      <c r="Q131" s="219"/>
      <c r="R131" s="219"/>
      <c r="S131" s="219"/>
      <c r="T131" s="219"/>
      <c r="V131" s="219"/>
      <c r="W131" s="219">
        <v>0</v>
      </c>
      <c r="Y131" s="219">
        <f t="shared" si="223"/>
        <v>0</v>
      </c>
      <c r="AB131" s="219"/>
      <c r="AD131" s="219">
        <f t="shared" si="224"/>
        <v>0</v>
      </c>
      <c r="AF131" s="219"/>
      <c r="AH131" s="182">
        <v>0</v>
      </c>
      <c r="AI131" s="182">
        <f>VLOOKUP(A:A,'[4]YB01'!$A$1:$C$1317,3,FALSE)</f>
        <v>0</v>
      </c>
      <c r="AJ131" s="177">
        <f t="shared" si="225"/>
        <v>0</v>
      </c>
      <c r="AK131" s="146">
        <v>0</v>
      </c>
      <c r="AL131" s="146">
        <f t="shared" si="226"/>
        <v>0</v>
      </c>
      <c r="AM131" s="228">
        <v>0</v>
      </c>
      <c r="AN131" s="182">
        <f t="shared" si="138"/>
        <v>0</v>
      </c>
      <c r="AO131" s="219">
        <v>0</v>
      </c>
      <c r="AP131" s="176">
        <f>(SUMIF([5]预算调整!$O:$O,A:A,[5]预算调整!$AD:$AD))/10000</f>
        <v>0</v>
      </c>
      <c r="AQ131" s="219">
        <f t="shared" si="163"/>
        <v>0</v>
      </c>
      <c r="AR131" s="219">
        <v>0</v>
      </c>
      <c r="AS131" s="182">
        <f>(SUMIF([6]预算调整!$F:$F,A:A,[6]预算调整!$P:$P))/10000</f>
        <v>0</v>
      </c>
      <c r="AT131" s="219">
        <f t="shared" si="227"/>
        <v>0</v>
      </c>
      <c r="AW131" s="231">
        <v>0</v>
      </c>
      <c r="AX131" s="182">
        <f>(SUMIF([7]Sheet2!$B:$B,A:A,[7]Sheet2!$C:$C))/10000</f>
        <v>0</v>
      </c>
      <c r="AY131" s="219">
        <f t="shared" si="228"/>
        <v>0</v>
      </c>
      <c r="BC131" s="182">
        <v>0</v>
      </c>
      <c r="BD131" s="146">
        <f t="shared" si="229"/>
        <v>0</v>
      </c>
      <c r="BE131" s="182">
        <v>0</v>
      </c>
      <c r="BF131" s="182">
        <f>SUMIF([8]Sheet1!$O:$O,A131,[8]Sheet1!$AD:$AD)</f>
        <v>0</v>
      </c>
    </row>
    <row r="132" hidden="1" customHeight="1" spans="1:58">
      <c r="A132" s="208">
        <v>2011410</v>
      </c>
      <c r="B132" s="60" t="s">
        <v>177</v>
      </c>
      <c r="C132" s="63">
        <f t="shared" si="216"/>
        <v>0</v>
      </c>
      <c r="D132" s="63">
        <f t="shared" si="217"/>
        <v>0</v>
      </c>
      <c r="E132" s="63">
        <f t="shared" si="218"/>
        <v>0</v>
      </c>
      <c r="F132" s="63">
        <f t="shared" si="219"/>
        <v>0</v>
      </c>
      <c r="G132" s="63">
        <f t="shared" si="220"/>
        <v>0</v>
      </c>
      <c r="H132" s="63">
        <f t="shared" si="221"/>
        <v>0</v>
      </c>
      <c r="I132" s="106" t="str">
        <f t="shared" si="230"/>
        <v>否</v>
      </c>
      <c r="J132" s="146" t="str">
        <f t="shared" si="231"/>
        <v>项</v>
      </c>
      <c r="K132" s="146" t="str">
        <f t="shared" si="232"/>
        <v>201</v>
      </c>
      <c r="N132" s="218">
        <v>0</v>
      </c>
      <c r="P132" s="219">
        <f t="shared" si="222"/>
        <v>0</v>
      </c>
      <c r="Q132" s="219"/>
      <c r="R132" s="219"/>
      <c r="S132" s="219"/>
      <c r="T132" s="219"/>
      <c r="V132" s="219"/>
      <c r="W132" s="219">
        <v>0</v>
      </c>
      <c r="Y132" s="219">
        <f t="shared" si="223"/>
        <v>0</v>
      </c>
      <c r="AB132" s="219"/>
      <c r="AD132" s="219">
        <f t="shared" si="224"/>
        <v>0</v>
      </c>
      <c r="AF132" s="219"/>
      <c r="AH132" s="182">
        <v>0</v>
      </c>
      <c r="AI132" s="182">
        <f>VLOOKUP(A:A,'[4]YB01'!$A$1:$C$1317,3,FALSE)</f>
        <v>0</v>
      </c>
      <c r="AJ132" s="177">
        <f t="shared" si="225"/>
        <v>0</v>
      </c>
      <c r="AK132" s="146">
        <v>0</v>
      </c>
      <c r="AL132" s="146">
        <f t="shared" si="226"/>
        <v>0</v>
      </c>
      <c r="AM132" s="228">
        <v>0</v>
      </c>
      <c r="AN132" s="182">
        <f t="shared" si="138"/>
        <v>0</v>
      </c>
      <c r="AO132" s="219">
        <v>0</v>
      </c>
      <c r="AP132" s="176">
        <f>(SUMIF([5]预算调整!$O:$O,A:A,[5]预算调整!$AD:$AD))/10000</f>
        <v>0</v>
      </c>
      <c r="AQ132" s="219">
        <f t="shared" si="163"/>
        <v>0</v>
      </c>
      <c r="AR132" s="219">
        <v>0</v>
      </c>
      <c r="AS132" s="182">
        <f>(SUMIF([6]预算调整!$F:$F,A:A,[6]预算调整!$P:$P))/10000</f>
        <v>0</v>
      </c>
      <c r="AT132" s="219">
        <f t="shared" si="227"/>
        <v>0</v>
      </c>
      <c r="AW132" s="231">
        <v>0</v>
      </c>
      <c r="AX132" s="182">
        <f>(SUMIF([7]Sheet2!$B:$B,A:A,[7]Sheet2!$C:$C))/10000</f>
        <v>0</v>
      </c>
      <c r="AY132" s="219">
        <f t="shared" si="228"/>
        <v>0</v>
      </c>
      <c r="BC132" s="182">
        <v>0</v>
      </c>
      <c r="BD132" s="146">
        <f t="shared" si="229"/>
        <v>0</v>
      </c>
      <c r="BE132" s="182">
        <v>0</v>
      </c>
      <c r="BF132" s="182">
        <f>SUMIF([8]Sheet1!$O:$O,A132,[8]Sheet1!$AD:$AD)</f>
        <v>0</v>
      </c>
    </row>
    <row r="133" hidden="1" customHeight="1" spans="1:58">
      <c r="A133" s="208">
        <v>2011411</v>
      </c>
      <c r="B133" s="60" t="s">
        <v>178</v>
      </c>
      <c r="C133" s="63">
        <f t="shared" si="216"/>
        <v>0</v>
      </c>
      <c r="D133" s="63">
        <f t="shared" si="217"/>
        <v>0</v>
      </c>
      <c r="E133" s="63">
        <f t="shared" si="218"/>
        <v>0</v>
      </c>
      <c r="F133" s="63">
        <f t="shared" si="219"/>
        <v>0</v>
      </c>
      <c r="G133" s="63">
        <f t="shared" si="220"/>
        <v>0</v>
      </c>
      <c r="H133" s="63">
        <f t="shared" si="221"/>
        <v>0</v>
      </c>
      <c r="I133" s="106" t="str">
        <f t="shared" si="230"/>
        <v>否</v>
      </c>
      <c r="J133" s="146" t="str">
        <f t="shared" si="231"/>
        <v>项</v>
      </c>
      <c r="K133" s="146" t="str">
        <f t="shared" si="232"/>
        <v>201</v>
      </c>
      <c r="N133" s="218">
        <v>0</v>
      </c>
      <c r="P133" s="219">
        <f t="shared" si="222"/>
        <v>0</v>
      </c>
      <c r="Q133" s="219"/>
      <c r="R133" s="219"/>
      <c r="S133" s="219"/>
      <c r="T133" s="219"/>
      <c r="V133" s="219"/>
      <c r="W133" s="219">
        <v>0</v>
      </c>
      <c r="Y133" s="219">
        <f t="shared" si="223"/>
        <v>0</v>
      </c>
      <c r="AB133" s="219"/>
      <c r="AD133" s="219">
        <f t="shared" si="224"/>
        <v>0</v>
      </c>
      <c r="AF133" s="219"/>
      <c r="AH133" s="182">
        <v>0</v>
      </c>
      <c r="AI133" s="182">
        <f>VLOOKUP(A:A,'[4]YB01'!$A$1:$C$1317,3,FALSE)</f>
        <v>0</v>
      </c>
      <c r="AJ133" s="177">
        <f t="shared" si="225"/>
        <v>0</v>
      </c>
      <c r="AK133" s="146">
        <v>0</v>
      </c>
      <c r="AL133" s="146">
        <f t="shared" si="226"/>
        <v>0</v>
      </c>
      <c r="AM133" s="228">
        <v>0</v>
      </c>
      <c r="AN133" s="182">
        <f t="shared" si="138"/>
        <v>0</v>
      </c>
      <c r="AO133" s="219">
        <v>0</v>
      </c>
      <c r="AP133" s="176">
        <f>(SUMIF([5]预算调整!$O:$O,A:A,[5]预算调整!$AD:$AD))/10000</f>
        <v>0</v>
      </c>
      <c r="AQ133" s="219">
        <f t="shared" si="163"/>
        <v>0</v>
      </c>
      <c r="AR133" s="219">
        <v>0</v>
      </c>
      <c r="AS133" s="182">
        <f>(SUMIF([6]预算调整!$F:$F,A:A,[6]预算调整!$P:$P))/10000</f>
        <v>0</v>
      </c>
      <c r="AT133" s="219">
        <f t="shared" si="227"/>
        <v>0</v>
      </c>
      <c r="AW133" s="231">
        <v>0</v>
      </c>
      <c r="AX133" s="182">
        <f>(SUMIF([7]Sheet2!$B:$B,A:A,[7]Sheet2!$C:$C))/10000</f>
        <v>0</v>
      </c>
      <c r="AY133" s="219">
        <f t="shared" si="228"/>
        <v>0</v>
      </c>
      <c r="BC133" s="182">
        <v>0</v>
      </c>
      <c r="BD133" s="146">
        <f t="shared" si="229"/>
        <v>0</v>
      </c>
      <c r="BE133" s="182">
        <v>0</v>
      </c>
      <c r="BF133" s="182">
        <f>SUMIF([8]Sheet1!$O:$O,A133,[8]Sheet1!$AD:$AD)</f>
        <v>0</v>
      </c>
    </row>
    <row r="134" hidden="1" customHeight="1" spans="1:58">
      <c r="A134" s="208">
        <v>2011450</v>
      </c>
      <c r="B134" s="60" t="s">
        <v>110</v>
      </c>
      <c r="C134" s="63">
        <f t="shared" si="216"/>
        <v>0</v>
      </c>
      <c r="D134" s="63">
        <f t="shared" si="217"/>
        <v>0</v>
      </c>
      <c r="E134" s="63">
        <f t="shared" si="218"/>
        <v>0</v>
      </c>
      <c r="F134" s="63">
        <f t="shared" si="219"/>
        <v>0</v>
      </c>
      <c r="G134" s="63">
        <f t="shared" si="220"/>
        <v>0</v>
      </c>
      <c r="H134" s="63">
        <f t="shared" si="221"/>
        <v>0</v>
      </c>
      <c r="I134" s="106" t="str">
        <f t="shared" si="230"/>
        <v>否</v>
      </c>
      <c r="J134" s="146" t="str">
        <f t="shared" si="231"/>
        <v>项</v>
      </c>
      <c r="K134" s="146" t="str">
        <f t="shared" si="232"/>
        <v>201</v>
      </c>
      <c r="N134" s="218">
        <v>0</v>
      </c>
      <c r="P134" s="219">
        <f t="shared" si="222"/>
        <v>0</v>
      </c>
      <c r="Q134" s="219"/>
      <c r="R134" s="219"/>
      <c r="S134" s="219"/>
      <c r="T134" s="219"/>
      <c r="V134" s="219"/>
      <c r="W134" s="219">
        <v>0</v>
      </c>
      <c r="Y134" s="219">
        <f t="shared" si="223"/>
        <v>0</v>
      </c>
      <c r="AB134" s="219"/>
      <c r="AD134" s="219">
        <f t="shared" si="224"/>
        <v>0</v>
      </c>
      <c r="AF134" s="219"/>
      <c r="AH134" s="182">
        <v>0</v>
      </c>
      <c r="AI134" s="182">
        <f>VLOOKUP(A:A,'[4]YB01'!$A$1:$C$1317,3,FALSE)</f>
        <v>0</v>
      </c>
      <c r="AJ134" s="177">
        <f t="shared" si="225"/>
        <v>0</v>
      </c>
      <c r="AK134" s="146">
        <v>0</v>
      </c>
      <c r="AL134" s="146">
        <f t="shared" si="226"/>
        <v>0</v>
      </c>
      <c r="AM134" s="228">
        <v>0</v>
      </c>
      <c r="AN134" s="182">
        <f t="shared" si="138"/>
        <v>0</v>
      </c>
      <c r="AO134" s="219">
        <v>0</v>
      </c>
      <c r="AP134" s="176">
        <f>(SUMIF([5]预算调整!$O:$O,A:A,[5]预算调整!$AD:$AD))/10000</f>
        <v>0</v>
      </c>
      <c r="AQ134" s="219">
        <f t="shared" si="163"/>
        <v>0</v>
      </c>
      <c r="AR134" s="219">
        <v>0</v>
      </c>
      <c r="AS134" s="182">
        <f>(SUMIF([6]预算调整!$F:$F,A:A,[6]预算调整!$P:$P))/10000</f>
        <v>0</v>
      </c>
      <c r="AT134" s="219">
        <f t="shared" si="227"/>
        <v>0</v>
      </c>
      <c r="AW134" s="231">
        <v>0</v>
      </c>
      <c r="AX134" s="182">
        <f>(SUMIF([7]Sheet2!$B:$B,A:A,[7]Sheet2!$C:$C))/10000</f>
        <v>0</v>
      </c>
      <c r="AY134" s="219">
        <f t="shared" si="228"/>
        <v>0</v>
      </c>
      <c r="BC134" s="182">
        <v>0</v>
      </c>
      <c r="BD134" s="146">
        <f t="shared" si="229"/>
        <v>0</v>
      </c>
      <c r="BE134" s="182">
        <v>0</v>
      </c>
      <c r="BF134" s="182">
        <f>SUMIF([8]Sheet1!$O:$O,A134,[8]Sheet1!$AD:$AD)</f>
        <v>0</v>
      </c>
    </row>
    <row r="135" hidden="1" customHeight="1" spans="1:58">
      <c r="A135" s="208">
        <v>2011499</v>
      </c>
      <c r="B135" s="60" t="s">
        <v>179</v>
      </c>
      <c r="C135" s="63">
        <f t="shared" si="216"/>
        <v>0</v>
      </c>
      <c r="D135" s="63">
        <f t="shared" si="217"/>
        <v>0</v>
      </c>
      <c r="E135" s="63">
        <f t="shared" si="218"/>
        <v>0</v>
      </c>
      <c r="F135" s="63">
        <f t="shared" si="219"/>
        <v>0</v>
      </c>
      <c r="G135" s="63">
        <f t="shared" si="220"/>
        <v>0</v>
      </c>
      <c r="H135" s="63">
        <f t="shared" si="221"/>
        <v>0</v>
      </c>
      <c r="I135" s="106" t="str">
        <f t="shared" si="230"/>
        <v>否</v>
      </c>
      <c r="J135" s="146" t="str">
        <f t="shared" si="231"/>
        <v>项</v>
      </c>
      <c r="K135" s="146" t="str">
        <f t="shared" si="232"/>
        <v>201</v>
      </c>
      <c r="N135" s="218">
        <v>0</v>
      </c>
      <c r="P135" s="219">
        <f t="shared" si="222"/>
        <v>0</v>
      </c>
      <c r="Q135" s="219"/>
      <c r="R135" s="219"/>
      <c r="S135" s="219"/>
      <c r="T135" s="219"/>
      <c r="V135" s="219"/>
      <c r="W135" s="219">
        <v>0</v>
      </c>
      <c r="Y135" s="219">
        <f t="shared" si="223"/>
        <v>0</v>
      </c>
      <c r="AB135" s="219"/>
      <c r="AD135" s="219">
        <f t="shared" si="224"/>
        <v>0</v>
      </c>
      <c r="AF135" s="219"/>
      <c r="AH135" s="182">
        <v>0</v>
      </c>
      <c r="AI135" s="182">
        <f>VLOOKUP(A:A,'[4]YB01'!$A$1:$C$1317,3,FALSE)</f>
        <v>0</v>
      </c>
      <c r="AJ135" s="177">
        <f t="shared" si="225"/>
        <v>0</v>
      </c>
      <c r="AK135" s="146">
        <v>0</v>
      </c>
      <c r="AL135" s="146">
        <f t="shared" si="226"/>
        <v>0</v>
      </c>
      <c r="AM135" s="228">
        <v>0</v>
      </c>
      <c r="AN135" s="182">
        <f t="shared" si="138"/>
        <v>0</v>
      </c>
      <c r="AO135" s="219">
        <v>0</v>
      </c>
      <c r="AP135" s="176">
        <f>(SUMIF([5]预算调整!$O:$O,A:A,[5]预算调整!$AD:$AD))/10000</f>
        <v>0</v>
      </c>
      <c r="AQ135" s="219">
        <f t="shared" si="163"/>
        <v>0</v>
      </c>
      <c r="AR135" s="219">
        <v>0</v>
      </c>
      <c r="AS135" s="182">
        <f>(SUMIF([6]预算调整!$F:$F,A:A,[6]预算调整!$P:$P))/10000</f>
        <v>0</v>
      </c>
      <c r="AT135" s="219">
        <f t="shared" si="227"/>
        <v>0</v>
      </c>
      <c r="AW135" s="231">
        <v>0</v>
      </c>
      <c r="AX135" s="182">
        <f>(SUMIF([7]Sheet2!$B:$B,A:A,[7]Sheet2!$C:$C))/10000</f>
        <v>0</v>
      </c>
      <c r="AY135" s="219">
        <f t="shared" si="228"/>
        <v>0</v>
      </c>
      <c r="BC135" s="182">
        <v>0</v>
      </c>
      <c r="BD135" s="146">
        <f t="shared" si="229"/>
        <v>0</v>
      </c>
      <c r="BE135" s="182">
        <v>0</v>
      </c>
      <c r="BF135" s="182">
        <f>SUMIF([8]Sheet1!$O:$O,A135,[8]Sheet1!$AD:$AD)</f>
        <v>0</v>
      </c>
    </row>
    <row r="136" s="177" customFormat="1" customHeight="1" spans="1:58">
      <c r="A136" s="209">
        <v>20123</v>
      </c>
      <c r="B136" s="207" t="s">
        <v>180</v>
      </c>
      <c r="C136" s="66">
        <f t="shared" ref="C136:H136" si="233">SUM(C137:C142)</f>
        <v>455</v>
      </c>
      <c r="D136" s="66">
        <f t="shared" si="233"/>
        <v>233</v>
      </c>
      <c r="E136" s="66">
        <f t="shared" si="233"/>
        <v>-314</v>
      </c>
      <c r="F136" s="66">
        <f t="shared" si="233"/>
        <v>-233</v>
      </c>
      <c r="G136" s="66">
        <f t="shared" si="233"/>
        <v>0</v>
      </c>
      <c r="H136" s="66">
        <f t="shared" si="233"/>
        <v>141</v>
      </c>
      <c r="I136" s="106" t="str">
        <f t="shared" si="230"/>
        <v>是</v>
      </c>
      <c r="J136" s="143" t="str">
        <f t="shared" si="231"/>
        <v>款</v>
      </c>
      <c r="K136" s="143" t="str">
        <f t="shared" si="232"/>
        <v>201</v>
      </c>
      <c r="L136" s="143"/>
      <c r="M136" s="143"/>
      <c r="N136" s="143"/>
      <c r="O136" s="143"/>
      <c r="P136" s="143"/>
      <c r="Q136" s="143"/>
      <c r="R136" s="143"/>
      <c r="S136" s="143"/>
      <c r="T136" s="143"/>
      <c r="U136" s="143"/>
      <c r="V136" s="143"/>
      <c r="W136" s="143"/>
      <c r="AN136" s="182">
        <f t="shared" si="138"/>
        <v>0</v>
      </c>
      <c r="AO136" s="219"/>
      <c r="AP136" s="176">
        <f>(SUMIF([5]预算调整!$O:$O,A:A,[5]预算调整!$AD:$AD))/10000</f>
        <v>0</v>
      </c>
      <c r="AQ136" s="219">
        <f t="shared" si="163"/>
        <v>0</v>
      </c>
      <c r="AR136" s="219"/>
      <c r="AS136" s="182">
        <v>0</v>
      </c>
      <c r="AX136" s="182">
        <v>0</v>
      </c>
      <c r="BC136" s="182"/>
      <c r="BD136" s="182"/>
      <c r="BE136" s="182">
        <v>0</v>
      </c>
      <c r="BF136" s="182"/>
    </row>
    <row r="137" customHeight="1" spans="1:58">
      <c r="A137" s="208">
        <v>2012301</v>
      </c>
      <c r="B137" s="60" t="s">
        <v>101</v>
      </c>
      <c r="C137" s="63">
        <f t="shared" ref="C137:C142" si="234">N137+T137+W137</f>
        <v>31</v>
      </c>
      <c r="D137" s="63">
        <f t="shared" ref="D137:D142" si="235">Q137+T137</f>
        <v>0</v>
      </c>
      <c r="E137" s="63">
        <f t="shared" ref="E137:E142" si="236">H137-C137</f>
        <v>-19</v>
      </c>
      <c r="F137" s="63">
        <f t="shared" ref="F137:F142" si="237">G137-D137</f>
        <v>0</v>
      </c>
      <c r="G137" s="63">
        <f t="shared" ref="G137:G142" si="238">AW137</f>
        <v>0</v>
      </c>
      <c r="H137" s="63">
        <f t="shared" ref="H137:H142" si="239">AK137+AN137</f>
        <v>12</v>
      </c>
      <c r="I137" s="106" t="str">
        <f t="shared" si="230"/>
        <v>是</v>
      </c>
      <c r="J137" s="146" t="str">
        <f t="shared" si="231"/>
        <v>项</v>
      </c>
      <c r="K137" s="146" t="str">
        <f t="shared" si="232"/>
        <v>201</v>
      </c>
      <c r="N137" s="218">
        <v>31</v>
      </c>
      <c r="O137" s="146">
        <v>30.72</v>
      </c>
      <c r="P137" s="219">
        <f t="shared" ref="P137:P142" si="240">ROUND(O137,0)</f>
        <v>31</v>
      </c>
      <c r="Q137" s="219">
        <v>0</v>
      </c>
      <c r="R137" s="219">
        <v>0</v>
      </c>
      <c r="S137" s="219">
        <f>VLOOKUP(A:A,[3]全区!$A$1:$O$65536,15,FALSE)</f>
        <v>0</v>
      </c>
      <c r="T137" s="219">
        <v>0</v>
      </c>
      <c r="U137" s="146">
        <f>VLOOKUP(A:A,[3]全区!$A$1:$Q$65536,17,FALSE)</f>
        <v>0</v>
      </c>
      <c r="V137" s="219">
        <f t="shared" ref="V137:V142" si="241">ROUND(U137,0)</f>
        <v>0</v>
      </c>
      <c r="W137" s="219">
        <v>0</v>
      </c>
      <c r="X137" s="182">
        <f>VLOOKUP(A:A,[3]全区!$A$1:$S$65536,19,FALSE)</f>
        <v>0</v>
      </c>
      <c r="Y137" s="219">
        <f t="shared" ref="Y137:Y142" si="242">ROUND(X137,0)</f>
        <v>0</v>
      </c>
      <c r="AA137" s="182">
        <f>VLOOKUP(A:A,[2]全区!$A$1:$T$65536,20,FALSE)</f>
        <v>0</v>
      </c>
      <c r="AB137" s="219">
        <f t="shared" ref="AB137:AB142" si="243">ROUND(AA137,0)</f>
        <v>0</v>
      </c>
      <c r="AC137" s="182">
        <f>VLOOKUP(A:A,[1]全区!$A$1:$V$65536,22,FALSE)</f>
        <v>0</v>
      </c>
      <c r="AD137" s="219">
        <f t="shared" ref="AD137:AD142" si="244">ROUND(AC137,0)</f>
        <v>0</v>
      </c>
      <c r="AE137" s="182">
        <f>VLOOKUP(A:A,[2]全区!$A$1:$P$65536,16,FALSE)</f>
        <v>0</v>
      </c>
      <c r="AF137" s="219">
        <f t="shared" ref="AF137:AF142" si="245">ROUND(AE137,0)</f>
        <v>0</v>
      </c>
      <c r="AH137" s="182">
        <v>12</v>
      </c>
      <c r="AI137" s="182">
        <f>VLOOKUP(A:A,'[4]YB01'!$A$1:$C$1317,3,FALSE)</f>
        <v>12</v>
      </c>
      <c r="AJ137" s="177">
        <f t="shared" ref="AJ137:AJ142" si="246">AO137+AR137</f>
        <v>0</v>
      </c>
      <c r="AK137" s="146">
        <v>12</v>
      </c>
      <c r="AL137" s="146">
        <f t="shared" ref="AL137:AL142" si="247">ROUND(AM137,0)</f>
        <v>12</v>
      </c>
      <c r="AM137" s="228">
        <v>12.33</v>
      </c>
      <c r="AN137" s="182">
        <f t="shared" si="138"/>
        <v>0</v>
      </c>
      <c r="AO137" s="219">
        <v>0</v>
      </c>
      <c r="AP137" s="176">
        <f>(SUMIF([5]预算调整!$O:$O,A:A,[5]预算调整!$AD:$AD))/10000</f>
        <v>0</v>
      </c>
      <c r="AQ137" s="219">
        <f t="shared" si="163"/>
        <v>0</v>
      </c>
      <c r="AR137" s="219">
        <v>0</v>
      </c>
      <c r="AS137" s="182">
        <f>(SUMIF([6]预算调整!$F:$F,A:A,[6]预算调整!$P:$P))/10000</f>
        <v>0</v>
      </c>
      <c r="AT137" s="219">
        <f t="shared" ref="AT137:AT142" si="248">ROUND(AS137,0)</f>
        <v>0</v>
      </c>
      <c r="AW137" s="231">
        <v>0</v>
      </c>
      <c r="AX137" s="182">
        <f>(SUMIF([7]Sheet2!$B:$B,A:A,[7]Sheet2!$C:$C))/10000</f>
        <v>0</v>
      </c>
      <c r="AY137" s="219">
        <f t="shared" ref="AY137:AY142" si="249">ROUND(AX137,0)</f>
        <v>0</v>
      </c>
      <c r="BC137" s="182">
        <v>0</v>
      </c>
      <c r="BD137" s="146">
        <f t="shared" ref="BD137:BD142" si="250">ROUND(BE137,0)</f>
        <v>0</v>
      </c>
      <c r="BE137" s="182">
        <v>0</v>
      </c>
      <c r="BF137" s="182">
        <f>SUMIF([8]Sheet1!$O:$O,A137,[8]Sheet1!$AD:$AD)</f>
        <v>0</v>
      </c>
    </row>
    <row r="138" hidden="1" customHeight="1" spans="1:58">
      <c r="A138" s="208">
        <v>2012302</v>
      </c>
      <c r="B138" s="60" t="s">
        <v>102</v>
      </c>
      <c r="C138" s="63">
        <f t="shared" si="234"/>
        <v>0</v>
      </c>
      <c r="D138" s="63">
        <f t="shared" si="235"/>
        <v>0</v>
      </c>
      <c r="E138" s="63">
        <f t="shared" si="236"/>
        <v>0</v>
      </c>
      <c r="F138" s="63">
        <f t="shared" si="237"/>
        <v>0</v>
      </c>
      <c r="G138" s="63">
        <f t="shared" si="238"/>
        <v>0</v>
      </c>
      <c r="H138" s="63">
        <f t="shared" si="239"/>
        <v>0</v>
      </c>
      <c r="I138" s="106" t="str">
        <f t="shared" si="230"/>
        <v>否</v>
      </c>
      <c r="J138" s="146" t="str">
        <f t="shared" si="231"/>
        <v>项</v>
      </c>
      <c r="K138" s="146" t="str">
        <f t="shared" si="232"/>
        <v>201</v>
      </c>
      <c r="N138" s="218">
        <v>0</v>
      </c>
      <c r="O138" s="146">
        <v>0</v>
      </c>
      <c r="P138" s="219">
        <f t="shared" si="240"/>
        <v>0</v>
      </c>
      <c r="Q138" s="219">
        <v>0</v>
      </c>
      <c r="R138" s="219">
        <v>0</v>
      </c>
      <c r="S138" s="219">
        <f>VLOOKUP(A:A,[3]全区!$A$1:$O$65536,15,FALSE)</f>
        <v>0</v>
      </c>
      <c r="T138" s="219">
        <v>0</v>
      </c>
      <c r="U138" s="146">
        <f>VLOOKUP(A:A,[3]全区!$A$1:$Q$65536,17,FALSE)</f>
        <v>0</v>
      </c>
      <c r="V138" s="219">
        <f t="shared" si="241"/>
        <v>0</v>
      </c>
      <c r="W138" s="219">
        <v>0</v>
      </c>
      <c r="X138" s="182">
        <f>VLOOKUP(A:A,[3]全区!$A$1:$S$65536,19,FALSE)</f>
        <v>0</v>
      </c>
      <c r="Y138" s="219">
        <f t="shared" si="242"/>
        <v>0</v>
      </c>
      <c r="AA138" s="182">
        <f>VLOOKUP(A:A,[2]全区!$A$1:$T$65536,20,FALSE)</f>
        <v>0</v>
      </c>
      <c r="AB138" s="219">
        <f t="shared" si="243"/>
        <v>0</v>
      </c>
      <c r="AC138" s="182">
        <f>VLOOKUP(A:A,[1]全区!$A$1:$V$65536,22,FALSE)</f>
        <v>0</v>
      </c>
      <c r="AD138" s="219">
        <f t="shared" si="244"/>
        <v>0</v>
      </c>
      <c r="AE138" s="182">
        <f>VLOOKUP(A:A,[2]全区!$A$1:$P$65536,16,FALSE)</f>
        <v>0</v>
      </c>
      <c r="AF138" s="219">
        <f t="shared" si="245"/>
        <v>0</v>
      </c>
      <c r="AH138" s="182">
        <v>0</v>
      </c>
      <c r="AI138" s="182">
        <f>VLOOKUP(A:A,'[4]YB01'!$A$1:$C$1317,3,FALSE)</f>
        <v>0</v>
      </c>
      <c r="AJ138" s="177">
        <f t="shared" si="246"/>
        <v>0</v>
      </c>
      <c r="AK138" s="146">
        <v>0</v>
      </c>
      <c r="AL138" s="146">
        <f t="shared" si="247"/>
        <v>0</v>
      </c>
      <c r="AM138" s="228">
        <v>0</v>
      </c>
      <c r="AN138" s="182">
        <f t="shared" si="138"/>
        <v>0</v>
      </c>
      <c r="AO138" s="219">
        <v>0</v>
      </c>
      <c r="AP138" s="176">
        <f>(SUMIF([5]预算调整!$O:$O,A:A,[5]预算调整!$AD:$AD))/10000</f>
        <v>0</v>
      </c>
      <c r="AQ138" s="219">
        <f t="shared" si="163"/>
        <v>0</v>
      </c>
      <c r="AR138" s="219">
        <v>0</v>
      </c>
      <c r="AS138" s="182">
        <f>(SUMIF([6]预算调整!$F:$F,A:A,[6]预算调整!$P:$P))/10000</f>
        <v>0</v>
      </c>
      <c r="AT138" s="219">
        <f t="shared" si="248"/>
        <v>0</v>
      </c>
      <c r="AW138" s="231">
        <v>0</v>
      </c>
      <c r="AX138" s="182">
        <f>(SUMIF([7]Sheet2!$B:$B,A:A,[7]Sheet2!$C:$C))/10000</f>
        <v>0</v>
      </c>
      <c r="AY138" s="219">
        <f t="shared" si="249"/>
        <v>0</v>
      </c>
      <c r="BC138" s="182">
        <v>0</v>
      </c>
      <c r="BD138" s="146">
        <f t="shared" si="250"/>
        <v>0</v>
      </c>
      <c r="BE138" s="182">
        <v>0</v>
      </c>
      <c r="BF138" s="182">
        <f>SUMIF([8]Sheet1!$O:$O,A138,[8]Sheet1!$AD:$AD)</f>
        <v>0</v>
      </c>
    </row>
    <row r="139" hidden="1" customHeight="1" spans="1:58">
      <c r="A139" s="208">
        <v>2012303</v>
      </c>
      <c r="B139" s="60" t="s">
        <v>103</v>
      </c>
      <c r="C139" s="63">
        <f t="shared" si="234"/>
        <v>0</v>
      </c>
      <c r="D139" s="63">
        <f t="shared" si="235"/>
        <v>0</v>
      </c>
      <c r="E139" s="63">
        <f t="shared" si="236"/>
        <v>0</v>
      </c>
      <c r="F139" s="63">
        <f t="shared" si="237"/>
        <v>0</v>
      </c>
      <c r="G139" s="63">
        <f t="shared" si="238"/>
        <v>0</v>
      </c>
      <c r="H139" s="63">
        <f t="shared" si="239"/>
        <v>0</v>
      </c>
      <c r="I139" s="106" t="str">
        <f t="shared" si="230"/>
        <v>否</v>
      </c>
      <c r="J139" s="146" t="str">
        <f t="shared" si="231"/>
        <v>项</v>
      </c>
      <c r="K139" s="146" t="str">
        <f t="shared" si="232"/>
        <v>201</v>
      </c>
      <c r="N139" s="218">
        <v>0</v>
      </c>
      <c r="O139" s="146">
        <v>0</v>
      </c>
      <c r="P139" s="219">
        <f t="shared" si="240"/>
        <v>0</v>
      </c>
      <c r="Q139" s="219">
        <v>0</v>
      </c>
      <c r="R139" s="219">
        <v>0</v>
      </c>
      <c r="S139" s="219">
        <f>VLOOKUP(A:A,[3]全区!$A$1:$O$65536,15,FALSE)</f>
        <v>0</v>
      </c>
      <c r="T139" s="219">
        <v>0</v>
      </c>
      <c r="U139" s="146">
        <f>VLOOKUP(A:A,[3]全区!$A$1:$Q$65536,17,FALSE)</f>
        <v>0</v>
      </c>
      <c r="V139" s="219">
        <f t="shared" si="241"/>
        <v>0</v>
      </c>
      <c r="W139" s="219">
        <v>0</v>
      </c>
      <c r="X139" s="182">
        <f>VLOOKUP(A:A,[3]全区!$A$1:$S$65536,19,FALSE)</f>
        <v>0</v>
      </c>
      <c r="Y139" s="219">
        <f t="shared" si="242"/>
        <v>0</v>
      </c>
      <c r="AA139" s="182">
        <f>VLOOKUP(A:A,[2]全区!$A$1:$T$65536,20,FALSE)</f>
        <v>0</v>
      </c>
      <c r="AB139" s="219">
        <f t="shared" si="243"/>
        <v>0</v>
      </c>
      <c r="AC139" s="182">
        <f>VLOOKUP(A:A,[1]全区!$A$1:$V$65536,22,FALSE)</f>
        <v>0</v>
      </c>
      <c r="AD139" s="219">
        <f t="shared" si="244"/>
        <v>0</v>
      </c>
      <c r="AE139" s="182">
        <f>VLOOKUP(A:A,[2]全区!$A$1:$P$65536,16,FALSE)</f>
        <v>0</v>
      </c>
      <c r="AF139" s="219">
        <f t="shared" si="245"/>
        <v>0</v>
      </c>
      <c r="AH139" s="182">
        <v>0</v>
      </c>
      <c r="AI139" s="182">
        <f>VLOOKUP(A:A,'[4]YB01'!$A$1:$C$1317,3,FALSE)</f>
        <v>0</v>
      </c>
      <c r="AJ139" s="177">
        <f t="shared" si="246"/>
        <v>0</v>
      </c>
      <c r="AK139" s="146">
        <v>0</v>
      </c>
      <c r="AL139" s="146">
        <f t="shared" si="247"/>
        <v>0</v>
      </c>
      <c r="AM139" s="228">
        <v>0</v>
      </c>
      <c r="AN139" s="182">
        <f t="shared" ref="AN139:AN202" si="251">BC139+BG139</f>
        <v>0</v>
      </c>
      <c r="AO139" s="219">
        <v>0</v>
      </c>
      <c r="AP139" s="176">
        <f>(SUMIF([5]预算调整!$O:$O,A:A,[5]预算调整!$AD:$AD))/10000</f>
        <v>0</v>
      </c>
      <c r="AQ139" s="219">
        <f t="shared" si="163"/>
        <v>0</v>
      </c>
      <c r="AR139" s="219">
        <v>0</v>
      </c>
      <c r="AS139" s="182">
        <f>(SUMIF([6]预算调整!$F:$F,A:A,[6]预算调整!$P:$P))/10000</f>
        <v>0</v>
      </c>
      <c r="AT139" s="219">
        <f t="shared" si="248"/>
        <v>0</v>
      </c>
      <c r="AW139" s="231">
        <v>0</v>
      </c>
      <c r="AX139" s="182">
        <f>(SUMIF([7]Sheet2!$B:$B,A:A,[7]Sheet2!$C:$C))/10000</f>
        <v>0</v>
      </c>
      <c r="AY139" s="219">
        <f t="shared" si="249"/>
        <v>0</v>
      </c>
      <c r="BC139" s="182">
        <v>0</v>
      </c>
      <c r="BD139" s="146">
        <f t="shared" si="250"/>
        <v>0</v>
      </c>
      <c r="BE139" s="182">
        <v>0</v>
      </c>
      <c r="BF139" s="182">
        <f>SUMIF([8]Sheet1!$O:$O,A139,[8]Sheet1!$AD:$AD)</f>
        <v>0</v>
      </c>
    </row>
    <row r="140" customHeight="1" spans="1:58">
      <c r="A140" s="208">
        <v>2012304</v>
      </c>
      <c r="B140" s="60" t="s">
        <v>181</v>
      </c>
      <c r="C140" s="63">
        <f t="shared" si="234"/>
        <v>334</v>
      </c>
      <c r="D140" s="63">
        <f t="shared" si="235"/>
        <v>233</v>
      </c>
      <c r="E140" s="63">
        <f t="shared" si="236"/>
        <v>-283</v>
      </c>
      <c r="F140" s="63">
        <f t="shared" si="237"/>
        <v>-233</v>
      </c>
      <c r="G140" s="63">
        <f t="shared" si="238"/>
        <v>0</v>
      </c>
      <c r="H140" s="63">
        <f t="shared" si="239"/>
        <v>51</v>
      </c>
      <c r="I140" s="106" t="str">
        <f t="shared" si="230"/>
        <v>是</v>
      </c>
      <c r="J140" s="146" t="str">
        <f t="shared" si="231"/>
        <v>项</v>
      </c>
      <c r="K140" s="146" t="str">
        <f t="shared" si="232"/>
        <v>201</v>
      </c>
      <c r="N140" s="218">
        <v>101</v>
      </c>
      <c r="O140" s="146">
        <v>100.558972</v>
      </c>
      <c r="P140" s="219">
        <f t="shared" si="240"/>
        <v>101</v>
      </c>
      <c r="Q140" s="219">
        <v>0</v>
      </c>
      <c r="R140" s="219">
        <v>0</v>
      </c>
      <c r="S140" s="219">
        <f>VLOOKUP(A:A,[3]全区!$A$1:$O$65536,15,FALSE)</f>
        <v>0</v>
      </c>
      <c r="T140" s="219">
        <v>233</v>
      </c>
      <c r="U140" s="146">
        <f>VLOOKUP(A:A,[3]全区!$A$1:$Q$65536,17,FALSE)</f>
        <v>233</v>
      </c>
      <c r="V140" s="219">
        <f t="shared" si="241"/>
        <v>233</v>
      </c>
      <c r="W140" s="219">
        <v>0</v>
      </c>
      <c r="X140" s="182">
        <f>VLOOKUP(A:A,[3]全区!$A$1:$S$65536,19,FALSE)</f>
        <v>0</v>
      </c>
      <c r="Y140" s="219">
        <f t="shared" si="242"/>
        <v>0</v>
      </c>
      <c r="AA140" s="182">
        <f>VLOOKUP(A:A,[2]全区!$A$1:$T$65536,20,FALSE)</f>
        <v>0</v>
      </c>
      <c r="AB140" s="219">
        <f t="shared" si="243"/>
        <v>0</v>
      </c>
      <c r="AC140" s="182">
        <f>VLOOKUP(A:A,[1]全区!$A$1:$V$65536,22,FALSE)</f>
        <v>0</v>
      </c>
      <c r="AD140" s="219">
        <f t="shared" si="244"/>
        <v>0</v>
      </c>
      <c r="AE140" s="182">
        <f>VLOOKUP(A:A,[2]全区!$A$1:$P$65536,16,FALSE)</f>
        <v>0</v>
      </c>
      <c r="AF140" s="219">
        <f t="shared" si="245"/>
        <v>0</v>
      </c>
      <c r="AH140" s="182">
        <v>51</v>
      </c>
      <c r="AI140" s="182">
        <f>VLOOKUP(A:A,'[4]YB01'!$A$1:$C$1317,3,FALSE)</f>
        <v>51</v>
      </c>
      <c r="AJ140" s="177">
        <f t="shared" si="246"/>
        <v>0</v>
      </c>
      <c r="AK140" s="146">
        <v>51</v>
      </c>
      <c r="AL140" s="146">
        <f t="shared" si="247"/>
        <v>51</v>
      </c>
      <c r="AM140" s="228">
        <v>51.449708</v>
      </c>
      <c r="AN140" s="182">
        <f t="shared" si="251"/>
        <v>0</v>
      </c>
      <c r="AO140" s="219">
        <v>0</v>
      </c>
      <c r="AP140" s="176">
        <f>(SUMIF([5]预算调整!$O:$O,A:A,[5]预算调整!$AD:$AD))/10000</f>
        <v>0</v>
      </c>
      <c r="AQ140" s="219">
        <f t="shared" si="163"/>
        <v>0</v>
      </c>
      <c r="AR140" s="219">
        <v>0</v>
      </c>
      <c r="AS140" s="182">
        <f>(SUMIF([6]预算调整!$F:$F,A:A,[6]预算调整!$P:$P))/10000</f>
        <v>0</v>
      </c>
      <c r="AT140" s="219">
        <f t="shared" si="248"/>
        <v>0</v>
      </c>
      <c r="AW140" s="231">
        <v>0</v>
      </c>
      <c r="AX140" s="182">
        <f>(SUMIF([7]Sheet2!$B:$B,A:A,[7]Sheet2!$C:$C))/10000</f>
        <v>0</v>
      </c>
      <c r="AY140" s="219">
        <f t="shared" si="249"/>
        <v>0</v>
      </c>
      <c r="BC140" s="182">
        <v>0</v>
      </c>
      <c r="BD140" s="146">
        <f t="shared" si="250"/>
        <v>0</v>
      </c>
      <c r="BE140" s="182">
        <v>0</v>
      </c>
      <c r="BF140" s="182">
        <f>SUMIF([8]Sheet1!$O:$O,A140,[8]Sheet1!$AD:$AD)</f>
        <v>0</v>
      </c>
    </row>
    <row r="141" hidden="1" customHeight="1" spans="1:58">
      <c r="A141" s="208">
        <v>2012350</v>
      </c>
      <c r="B141" s="60" t="s">
        <v>110</v>
      </c>
      <c r="C141" s="63">
        <f t="shared" si="234"/>
        <v>0</v>
      </c>
      <c r="D141" s="63">
        <f t="shared" si="235"/>
        <v>0</v>
      </c>
      <c r="E141" s="63">
        <f t="shared" si="236"/>
        <v>0</v>
      </c>
      <c r="F141" s="63">
        <f t="shared" si="237"/>
        <v>0</v>
      </c>
      <c r="G141" s="63">
        <f t="shared" si="238"/>
        <v>0</v>
      </c>
      <c r="H141" s="63">
        <f t="shared" si="239"/>
        <v>0</v>
      </c>
      <c r="I141" s="106" t="str">
        <f t="shared" si="230"/>
        <v>否</v>
      </c>
      <c r="J141" s="146" t="str">
        <f t="shared" si="231"/>
        <v>项</v>
      </c>
      <c r="K141" s="146" t="str">
        <f t="shared" si="232"/>
        <v>201</v>
      </c>
      <c r="N141" s="218">
        <v>0</v>
      </c>
      <c r="O141" s="146">
        <v>0</v>
      </c>
      <c r="P141" s="219">
        <f t="shared" si="240"/>
        <v>0</v>
      </c>
      <c r="Q141" s="219">
        <v>0</v>
      </c>
      <c r="R141" s="219">
        <v>0</v>
      </c>
      <c r="S141" s="219">
        <f>VLOOKUP(A:A,[3]全区!$A$1:$O$65536,15,FALSE)</f>
        <v>0</v>
      </c>
      <c r="T141" s="219">
        <v>0</v>
      </c>
      <c r="U141" s="146">
        <f>VLOOKUP(A:A,[3]全区!$A$1:$Q$65536,17,FALSE)</f>
        <v>0</v>
      </c>
      <c r="V141" s="219">
        <f t="shared" si="241"/>
        <v>0</v>
      </c>
      <c r="W141" s="219">
        <v>0</v>
      </c>
      <c r="X141" s="182">
        <f>VLOOKUP(A:A,[3]全区!$A$1:$S$65536,19,FALSE)</f>
        <v>0</v>
      </c>
      <c r="Y141" s="219">
        <f t="shared" si="242"/>
        <v>0</v>
      </c>
      <c r="AA141" s="182">
        <f>VLOOKUP(A:A,[2]全区!$A$1:$T$65536,20,FALSE)</f>
        <v>0</v>
      </c>
      <c r="AB141" s="219">
        <f t="shared" si="243"/>
        <v>0</v>
      </c>
      <c r="AC141" s="182">
        <f>VLOOKUP(A:A,[1]全区!$A$1:$V$65536,22,FALSE)</f>
        <v>0</v>
      </c>
      <c r="AD141" s="219">
        <f t="shared" si="244"/>
        <v>0</v>
      </c>
      <c r="AE141" s="182">
        <f>VLOOKUP(A:A,[2]全区!$A$1:$P$65536,16,FALSE)</f>
        <v>0</v>
      </c>
      <c r="AF141" s="219">
        <f t="shared" si="245"/>
        <v>0</v>
      </c>
      <c r="AH141" s="182">
        <v>0</v>
      </c>
      <c r="AI141" s="182">
        <f>VLOOKUP(A:A,'[4]YB01'!$A$1:$C$1317,3,FALSE)</f>
        <v>0</v>
      </c>
      <c r="AJ141" s="177">
        <f t="shared" si="246"/>
        <v>0</v>
      </c>
      <c r="AK141" s="146">
        <v>0</v>
      </c>
      <c r="AL141" s="146">
        <f t="shared" si="247"/>
        <v>0</v>
      </c>
      <c r="AM141" s="228">
        <v>0</v>
      </c>
      <c r="AN141" s="182">
        <f t="shared" si="251"/>
        <v>0</v>
      </c>
      <c r="AO141" s="219">
        <v>0</v>
      </c>
      <c r="AP141" s="176">
        <f>(SUMIF([5]预算调整!$O:$O,A:A,[5]预算调整!$AD:$AD))/10000</f>
        <v>0</v>
      </c>
      <c r="AQ141" s="219">
        <f t="shared" si="163"/>
        <v>0</v>
      </c>
      <c r="AR141" s="219">
        <v>0</v>
      </c>
      <c r="AS141" s="182">
        <f>(SUMIF([6]预算调整!$F:$F,A:A,[6]预算调整!$P:$P))/10000</f>
        <v>0</v>
      </c>
      <c r="AT141" s="219">
        <f t="shared" si="248"/>
        <v>0</v>
      </c>
      <c r="AW141" s="231">
        <v>0</v>
      </c>
      <c r="AX141" s="182">
        <f>(SUMIF([7]Sheet2!$B:$B,A:A,[7]Sheet2!$C:$C))/10000</f>
        <v>0</v>
      </c>
      <c r="AY141" s="219">
        <f t="shared" si="249"/>
        <v>0</v>
      </c>
      <c r="BC141" s="182">
        <v>0</v>
      </c>
      <c r="BD141" s="146">
        <f t="shared" si="250"/>
        <v>0</v>
      </c>
      <c r="BE141" s="182">
        <v>0</v>
      </c>
      <c r="BF141" s="182">
        <f>SUMIF([8]Sheet1!$O:$O,A141,[8]Sheet1!$AD:$AD)</f>
        <v>0</v>
      </c>
    </row>
    <row r="142" customHeight="1" spans="1:58">
      <c r="A142" s="208">
        <v>2012399</v>
      </c>
      <c r="B142" s="60" t="s">
        <v>182</v>
      </c>
      <c r="C142" s="63">
        <f t="shared" si="234"/>
        <v>90</v>
      </c>
      <c r="D142" s="63">
        <f t="shared" si="235"/>
        <v>0</v>
      </c>
      <c r="E142" s="63">
        <f t="shared" si="236"/>
        <v>-12</v>
      </c>
      <c r="F142" s="63">
        <f t="shared" si="237"/>
        <v>0</v>
      </c>
      <c r="G142" s="63">
        <f t="shared" si="238"/>
        <v>0</v>
      </c>
      <c r="H142" s="63">
        <f t="shared" si="239"/>
        <v>78</v>
      </c>
      <c r="I142" s="106" t="str">
        <f t="shared" si="230"/>
        <v>是</v>
      </c>
      <c r="J142" s="146" t="str">
        <f t="shared" si="231"/>
        <v>项</v>
      </c>
      <c r="K142" s="146" t="str">
        <f t="shared" si="232"/>
        <v>201</v>
      </c>
      <c r="N142" s="218">
        <v>90</v>
      </c>
      <c r="O142" s="146">
        <v>90.098154</v>
      </c>
      <c r="P142" s="219">
        <f t="shared" si="240"/>
        <v>90</v>
      </c>
      <c r="Q142" s="219">
        <v>0</v>
      </c>
      <c r="R142" s="219">
        <v>0</v>
      </c>
      <c r="S142" s="219">
        <f>VLOOKUP(A:A,[3]全区!$A$1:$O$65536,15,FALSE)</f>
        <v>0</v>
      </c>
      <c r="T142" s="219">
        <v>0</v>
      </c>
      <c r="U142" s="146">
        <f>VLOOKUP(A:A,[3]全区!$A$1:$Q$65536,17,FALSE)</f>
        <v>0</v>
      </c>
      <c r="V142" s="219">
        <f t="shared" si="241"/>
        <v>0</v>
      </c>
      <c r="W142" s="219">
        <v>0</v>
      </c>
      <c r="X142" s="182">
        <f>VLOOKUP(A:A,[3]全区!$A$1:$S$65536,19,FALSE)</f>
        <v>0</v>
      </c>
      <c r="Y142" s="219">
        <f t="shared" si="242"/>
        <v>0</v>
      </c>
      <c r="AA142" s="182">
        <f>VLOOKUP(A:A,[2]全区!$A$1:$T$65536,20,FALSE)</f>
        <v>0</v>
      </c>
      <c r="AB142" s="219">
        <f t="shared" si="243"/>
        <v>0</v>
      </c>
      <c r="AC142" s="182">
        <f>VLOOKUP(A:A,[1]全区!$A$1:$V$65536,22,FALSE)</f>
        <v>0</v>
      </c>
      <c r="AD142" s="219">
        <f t="shared" si="244"/>
        <v>0</v>
      </c>
      <c r="AE142" s="182">
        <f>VLOOKUP(A:A,[2]全区!$A$1:$P$65536,16,FALSE)</f>
        <v>0</v>
      </c>
      <c r="AF142" s="219">
        <f t="shared" si="245"/>
        <v>0</v>
      </c>
      <c r="AH142" s="182">
        <v>4</v>
      </c>
      <c r="AI142" s="182">
        <f>VLOOKUP(A:A,'[4]YB01'!$A$1:$C$1317,3,FALSE)</f>
        <v>4</v>
      </c>
      <c r="AJ142" s="177">
        <f t="shared" si="246"/>
        <v>90</v>
      </c>
      <c r="AK142" s="146">
        <v>78</v>
      </c>
      <c r="AL142" s="146">
        <f t="shared" si="247"/>
        <v>78</v>
      </c>
      <c r="AM142" s="228">
        <v>77.978154</v>
      </c>
      <c r="AN142" s="182">
        <f t="shared" si="251"/>
        <v>0</v>
      </c>
      <c r="AO142" s="219">
        <v>0</v>
      </c>
      <c r="AP142" s="176">
        <f>(SUMIF([5]预算调整!$O:$O,A:A,[5]预算调整!$AD:$AD))/10000</f>
        <v>0</v>
      </c>
      <c r="AQ142" s="219">
        <f t="shared" si="163"/>
        <v>0</v>
      </c>
      <c r="AR142" s="219">
        <v>90</v>
      </c>
      <c r="AS142" s="182">
        <f>(SUMIF([6]预算调整!$F:$F,A:A,[6]预算调整!$P:$P))/10000</f>
        <v>90.098154</v>
      </c>
      <c r="AT142" s="219">
        <f t="shared" si="248"/>
        <v>90</v>
      </c>
      <c r="AW142" s="231">
        <v>0</v>
      </c>
      <c r="AX142" s="182">
        <f>(SUMIF([7]Sheet2!$B:$B,A:A,[7]Sheet2!$C:$C))/10000</f>
        <v>0</v>
      </c>
      <c r="AY142" s="219">
        <f t="shared" si="249"/>
        <v>0</v>
      </c>
      <c r="BC142" s="182">
        <v>0</v>
      </c>
      <c r="BD142" s="146">
        <f t="shared" si="250"/>
        <v>0</v>
      </c>
      <c r="BE142" s="182">
        <v>0</v>
      </c>
      <c r="BF142" s="182">
        <f>SUMIF([8]Sheet1!$O:$O,A142,[8]Sheet1!$AD:$AD)</f>
        <v>0</v>
      </c>
    </row>
    <row r="143" s="177" customFormat="1" hidden="1" customHeight="1" spans="1:58">
      <c r="A143" s="209">
        <v>20125</v>
      </c>
      <c r="B143" s="207" t="s">
        <v>183</v>
      </c>
      <c r="C143" s="66">
        <f t="shared" ref="C143:H143" si="252">SUM(C144:C150)</f>
        <v>0</v>
      </c>
      <c r="D143" s="66">
        <f t="shared" si="252"/>
        <v>0</v>
      </c>
      <c r="E143" s="66">
        <f t="shared" si="252"/>
        <v>0</v>
      </c>
      <c r="F143" s="66">
        <f t="shared" si="252"/>
        <v>0</v>
      </c>
      <c r="G143" s="66">
        <f t="shared" si="252"/>
        <v>0</v>
      </c>
      <c r="H143" s="66">
        <f t="shared" si="252"/>
        <v>0</v>
      </c>
      <c r="I143" s="106" t="str">
        <f t="shared" si="230"/>
        <v>否</v>
      </c>
      <c r="J143" s="143" t="str">
        <f t="shared" si="231"/>
        <v>款</v>
      </c>
      <c r="K143" s="143" t="str">
        <f t="shared" si="232"/>
        <v>201</v>
      </c>
      <c r="L143" s="143"/>
      <c r="M143" s="143"/>
      <c r="N143" s="143"/>
      <c r="O143" s="143"/>
      <c r="P143" s="143"/>
      <c r="Q143" s="143"/>
      <c r="R143" s="143"/>
      <c r="S143" s="143"/>
      <c r="T143" s="143"/>
      <c r="U143" s="143"/>
      <c r="V143" s="143"/>
      <c r="W143" s="143"/>
      <c r="AN143" s="182">
        <f t="shared" si="251"/>
        <v>0</v>
      </c>
      <c r="AO143" s="219"/>
      <c r="AP143" s="176">
        <f>(SUMIF([5]预算调整!$O:$O,A:A,[5]预算调整!$AD:$AD))/10000</f>
        <v>0</v>
      </c>
      <c r="AQ143" s="219">
        <f t="shared" si="163"/>
        <v>0</v>
      </c>
      <c r="AR143" s="219"/>
      <c r="AS143" s="182">
        <v>0</v>
      </c>
      <c r="AX143" s="182">
        <v>0</v>
      </c>
      <c r="BC143" s="182"/>
      <c r="BD143" s="182"/>
      <c r="BE143" s="182">
        <v>0</v>
      </c>
      <c r="BF143" s="182"/>
    </row>
    <row r="144" hidden="1" customHeight="1" spans="1:58">
      <c r="A144" s="208">
        <v>2012501</v>
      </c>
      <c r="B144" s="60" t="s">
        <v>101</v>
      </c>
      <c r="C144" s="63">
        <f t="shared" ref="C144:C150" si="253">N144+T144+W144</f>
        <v>0</v>
      </c>
      <c r="D144" s="63">
        <f t="shared" ref="D144:D150" si="254">Q144+T144</f>
        <v>0</v>
      </c>
      <c r="E144" s="63">
        <f t="shared" ref="E144:E150" si="255">H144-C144</f>
        <v>0</v>
      </c>
      <c r="F144" s="63">
        <f t="shared" ref="F144:F150" si="256">G144-D144</f>
        <v>0</v>
      </c>
      <c r="G144" s="63">
        <f t="shared" ref="G144:G150" si="257">AW144</f>
        <v>0</v>
      </c>
      <c r="H144" s="63">
        <f t="shared" ref="H144:H150" si="258">AK144+AN144</f>
        <v>0</v>
      </c>
      <c r="I144" s="106" t="str">
        <f t="shared" si="230"/>
        <v>否</v>
      </c>
      <c r="J144" s="146" t="str">
        <f t="shared" si="231"/>
        <v>项</v>
      </c>
      <c r="K144" s="146" t="str">
        <f t="shared" si="232"/>
        <v>201</v>
      </c>
      <c r="N144" s="218">
        <v>0</v>
      </c>
      <c r="P144" s="219">
        <f t="shared" ref="P144:P150" si="259">ROUND(O144,0)</f>
        <v>0</v>
      </c>
      <c r="Q144" s="219"/>
      <c r="R144" s="219"/>
      <c r="S144" s="219"/>
      <c r="T144" s="219"/>
      <c r="V144" s="219"/>
      <c r="W144" s="219">
        <v>0</v>
      </c>
      <c r="Y144" s="219">
        <f t="shared" ref="Y144:Y150" si="260">ROUND(X144,0)</f>
        <v>0</v>
      </c>
      <c r="AB144" s="219"/>
      <c r="AD144" s="219">
        <f t="shared" ref="AD144:AD150" si="261">ROUND(AC144,0)</f>
        <v>0</v>
      </c>
      <c r="AF144" s="219"/>
      <c r="AH144" s="182">
        <v>0</v>
      </c>
      <c r="AI144" s="182">
        <f>VLOOKUP(A:A,'[4]YB01'!$A$1:$C$1317,3,FALSE)</f>
        <v>0</v>
      </c>
      <c r="AJ144" s="177">
        <f t="shared" ref="AJ144:AJ150" si="262">AO144+AR144</f>
        <v>0</v>
      </c>
      <c r="AK144" s="146">
        <v>0</v>
      </c>
      <c r="AL144" s="146">
        <f t="shared" ref="AL144:AL150" si="263">ROUND(AM144,0)</f>
        <v>0</v>
      </c>
      <c r="AM144" s="228">
        <v>0</v>
      </c>
      <c r="AN144" s="182">
        <f t="shared" si="251"/>
        <v>0</v>
      </c>
      <c r="AO144" s="219">
        <v>0</v>
      </c>
      <c r="AP144" s="176">
        <f>(SUMIF([5]预算调整!$O:$O,A:A,[5]预算调整!$AD:$AD))/10000</f>
        <v>0</v>
      </c>
      <c r="AQ144" s="219">
        <f t="shared" si="163"/>
        <v>0</v>
      </c>
      <c r="AR144" s="219">
        <v>0</v>
      </c>
      <c r="AS144" s="182">
        <f>(SUMIF([6]预算调整!$F:$F,A:A,[6]预算调整!$P:$P))/10000</f>
        <v>0</v>
      </c>
      <c r="AT144" s="219">
        <f t="shared" ref="AT144:AT150" si="264">ROUND(AS144,0)</f>
        <v>0</v>
      </c>
      <c r="AW144" s="231">
        <v>0</v>
      </c>
      <c r="AX144" s="182">
        <f>(SUMIF([7]Sheet2!$B:$B,A:A,[7]Sheet2!$C:$C))/10000</f>
        <v>0</v>
      </c>
      <c r="AY144" s="219">
        <f t="shared" ref="AY144:AY150" si="265">ROUND(AX144,0)</f>
        <v>0</v>
      </c>
      <c r="BC144" s="182">
        <v>0</v>
      </c>
      <c r="BD144" s="146">
        <f t="shared" ref="BD144:BD150" si="266">ROUND(BE144,0)</f>
        <v>0</v>
      </c>
      <c r="BE144" s="182">
        <v>0</v>
      </c>
      <c r="BF144" s="182">
        <f>SUMIF([8]Sheet1!$O:$O,A144,[8]Sheet1!$AD:$AD)</f>
        <v>0</v>
      </c>
    </row>
    <row r="145" hidden="1" customHeight="1" spans="1:58">
      <c r="A145" s="208">
        <v>2012502</v>
      </c>
      <c r="B145" s="60" t="s">
        <v>102</v>
      </c>
      <c r="C145" s="63">
        <f t="shared" si="253"/>
        <v>0</v>
      </c>
      <c r="D145" s="63">
        <f t="shared" si="254"/>
        <v>0</v>
      </c>
      <c r="E145" s="63">
        <f t="shared" si="255"/>
        <v>0</v>
      </c>
      <c r="F145" s="63">
        <f t="shared" si="256"/>
        <v>0</v>
      </c>
      <c r="G145" s="63">
        <f t="shared" si="257"/>
        <v>0</v>
      </c>
      <c r="H145" s="63">
        <f t="shared" si="258"/>
        <v>0</v>
      </c>
      <c r="I145" s="106" t="str">
        <f t="shared" si="230"/>
        <v>否</v>
      </c>
      <c r="J145" s="146" t="str">
        <f t="shared" si="231"/>
        <v>项</v>
      </c>
      <c r="K145" s="146" t="str">
        <f t="shared" si="232"/>
        <v>201</v>
      </c>
      <c r="N145" s="218">
        <v>0</v>
      </c>
      <c r="P145" s="219">
        <f t="shared" si="259"/>
        <v>0</v>
      </c>
      <c r="Q145" s="219"/>
      <c r="R145" s="219"/>
      <c r="S145" s="219"/>
      <c r="T145" s="219"/>
      <c r="V145" s="219"/>
      <c r="W145" s="219">
        <v>0</v>
      </c>
      <c r="Y145" s="219">
        <f t="shared" si="260"/>
        <v>0</v>
      </c>
      <c r="AB145" s="219"/>
      <c r="AD145" s="219">
        <f t="shared" si="261"/>
        <v>0</v>
      </c>
      <c r="AF145" s="219"/>
      <c r="AH145" s="182">
        <v>0</v>
      </c>
      <c r="AI145" s="182">
        <f>VLOOKUP(A:A,'[4]YB01'!$A$1:$C$1317,3,FALSE)</f>
        <v>0</v>
      </c>
      <c r="AJ145" s="177">
        <f t="shared" si="262"/>
        <v>0</v>
      </c>
      <c r="AK145" s="146">
        <v>0</v>
      </c>
      <c r="AL145" s="146">
        <f t="shared" si="263"/>
        <v>0</v>
      </c>
      <c r="AM145" s="228">
        <v>0</v>
      </c>
      <c r="AN145" s="182">
        <f t="shared" si="251"/>
        <v>0</v>
      </c>
      <c r="AO145" s="219">
        <v>0</v>
      </c>
      <c r="AP145" s="176">
        <f>(SUMIF([5]预算调整!$O:$O,A:A,[5]预算调整!$AD:$AD))/10000</f>
        <v>0</v>
      </c>
      <c r="AQ145" s="219">
        <f t="shared" si="163"/>
        <v>0</v>
      </c>
      <c r="AR145" s="219">
        <v>0</v>
      </c>
      <c r="AS145" s="182">
        <f>(SUMIF([6]预算调整!$F:$F,A:A,[6]预算调整!$P:$P))/10000</f>
        <v>0</v>
      </c>
      <c r="AT145" s="219">
        <f t="shared" si="264"/>
        <v>0</v>
      </c>
      <c r="AW145" s="231">
        <v>0</v>
      </c>
      <c r="AX145" s="182">
        <f>(SUMIF([7]Sheet2!$B:$B,A:A,[7]Sheet2!$C:$C))/10000</f>
        <v>0</v>
      </c>
      <c r="AY145" s="219">
        <f t="shared" si="265"/>
        <v>0</v>
      </c>
      <c r="BC145" s="182">
        <v>0</v>
      </c>
      <c r="BD145" s="146">
        <f t="shared" si="266"/>
        <v>0</v>
      </c>
      <c r="BE145" s="182">
        <v>0</v>
      </c>
      <c r="BF145" s="182">
        <f>SUMIF([8]Sheet1!$O:$O,A145,[8]Sheet1!$AD:$AD)</f>
        <v>0</v>
      </c>
    </row>
    <row r="146" hidden="1" customHeight="1" spans="1:58">
      <c r="A146" s="208">
        <v>2012503</v>
      </c>
      <c r="B146" s="60" t="s">
        <v>103</v>
      </c>
      <c r="C146" s="63">
        <f t="shared" si="253"/>
        <v>0</v>
      </c>
      <c r="D146" s="63">
        <f t="shared" si="254"/>
        <v>0</v>
      </c>
      <c r="E146" s="63">
        <f t="shared" si="255"/>
        <v>0</v>
      </c>
      <c r="F146" s="63">
        <f t="shared" si="256"/>
        <v>0</v>
      </c>
      <c r="G146" s="63">
        <f t="shared" si="257"/>
        <v>0</v>
      </c>
      <c r="H146" s="63">
        <f t="shared" si="258"/>
        <v>0</v>
      </c>
      <c r="I146" s="106" t="str">
        <f t="shared" si="230"/>
        <v>否</v>
      </c>
      <c r="J146" s="146" t="str">
        <f t="shared" si="231"/>
        <v>项</v>
      </c>
      <c r="K146" s="146" t="str">
        <f t="shared" si="232"/>
        <v>201</v>
      </c>
      <c r="N146" s="218">
        <v>0</v>
      </c>
      <c r="P146" s="219">
        <f t="shared" si="259"/>
        <v>0</v>
      </c>
      <c r="Q146" s="219"/>
      <c r="R146" s="219"/>
      <c r="S146" s="219"/>
      <c r="T146" s="219"/>
      <c r="V146" s="219"/>
      <c r="W146" s="219">
        <v>0</v>
      </c>
      <c r="Y146" s="219">
        <f t="shared" si="260"/>
        <v>0</v>
      </c>
      <c r="AB146" s="219"/>
      <c r="AD146" s="219">
        <f t="shared" si="261"/>
        <v>0</v>
      </c>
      <c r="AF146" s="219"/>
      <c r="AH146" s="182">
        <v>0</v>
      </c>
      <c r="AI146" s="182">
        <f>VLOOKUP(A:A,'[4]YB01'!$A$1:$C$1317,3,FALSE)</f>
        <v>0</v>
      </c>
      <c r="AJ146" s="177">
        <f t="shared" si="262"/>
        <v>0</v>
      </c>
      <c r="AK146" s="146">
        <v>0</v>
      </c>
      <c r="AL146" s="146">
        <f t="shared" si="263"/>
        <v>0</v>
      </c>
      <c r="AM146" s="228">
        <v>0</v>
      </c>
      <c r="AN146" s="182">
        <f t="shared" si="251"/>
        <v>0</v>
      </c>
      <c r="AO146" s="219">
        <v>0</v>
      </c>
      <c r="AP146" s="176">
        <f>(SUMIF([5]预算调整!$O:$O,A:A,[5]预算调整!$AD:$AD))/10000</f>
        <v>0</v>
      </c>
      <c r="AQ146" s="219">
        <f t="shared" si="163"/>
        <v>0</v>
      </c>
      <c r="AR146" s="219">
        <v>0</v>
      </c>
      <c r="AS146" s="182">
        <f>(SUMIF([6]预算调整!$F:$F,A:A,[6]预算调整!$P:$P))/10000</f>
        <v>0</v>
      </c>
      <c r="AT146" s="219">
        <f t="shared" si="264"/>
        <v>0</v>
      </c>
      <c r="AW146" s="231">
        <v>0</v>
      </c>
      <c r="AX146" s="182">
        <f>(SUMIF([7]Sheet2!$B:$B,A:A,[7]Sheet2!$C:$C))/10000</f>
        <v>0</v>
      </c>
      <c r="AY146" s="219">
        <f t="shared" si="265"/>
        <v>0</v>
      </c>
      <c r="BC146" s="182">
        <v>0</v>
      </c>
      <c r="BD146" s="146">
        <f t="shared" si="266"/>
        <v>0</v>
      </c>
      <c r="BE146" s="182">
        <v>0</v>
      </c>
      <c r="BF146" s="182">
        <f>SUMIF([8]Sheet1!$O:$O,A146,[8]Sheet1!$AD:$AD)</f>
        <v>0</v>
      </c>
    </row>
    <row r="147" hidden="1" customHeight="1" spans="1:58">
      <c r="A147" s="208">
        <v>2012504</v>
      </c>
      <c r="B147" s="60" t="s">
        <v>184</v>
      </c>
      <c r="C147" s="63">
        <f t="shared" si="253"/>
        <v>0</v>
      </c>
      <c r="D147" s="63">
        <f t="shared" si="254"/>
        <v>0</v>
      </c>
      <c r="E147" s="63">
        <f t="shared" si="255"/>
        <v>0</v>
      </c>
      <c r="F147" s="63">
        <f t="shared" si="256"/>
        <v>0</v>
      </c>
      <c r="G147" s="63">
        <f t="shared" si="257"/>
        <v>0</v>
      </c>
      <c r="H147" s="63">
        <f t="shared" si="258"/>
        <v>0</v>
      </c>
      <c r="I147" s="106" t="str">
        <f t="shared" si="230"/>
        <v>否</v>
      </c>
      <c r="J147" s="146" t="str">
        <f t="shared" si="231"/>
        <v>项</v>
      </c>
      <c r="K147" s="146" t="str">
        <f t="shared" si="232"/>
        <v>201</v>
      </c>
      <c r="N147" s="218">
        <v>0</v>
      </c>
      <c r="P147" s="219">
        <f t="shared" si="259"/>
        <v>0</v>
      </c>
      <c r="Q147" s="219"/>
      <c r="R147" s="219"/>
      <c r="S147" s="219"/>
      <c r="T147" s="219"/>
      <c r="V147" s="219"/>
      <c r="W147" s="219">
        <v>0</v>
      </c>
      <c r="Y147" s="219">
        <f t="shared" si="260"/>
        <v>0</v>
      </c>
      <c r="AB147" s="219"/>
      <c r="AD147" s="219">
        <f t="shared" si="261"/>
        <v>0</v>
      </c>
      <c r="AF147" s="219"/>
      <c r="AH147" s="182">
        <v>0</v>
      </c>
      <c r="AI147" s="182">
        <f>VLOOKUP(A:A,'[4]YB01'!$A$1:$C$1317,3,FALSE)</f>
        <v>0</v>
      </c>
      <c r="AJ147" s="177">
        <f t="shared" si="262"/>
        <v>0</v>
      </c>
      <c r="AK147" s="146">
        <v>0</v>
      </c>
      <c r="AL147" s="146">
        <f t="shared" si="263"/>
        <v>0</v>
      </c>
      <c r="AM147" s="228">
        <v>0</v>
      </c>
      <c r="AN147" s="182">
        <f t="shared" si="251"/>
        <v>0</v>
      </c>
      <c r="AO147" s="219">
        <v>0</v>
      </c>
      <c r="AP147" s="176">
        <f>(SUMIF([5]预算调整!$O:$O,A:A,[5]预算调整!$AD:$AD))/10000</f>
        <v>0</v>
      </c>
      <c r="AQ147" s="219">
        <f t="shared" si="163"/>
        <v>0</v>
      </c>
      <c r="AR147" s="219">
        <v>0</v>
      </c>
      <c r="AS147" s="182">
        <f>(SUMIF([6]预算调整!$F:$F,A:A,[6]预算调整!$P:$P))/10000</f>
        <v>0</v>
      </c>
      <c r="AT147" s="219">
        <f t="shared" si="264"/>
        <v>0</v>
      </c>
      <c r="AW147" s="231">
        <v>0</v>
      </c>
      <c r="AX147" s="182">
        <f>(SUMIF([7]Sheet2!$B:$B,A:A,[7]Sheet2!$C:$C))/10000</f>
        <v>0</v>
      </c>
      <c r="AY147" s="219">
        <f t="shared" si="265"/>
        <v>0</v>
      </c>
      <c r="BC147" s="182">
        <v>0</v>
      </c>
      <c r="BD147" s="146">
        <f t="shared" si="266"/>
        <v>0</v>
      </c>
      <c r="BE147" s="182">
        <v>0</v>
      </c>
      <c r="BF147" s="182">
        <f>SUMIF([8]Sheet1!$O:$O,A147,[8]Sheet1!$AD:$AD)</f>
        <v>0</v>
      </c>
    </row>
    <row r="148" hidden="1" customHeight="1" spans="1:58">
      <c r="A148" s="208">
        <v>2012505</v>
      </c>
      <c r="B148" s="60" t="s">
        <v>185</v>
      </c>
      <c r="C148" s="63">
        <f t="shared" si="253"/>
        <v>0</v>
      </c>
      <c r="D148" s="63">
        <f t="shared" si="254"/>
        <v>0</v>
      </c>
      <c r="E148" s="63">
        <f t="shared" si="255"/>
        <v>0</v>
      </c>
      <c r="F148" s="63">
        <f t="shared" si="256"/>
        <v>0</v>
      </c>
      <c r="G148" s="63">
        <f t="shared" si="257"/>
        <v>0</v>
      </c>
      <c r="H148" s="63">
        <f t="shared" si="258"/>
        <v>0</v>
      </c>
      <c r="I148" s="106" t="str">
        <f t="shared" si="230"/>
        <v>否</v>
      </c>
      <c r="J148" s="146" t="str">
        <f t="shared" si="231"/>
        <v>项</v>
      </c>
      <c r="K148" s="146" t="str">
        <f t="shared" si="232"/>
        <v>201</v>
      </c>
      <c r="N148" s="218">
        <v>0</v>
      </c>
      <c r="P148" s="219">
        <f t="shared" si="259"/>
        <v>0</v>
      </c>
      <c r="Q148" s="219"/>
      <c r="R148" s="219"/>
      <c r="S148" s="219"/>
      <c r="T148" s="219"/>
      <c r="V148" s="219"/>
      <c r="W148" s="219">
        <v>0</v>
      </c>
      <c r="Y148" s="219">
        <f t="shared" si="260"/>
        <v>0</v>
      </c>
      <c r="AB148" s="219"/>
      <c r="AD148" s="219">
        <f t="shared" si="261"/>
        <v>0</v>
      </c>
      <c r="AF148" s="219"/>
      <c r="AH148" s="182">
        <v>0</v>
      </c>
      <c r="AI148" s="182">
        <f>VLOOKUP(A:A,'[4]YB01'!$A$1:$C$1317,3,FALSE)</f>
        <v>0</v>
      </c>
      <c r="AJ148" s="177">
        <f t="shared" si="262"/>
        <v>0</v>
      </c>
      <c r="AK148" s="146">
        <v>0</v>
      </c>
      <c r="AL148" s="146">
        <f t="shared" si="263"/>
        <v>0</v>
      </c>
      <c r="AM148" s="228">
        <v>0</v>
      </c>
      <c r="AN148" s="182">
        <f t="shared" si="251"/>
        <v>0</v>
      </c>
      <c r="AO148" s="219">
        <v>0</v>
      </c>
      <c r="AP148" s="176">
        <f>(SUMIF([5]预算调整!$O:$O,A:A,[5]预算调整!$AD:$AD))/10000</f>
        <v>0</v>
      </c>
      <c r="AQ148" s="219">
        <f t="shared" si="163"/>
        <v>0</v>
      </c>
      <c r="AR148" s="219">
        <v>0</v>
      </c>
      <c r="AS148" s="182">
        <f>(SUMIF([6]预算调整!$F:$F,A:A,[6]预算调整!$P:$P))/10000</f>
        <v>0</v>
      </c>
      <c r="AT148" s="219">
        <f t="shared" si="264"/>
        <v>0</v>
      </c>
      <c r="AW148" s="231">
        <v>0</v>
      </c>
      <c r="AX148" s="182">
        <f>(SUMIF([7]Sheet2!$B:$B,A:A,[7]Sheet2!$C:$C))/10000</f>
        <v>0</v>
      </c>
      <c r="AY148" s="219">
        <f t="shared" si="265"/>
        <v>0</v>
      </c>
      <c r="BC148" s="182">
        <v>0</v>
      </c>
      <c r="BD148" s="146">
        <f t="shared" si="266"/>
        <v>0</v>
      </c>
      <c r="BE148" s="182">
        <v>0</v>
      </c>
      <c r="BF148" s="182">
        <f>SUMIF([8]Sheet1!$O:$O,A148,[8]Sheet1!$AD:$AD)</f>
        <v>0</v>
      </c>
    </row>
    <row r="149" hidden="1" customHeight="1" spans="1:58">
      <c r="A149" s="208">
        <v>2012550</v>
      </c>
      <c r="B149" s="60" t="s">
        <v>110</v>
      </c>
      <c r="C149" s="63">
        <f t="shared" si="253"/>
        <v>0</v>
      </c>
      <c r="D149" s="63">
        <f t="shared" si="254"/>
        <v>0</v>
      </c>
      <c r="E149" s="63">
        <f t="shared" si="255"/>
        <v>0</v>
      </c>
      <c r="F149" s="63">
        <f t="shared" si="256"/>
        <v>0</v>
      </c>
      <c r="G149" s="63">
        <f t="shared" si="257"/>
        <v>0</v>
      </c>
      <c r="H149" s="63">
        <f t="shared" si="258"/>
        <v>0</v>
      </c>
      <c r="I149" s="106" t="str">
        <f t="shared" si="230"/>
        <v>否</v>
      </c>
      <c r="J149" s="146" t="str">
        <f t="shared" si="231"/>
        <v>项</v>
      </c>
      <c r="K149" s="146" t="str">
        <f t="shared" si="232"/>
        <v>201</v>
      </c>
      <c r="N149" s="218">
        <v>0</v>
      </c>
      <c r="P149" s="219">
        <f t="shared" si="259"/>
        <v>0</v>
      </c>
      <c r="Q149" s="219"/>
      <c r="R149" s="219"/>
      <c r="S149" s="219"/>
      <c r="T149" s="219"/>
      <c r="V149" s="219"/>
      <c r="W149" s="219">
        <v>0</v>
      </c>
      <c r="Y149" s="219">
        <f t="shared" si="260"/>
        <v>0</v>
      </c>
      <c r="AB149" s="219"/>
      <c r="AD149" s="219">
        <f t="shared" si="261"/>
        <v>0</v>
      </c>
      <c r="AF149" s="219"/>
      <c r="AH149" s="182">
        <v>0</v>
      </c>
      <c r="AI149" s="182">
        <f>VLOOKUP(A:A,'[4]YB01'!$A$1:$C$1317,3,FALSE)</f>
        <v>0</v>
      </c>
      <c r="AJ149" s="177">
        <f t="shared" si="262"/>
        <v>0</v>
      </c>
      <c r="AK149" s="146">
        <v>0</v>
      </c>
      <c r="AL149" s="146">
        <f t="shared" si="263"/>
        <v>0</v>
      </c>
      <c r="AM149" s="228">
        <v>0</v>
      </c>
      <c r="AN149" s="182">
        <f t="shared" si="251"/>
        <v>0</v>
      </c>
      <c r="AO149" s="219">
        <v>0</v>
      </c>
      <c r="AP149" s="176">
        <f>(SUMIF([5]预算调整!$O:$O,A:A,[5]预算调整!$AD:$AD))/10000</f>
        <v>0</v>
      </c>
      <c r="AQ149" s="219">
        <f t="shared" si="163"/>
        <v>0</v>
      </c>
      <c r="AR149" s="219">
        <v>0</v>
      </c>
      <c r="AS149" s="182">
        <f>(SUMIF([6]预算调整!$F:$F,A:A,[6]预算调整!$P:$P))/10000</f>
        <v>0</v>
      </c>
      <c r="AT149" s="219">
        <f t="shared" si="264"/>
        <v>0</v>
      </c>
      <c r="AW149" s="231">
        <v>0</v>
      </c>
      <c r="AX149" s="182">
        <f>(SUMIF([7]Sheet2!$B:$B,A:A,[7]Sheet2!$C:$C))/10000</f>
        <v>0</v>
      </c>
      <c r="AY149" s="219">
        <f t="shared" si="265"/>
        <v>0</v>
      </c>
      <c r="BC149" s="182">
        <v>0</v>
      </c>
      <c r="BD149" s="146">
        <f t="shared" si="266"/>
        <v>0</v>
      </c>
      <c r="BE149" s="182">
        <v>0</v>
      </c>
      <c r="BF149" s="182">
        <f>SUMIF([8]Sheet1!$O:$O,A149,[8]Sheet1!$AD:$AD)</f>
        <v>0</v>
      </c>
    </row>
    <row r="150" hidden="1" customHeight="1" spans="1:58">
      <c r="A150" s="208">
        <v>2012599</v>
      </c>
      <c r="B150" s="60" t="s">
        <v>186</v>
      </c>
      <c r="C150" s="63">
        <f t="shared" si="253"/>
        <v>0</v>
      </c>
      <c r="D150" s="63">
        <f t="shared" si="254"/>
        <v>0</v>
      </c>
      <c r="E150" s="63">
        <f t="shared" si="255"/>
        <v>0</v>
      </c>
      <c r="F150" s="63">
        <f t="shared" si="256"/>
        <v>0</v>
      </c>
      <c r="G150" s="63">
        <f t="shared" si="257"/>
        <v>0</v>
      </c>
      <c r="H150" s="63">
        <f t="shared" si="258"/>
        <v>0</v>
      </c>
      <c r="I150" s="106" t="str">
        <f t="shared" si="230"/>
        <v>否</v>
      </c>
      <c r="J150" s="146" t="str">
        <f t="shared" si="231"/>
        <v>项</v>
      </c>
      <c r="K150" s="146" t="str">
        <f t="shared" si="232"/>
        <v>201</v>
      </c>
      <c r="N150" s="218">
        <v>0</v>
      </c>
      <c r="O150" s="146">
        <v>0</v>
      </c>
      <c r="P150" s="219">
        <f t="shared" si="259"/>
        <v>0</v>
      </c>
      <c r="Q150" s="219">
        <v>0</v>
      </c>
      <c r="R150" s="219">
        <v>0</v>
      </c>
      <c r="S150" s="219">
        <f>VLOOKUP(A:A,[3]全区!$A$1:$O$65536,15,FALSE)</f>
        <v>0</v>
      </c>
      <c r="T150" s="219">
        <v>0</v>
      </c>
      <c r="U150" s="146">
        <f>VLOOKUP(A:A,[3]全区!$A$1:$Q$65536,17,FALSE)</f>
        <v>0</v>
      </c>
      <c r="V150" s="219">
        <f>ROUND(U150,0)</f>
        <v>0</v>
      </c>
      <c r="W150" s="219">
        <v>0</v>
      </c>
      <c r="X150" s="182">
        <f>VLOOKUP(A:A,[3]全区!$A$1:$S$65536,19,FALSE)</f>
        <v>0</v>
      </c>
      <c r="Y150" s="219">
        <f t="shared" si="260"/>
        <v>0</v>
      </c>
      <c r="AA150" s="182">
        <f>VLOOKUP(A:A,[2]全区!$A$1:$T$65536,20,FALSE)</f>
        <v>0</v>
      </c>
      <c r="AB150" s="219">
        <f>ROUND(AA150,0)</f>
        <v>0</v>
      </c>
      <c r="AC150" s="182">
        <f>VLOOKUP(A:A,[1]全区!$A$1:$V$65536,22,FALSE)</f>
        <v>0</v>
      </c>
      <c r="AD150" s="219">
        <f t="shared" si="261"/>
        <v>0</v>
      </c>
      <c r="AE150" s="182">
        <f>VLOOKUP(A:A,[2]全区!$A$1:$P$65536,16,FALSE)</f>
        <v>0</v>
      </c>
      <c r="AF150" s="219">
        <f>ROUND(AE150,0)</f>
        <v>0</v>
      </c>
      <c r="AH150" s="182">
        <v>0</v>
      </c>
      <c r="AI150" s="182">
        <f>VLOOKUP(A:A,'[4]YB01'!$A$1:$C$1317,3,FALSE)</f>
        <v>0</v>
      </c>
      <c r="AJ150" s="177">
        <f t="shared" si="262"/>
        <v>0</v>
      </c>
      <c r="AK150" s="146">
        <v>0</v>
      </c>
      <c r="AL150" s="146">
        <f t="shared" si="263"/>
        <v>0</v>
      </c>
      <c r="AM150" s="228">
        <v>0</v>
      </c>
      <c r="AN150" s="182">
        <f t="shared" si="251"/>
        <v>0</v>
      </c>
      <c r="AO150" s="219">
        <v>0</v>
      </c>
      <c r="AP150" s="176">
        <f>(SUMIF([5]预算调整!$O:$O,A:A,[5]预算调整!$AD:$AD))/10000</f>
        <v>0</v>
      </c>
      <c r="AQ150" s="219">
        <f t="shared" ref="AQ150:AQ213" si="267">ROUND(AP150,0)</f>
        <v>0</v>
      </c>
      <c r="AR150" s="219">
        <v>0</v>
      </c>
      <c r="AS150" s="182">
        <f>(SUMIF([6]预算调整!$F:$F,A:A,[6]预算调整!$P:$P))/10000</f>
        <v>0</v>
      </c>
      <c r="AT150" s="219">
        <f t="shared" si="264"/>
        <v>0</v>
      </c>
      <c r="AW150" s="231">
        <v>0</v>
      </c>
      <c r="AX150" s="182">
        <f>(SUMIF([7]Sheet2!$B:$B,A:A,[7]Sheet2!$C:$C))/10000</f>
        <v>0</v>
      </c>
      <c r="AY150" s="219">
        <f t="shared" si="265"/>
        <v>0</v>
      </c>
      <c r="BC150" s="182">
        <v>0</v>
      </c>
      <c r="BD150" s="146">
        <f t="shared" si="266"/>
        <v>0</v>
      </c>
      <c r="BE150" s="182">
        <v>0</v>
      </c>
      <c r="BF150" s="182">
        <f>SUMIF([8]Sheet1!$O:$O,A150,[8]Sheet1!$AD:$AD)</f>
        <v>0</v>
      </c>
    </row>
    <row r="151" s="177" customFormat="1" customHeight="1" spans="1:58">
      <c r="A151" s="209">
        <v>20126</v>
      </c>
      <c r="B151" s="207" t="s">
        <v>187</v>
      </c>
      <c r="C151" s="66">
        <f t="shared" ref="C151:H151" si="268">SUM(C152:C156)</f>
        <v>107</v>
      </c>
      <c r="D151" s="66">
        <f t="shared" si="268"/>
        <v>0</v>
      </c>
      <c r="E151" s="66">
        <f t="shared" si="268"/>
        <v>28</v>
      </c>
      <c r="F151" s="66">
        <f t="shared" si="268"/>
        <v>0</v>
      </c>
      <c r="G151" s="66">
        <f t="shared" si="268"/>
        <v>0</v>
      </c>
      <c r="H151" s="66">
        <f t="shared" si="268"/>
        <v>135</v>
      </c>
      <c r="I151" s="106" t="str">
        <f t="shared" si="230"/>
        <v>是</v>
      </c>
      <c r="J151" s="143" t="str">
        <f t="shared" si="231"/>
        <v>款</v>
      </c>
      <c r="K151" s="143" t="str">
        <f t="shared" si="232"/>
        <v>201</v>
      </c>
      <c r="L151" s="143"/>
      <c r="M151" s="143"/>
      <c r="N151" s="143"/>
      <c r="O151" s="143"/>
      <c r="P151" s="143"/>
      <c r="Q151" s="143"/>
      <c r="R151" s="143"/>
      <c r="S151" s="143"/>
      <c r="T151" s="143"/>
      <c r="U151" s="143"/>
      <c r="V151" s="143"/>
      <c r="W151" s="143"/>
      <c r="AN151" s="182">
        <f t="shared" si="251"/>
        <v>0</v>
      </c>
      <c r="AO151" s="219"/>
      <c r="AP151" s="176">
        <f>(SUMIF([5]预算调整!$O:$O,A:A,[5]预算调整!$AD:$AD))/10000</f>
        <v>0</v>
      </c>
      <c r="AQ151" s="219">
        <f t="shared" si="267"/>
        <v>0</v>
      </c>
      <c r="AR151" s="219"/>
      <c r="AS151" s="182">
        <v>0</v>
      </c>
      <c r="AX151" s="182">
        <v>0</v>
      </c>
      <c r="BC151" s="182"/>
      <c r="BD151" s="182"/>
      <c r="BE151" s="182">
        <v>0</v>
      </c>
      <c r="BF151" s="182"/>
    </row>
    <row r="152" customHeight="1" spans="1:58">
      <c r="A152" s="208">
        <v>2012601</v>
      </c>
      <c r="B152" s="60" t="s">
        <v>101</v>
      </c>
      <c r="C152" s="63">
        <f t="shared" ref="C152:C156" si="269">N152+T152+W152</f>
        <v>87</v>
      </c>
      <c r="D152" s="63">
        <f t="shared" ref="D152:D156" si="270">Q152+T152</f>
        <v>0</v>
      </c>
      <c r="E152" s="63">
        <f t="shared" ref="E152:E156" si="271">H152-C152</f>
        <v>37</v>
      </c>
      <c r="F152" s="63">
        <f t="shared" ref="F152:F156" si="272">G152-D152</f>
        <v>0</v>
      </c>
      <c r="G152" s="63">
        <f t="shared" ref="G152:G156" si="273">AW152</f>
        <v>0</v>
      </c>
      <c r="H152" s="63">
        <f t="shared" ref="H152:H156" si="274">AK152+AN152</f>
        <v>124</v>
      </c>
      <c r="I152" s="106" t="str">
        <f t="shared" si="230"/>
        <v>是</v>
      </c>
      <c r="J152" s="146" t="str">
        <f t="shared" si="231"/>
        <v>项</v>
      </c>
      <c r="K152" s="146" t="str">
        <f t="shared" si="232"/>
        <v>201</v>
      </c>
      <c r="N152" s="218">
        <v>87</v>
      </c>
      <c r="O152" s="146">
        <v>87.448724</v>
      </c>
      <c r="P152" s="219">
        <f>ROUND(O152,0)</f>
        <v>87</v>
      </c>
      <c r="Q152" s="219">
        <v>0</v>
      </c>
      <c r="R152" s="219">
        <v>0</v>
      </c>
      <c r="S152" s="219">
        <f>VLOOKUP(A:A,[3]全区!$A$1:$O$65536,15,FALSE)</f>
        <v>0</v>
      </c>
      <c r="T152" s="219">
        <v>0</v>
      </c>
      <c r="U152" s="146">
        <f>VLOOKUP(A:A,[3]全区!$A$1:$Q$65536,17,FALSE)</f>
        <v>0</v>
      </c>
      <c r="V152" s="219">
        <f>ROUND(U152,0)</f>
        <v>0</v>
      </c>
      <c r="W152" s="219">
        <v>0</v>
      </c>
      <c r="X152" s="182">
        <f>VLOOKUP(A:A,[3]全区!$A$1:$S$65536,19,FALSE)</f>
        <v>0</v>
      </c>
      <c r="Y152" s="219">
        <f>ROUND(X152,0)</f>
        <v>0</v>
      </c>
      <c r="AA152" s="182">
        <f>VLOOKUP(A:A,[2]全区!$A$1:$T$65536,20,FALSE)</f>
        <v>0</v>
      </c>
      <c r="AB152" s="219">
        <f>ROUND(AA152,0)</f>
        <v>0</v>
      </c>
      <c r="AC152" s="182">
        <f>VLOOKUP(A:A,[1]全区!$A$1:$V$65536,22,FALSE)</f>
        <v>0</v>
      </c>
      <c r="AD152" s="219">
        <f>ROUND(AC152,0)</f>
        <v>0</v>
      </c>
      <c r="AE152" s="182">
        <f>VLOOKUP(A:A,[2]全区!$A$1:$P$65536,16,FALSE)</f>
        <v>0</v>
      </c>
      <c r="AF152" s="219">
        <f>ROUND(AE152,0)</f>
        <v>0</v>
      </c>
      <c r="AH152" s="182">
        <v>92</v>
      </c>
      <c r="AI152" s="182">
        <f>VLOOKUP(A:A,'[4]YB01'!$A$1:$C$1317,3,FALSE)</f>
        <v>92</v>
      </c>
      <c r="AJ152" s="177">
        <f t="shared" ref="AJ152:AJ156" si="275">AO152+AR152</f>
        <v>6</v>
      </c>
      <c r="AK152" s="146">
        <v>92</v>
      </c>
      <c r="AL152" s="146">
        <f>ROUND(AM152,0)</f>
        <v>92</v>
      </c>
      <c r="AM152" s="228">
        <v>91.654171</v>
      </c>
      <c r="AN152" s="182">
        <f t="shared" si="251"/>
        <v>32</v>
      </c>
      <c r="AO152" s="219">
        <v>6</v>
      </c>
      <c r="AP152" s="176">
        <f>(SUMIF([5]预算调整!$O:$O,A:A,[5]预算调整!$AD:$AD))/10000</f>
        <v>5.932153</v>
      </c>
      <c r="AQ152" s="219">
        <f t="shared" si="267"/>
        <v>6</v>
      </c>
      <c r="AR152" s="219">
        <v>0</v>
      </c>
      <c r="AS152" s="182">
        <f>(SUMIF([6]预算调整!$F:$F,A:A,[6]预算调整!$P:$P))/10000</f>
        <v>0</v>
      </c>
      <c r="AT152" s="219">
        <f t="shared" ref="AT152:AT156" si="276">ROUND(AS152,0)</f>
        <v>0</v>
      </c>
      <c r="AW152" s="231">
        <v>0</v>
      </c>
      <c r="AX152" s="182">
        <f>(SUMIF([7]Sheet2!$B:$B,A:A,[7]Sheet2!$C:$C))/10000</f>
        <v>0</v>
      </c>
      <c r="AY152" s="219">
        <f t="shared" ref="AY152:AY156" si="277">ROUND(AX152,0)</f>
        <v>0</v>
      </c>
      <c r="BC152" s="182">
        <v>32</v>
      </c>
      <c r="BD152" s="146">
        <f t="shared" ref="BD152:BD156" si="278">ROUND(BE152,0)</f>
        <v>32</v>
      </c>
      <c r="BE152" s="182">
        <v>31.7953</v>
      </c>
      <c r="BF152" s="182">
        <f>SUMIF([8]Sheet1!$O:$O,A152,[8]Sheet1!$AD:$AD)</f>
        <v>317953</v>
      </c>
    </row>
    <row r="153" hidden="1" customHeight="1" spans="1:58">
      <c r="A153" s="208">
        <v>2012602</v>
      </c>
      <c r="B153" s="60" t="s">
        <v>102</v>
      </c>
      <c r="C153" s="63">
        <f t="shared" si="269"/>
        <v>0</v>
      </c>
      <c r="D153" s="63">
        <f t="shared" si="270"/>
        <v>0</v>
      </c>
      <c r="E153" s="63">
        <f t="shared" si="271"/>
        <v>0</v>
      </c>
      <c r="F153" s="63">
        <f t="shared" si="272"/>
        <v>0</v>
      </c>
      <c r="G153" s="63">
        <f t="shared" si="273"/>
        <v>0</v>
      </c>
      <c r="H153" s="63">
        <f t="shared" si="274"/>
        <v>0</v>
      </c>
      <c r="I153" s="106" t="str">
        <f t="shared" si="230"/>
        <v>否</v>
      </c>
      <c r="J153" s="146" t="str">
        <f t="shared" si="231"/>
        <v>项</v>
      </c>
      <c r="K153" s="146" t="str">
        <f t="shared" si="232"/>
        <v>201</v>
      </c>
      <c r="N153" s="218">
        <v>0</v>
      </c>
      <c r="O153" s="146">
        <v>0</v>
      </c>
      <c r="P153" s="219">
        <f>ROUND(O153,0)</f>
        <v>0</v>
      </c>
      <c r="Q153" s="219">
        <v>0</v>
      </c>
      <c r="R153" s="219">
        <v>0</v>
      </c>
      <c r="S153" s="219">
        <f>VLOOKUP(A:A,[3]全区!$A$1:$O$65536,15,FALSE)</f>
        <v>0</v>
      </c>
      <c r="T153" s="219">
        <v>0</v>
      </c>
      <c r="U153" s="146">
        <f>VLOOKUP(A:A,[3]全区!$A$1:$Q$65536,17,FALSE)</f>
        <v>0</v>
      </c>
      <c r="V153" s="219">
        <f>ROUND(U153,0)</f>
        <v>0</v>
      </c>
      <c r="W153" s="219">
        <v>0</v>
      </c>
      <c r="X153" s="182">
        <f>VLOOKUP(A:A,[3]全区!$A$1:$S$65536,19,FALSE)</f>
        <v>0</v>
      </c>
      <c r="Y153" s="219">
        <f>ROUND(X153,0)</f>
        <v>0</v>
      </c>
      <c r="AA153" s="182">
        <f>VLOOKUP(A:A,[2]全区!$A$1:$T$65536,20,FALSE)</f>
        <v>0</v>
      </c>
      <c r="AB153" s="219">
        <f>ROUND(AA153,0)</f>
        <v>0</v>
      </c>
      <c r="AC153" s="182">
        <f>VLOOKUP(A:A,[1]全区!$A$1:$V$65536,22,FALSE)</f>
        <v>0</v>
      </c>
      <c r="AD153" s="219">
        <f>ROUND(AC153,0)</f>
        <v>0</v>
      </c>
      <c r="AE153" s="182">
        <f>VLOOKUP(A:A,[2]全区!$A$1:$P$65536,16,FALSE)</f>
        <v>0</v>
      </c>
      <c r="AF153" s="219">
        <f>ROUND(AE153,0)</f>
        <v>0</v>
      </c>
      <c r="AH153" s="182">
        <v>0</v>
      </c>
      <c r="AI153" s="182">
        <f>VLOOKUP(A:A,'[4]YB01'!$A$1:$C$1317,3,FALSE)</f>
        <v>0</v>
      </c>
      <c r="AJ153" s="177">
        <f t="shared" si="275"/>
        <v>0</v>
      </c>
      <c r="AK153" s="146">
        <v>0</v>
      </c>
      <c r="AL153" s="146">
        <f>ROUND(AM153,0)</f>
        <v>0</v>
      </c>
      <c r="AM153" s="228">
        <v>0</v>
      </c>
      <c r="AN153" s="182">
        <f t="shared" si="251"/>
        <v>0</v>
      </c>
      <c r="AO153" s="219">
        <v>0</v>
      </c>
      <c r="AP153" s="176">
        <f>(SUMIF([5]预算调整!$O:$O,A:A,[5]预算调整!$AD:$AD))/10000</f>
        <v>0</v>
      </c>
      <c r="AQ153" s="219">
        <f t="shared" si="267"/>
        <v>0</v>
      </c>
      <c r="AR153" s="219">
        <v>0</v>
      </c>
      <c r="AS153" s="182">
        <f>(SUMIF([6]预算调整!$F:$F,A:A,[6]预算调整!$P:$P))/10000</f>
        <v>0</v>
      </c>
      <c r="AT153" s="219">
        <f t="shared" si="276"/>
        <v>0</v>
      </c>
      <c r="AW153" s="231">
        <v>0</v>
      </c>
      <c r="AX153" s="182">
        <f>(SUMIF([7]Sheet2!$B:$B,A:A,[7]Sheet2!$C:$C))/10000</f>
        <v>0</v>
      </c>
      <c r="AY153" s="219">
        <f t="shared" si="277"/>
        <v>0</v>
      </c>
      <c r="BC153" s="182">
        <v>0</v>
      </c>
      <c r="BD153" s="146">
        <f t="shared" si="278"/>
        <v>0</v>
      </c>
      <c r="BE153" s="182">
        <v>0</v>
      </c>
      <c r="BF153" s="182">
        <f>SUMIF([8]Sheet1!$O:$O,A153,[8]Sheet1!$AD:$AD)</f>
        <v>0</v>
      </c>
    </row>
    <row r="154" hidden="1" customHeight="1" spans="1:58">
      <c r="A154" s="208">
        <v>2012603</v>
      </c>
      <c r="B154" s="60" t="s">
        <v>103</v>
      </c>
      <c r="C154" s="63">
        <f t="shared" si="269"/>
        <v>0</v>
      </c>
      <c r="D154" s="63">
        <f t="shared" si="270"/>
        <v>0</v>
      </c>
      <c r="E154" s="63">
        <f t="shared" si="271"/>
        <v>0</v>
      </c>
      <c r="F154" s="63">
        <f t="shared" si="272"/>
        <v>0</v>
      </c>
      <c r="G154" s="63">
        <f t="shared" si="273"/>
        <v>0</v>
      </c>
      <c r="H154" s="63">
        <f t="shared" si="274"/>
        <v>0</v>
      </c>
      <c r="I154" s="106" t="str">
        <f t="shared" si="230"/>
        <v>否</v>
      </c>
      <c r="J154" s="146" t="str">
        <f t="shared" si="231"/>
        <v>项</v>
      </c>
      <c r="K154" s="146" t="str">
        <f t="shared" si="232"/>
        <v>201</v>
      </c>
      <c r="N154" s="218">
        <v>0</v>
      </c>
      <c r="O154" s="146">
        <v>0</v>
      </c>
      <c r="P154" s="219">
        <f>ROUND(O154,0)</f>
        <v>0</v>
      </c>
      <c r="Q154" s="219">
        <v>0</v>
      </c>
      <c r="R154" s="219">
        <v>0</v>
      </c>
      <c r="S154" s="219">
        <f>VLOOKUP(A:A,[3]全区!$A$1:$O$65536,15,FALSE)</f>
        <v>0</v>
      </c>
      <c r="T154" s="219">
        <v>0</v>
      </c>
      <c r="U154" s="146">
        <f>VLOOKUP(A:A,[3]全区!$A$1:$Q$65536,17,FALSE)</f>
        <v>0</v>
      </c>
      <c r="V154" s="219">
        <f>ROUND(U154,0)</f>
        <v>0</v>
      </c>
      <c r="W154" s="219">
        <v>0</v>
      </c>
      <c r="X154" s="182">
        <f>VLOOKUP(A:A,[3]全区!$A$1:$S$65536,19,FALSE)</f>
        <v>0</v>
      </c>
      <c r="Y154" s="219">
        <f>ROUND(X154,0)</f>
        <v>0</v>
      </c>
      <c r="AA154" s="182">
        <f>VLOOKUP(A:A,[2]全区!$A$1:$T$65536,20,FALSE)</f>
        <v>0</v>
      </c>
      <c r="AB154" s="219">
        <f>ROUND(AA154,0)</f>
        <v>0</v>
      </c>
      <c r="AC154" s="182">
        <f>VLOOKUP(A:A,[1]全区!$A$1:$V$65536,22,FALSE)</f>
        <v>0</v>
      </c>
      <c r="AD154" s="219">
        <f>ROUND(AC154,0)</f>
        <v>0</v>
      </c>
      <c r="AE154" s="182">
        <f>VLOOKUP(A:A,[2]全区!$A$1:$P$65536,16,FALSE)</f>
        <v>0</v>
      </c>
      <c r="AF154" s="219">
        <f>ROUND(AE154,0)</f>
        <v>0</v>
      </c>
      <c r="AH154" s="182">
        <v>0</v>
      </c>
      <c r="AI154" s="182">
        <f>VLOOKUP(A:A,'[4]YB01'!$A$1:$C$1317,3,FALSE)</f>
        <v>0</v>
      </c>
      <c r="AJ154" s="177">
        <f t="shared" si="275"/>
        <v>0</v>
      </c>
      <c r="AK154" s="146">
        <v>0</v>
      </c>
      <c r="AL154" s="146">
        <f>ROUND(AM154,0)</f>
        <v>0</v>
      </c>
      <c r="AM154" s="228">
        <v>0</v>
      </c>
      <c r="AN154" s="182">
        <f t="shared" si="251"/>
        <v>0</v>
      </c>
      <c r="AO154" s="219">
        <v>0</v>
      </c>
      <c r="AP154" s="176">
        <f>(SUMIF([5]预算调整!$O:$O,A:A,[5]预算调整!$AD:$AD))/10000</f>
        <v>0</v>
      </c>
      <c r="AQ154" s="219">
        <f t="shared" si="267"/>
        <v>0</v>
      </c>
      <c r="AR154" s="219">
        <v>0</v>
      </c>
      <c r="AS154" s="182">
        <f>(SUMIF([6]预算调整!$F:$F,A:A,[6]预算调整!$P:$P))/10000</f>
        <v>0</v>
      </c>
      <c r="AT154" s="219">
        <f t="shared" si="276"/>
        <v>0</v>
      </c>
      <c r="AW154" s="231">
        <v>0</v>
      </c>
      <c r="AX154" s="182">
        <f>(SUMIF([7]Sheet2!$B:$B,A:A,[7]Sheet2!$C:$C))/10000</f>
        <v>0</v>
      </c>
      <c r="AY154" s="219">
        <f t="shared" si="277"/>
        <v>0</v>
      </c>
      <c r="BC154" s="182">
        <v>0</v>
      </c>
      <c r="BD154" s="146">
        <f t="shared" si="278"/>
        <v>0</v>
      </c>
      <c r="BE154" s="182">
        <v>0</v>
      </c>
      <c r="BF154" s="182">
        <f>SUMIF([8]Sheet1!$O:$O,A154,[8]Sheet1!$AD:$AD)</f>
        <v>0</v>
      </c>
    </row>
    <row r="155" customHeight="1" spans="1:58">
      <c r="A155" s="208">
        <v>2012604</v>
      </c>
      <c r="B155" s="60" t="s">
        <v>188</v>
      </c>
      <c r="C155" s="63">
        <f t="shared" si="269"/>
        <v>20</v>
      </c>
      <c r="D155" s="63">
        <f t="shared" si="270"/>
        <v>0</v>
      </c>
      <c r="E155" s="63">
        <f t="shared" si="271"/>
        <v>-9</v>
      </c>
      <c r="F155" s="63">
        <f t="shared" si="272"/>
        <v>0</v>
      </c>
      <c r="G155" s="63">
        <f t="shared" si="273"/>
        <v>0</v>
      </c>
      <c r="H155" s="63">
        <f t="shared" si="274"/>
        <v>11</v>
      </c>
      <c r="I155" s="106" t="str">
        <f t="shared" si="230"/>
        <v>是</v>
      </c>
      <c r="J155" s="146" t="str">
        <f t="shared" si="231"/>
        <v>项</v>
      </c>
      <c r="K155" s="146" t="str">
        <f t="shared" si="232"/>
        <v>201</v>
      </c>
      <c r="N155" s="218">
        <v>20</v>
      </c>
      <c r="O155" s="146">
        <v>20</v>
      </c>
      <c r="P155" s="219">
        <f>ROUND(O155,0)</f>
        <v>20</v>
      </c>
      <c r="Q155" s="219">
        <v>0</v>
      </c>
      <c r="R155" s="219">
        <v>0</v>
      </c>
      <c r="S155" s="219">
        <f>VLOOKUP(A:A,[3]全区!$A$1:$O$65536,15,FALSE)</f>
        <v>0</v>
      </c>
      <c r="T155" s="219">
        <v>0</v>
      </c>
      <c r="U155" s="146">
        <f>VLOOKUP(A:A,[3]全区!$A$1:$Q$65536,17,FALSE)</f>
        <v>0</v>
      </c>
      <c r="V155" s="219">
        <f>ROUND(U155,0)</f>
        <v>0</v>
      </c>
      <c r="W155" s="219">
        <v>0</v>
      </c>
      <c r="X155" s="182">
        <f>VLOOKUP(A:A,[3]全区!$A$1:$S$65536,19,FALSE)</f>
        <v>0</v>
      </c>
      <c r="Y155" s="219">
        <f>ROUND(X155,0)</f>
        <v>0</v>
      </c>
      <c r="AA155" s="182">
        <f>VLOOKUP(A:A,[2]全区!$A$1:$T$65536,20,FALSE)</f>
        <v>0</v>
      </c>
      <c r="AB155" s="219">
        <f>ROUND(AA155,0)</f>
        <v>0</v>
      </c>
      <c r="AC155" s="182">
        <f>VLOOKUP(A:A,[1]全区!$A$1:$V$65536,22,FALSE)</f>
        <v>0</v>
      </c>
      <c r="AD155" s="219">
        <f>ROUND(AC155,0)</f>
        <v>0</v>
      </c>
      <c r="AE155" s="182">
        <f>VLOOKUP(A:A,[2]全区!$A$1:$P$65536,16,FALSE)</f>
        <v>0</v>
      </c>
      <c r="AF155" s="219">
        <f>ROUND(AE155,0)</f>
        <v>0</v>
      </c>
      <c r="AH155" s="182">
        <v>11</v>
      </c>
      <c r="AI155" s="182">
        <f>VLOOKUP(A:A,'[4]YB01'!$A$1:$C$1317,3,FALSE)</f>
        <v>11</v>
      </c>
      <c r="AJ155" s="177">
        <f t="shared" si="275"/>
        <v>15</v>
      </c>
      <c r="AK155" s="146">
        <v>11</v>
      </c>
      <c r="AL155" s="146">
        <f>ROUND(AM155,0)</f>
        <v>11</v>
      </c>
      <c r="AM155" s="228">
        <v>10.634072</v>
      </c>
      <c r="AN155" s="182">
        <f t="shared" si="251"/>
        <v>0</v>
      </c>
      <c r="AO155" s="219">
        <v>0</v>
      </c>
      <c r="AP155" s="176">
        <f>(SUMIF([5]预算调整!$O:$O,A:A,[5]预算调整!$AD:$AD))/10000</f>
        <v>0</v>
      </c>
      <c r="AQ155" s="219">
        <f t="shared" si="267"/>
        <v>0</v>
      </c>
      <c r="AR155" s="219">
        <v>15</v>
      </c>
      <c r="AS155" s="182">
        <f>(SUMIF([6]预算调整!$F:$F,A:A,[6]预算调整!$P:$P))/10000</f>
        <v>15.485928</v>
      </c>
      <c r="AT155" s="219">
        <f t="shared" si="276"/>
        <v>15</v>
      </c>
      <c r="AW155" s="231">
        <v>0</v>
      </c>
      <c r="AX155" s="182">
        <f>(SUMIF([7]Sheet2!$B:$B,A:A,[7]Sheet2!$C:$C))/10000</f>
        <v>0</v>
      </c>
      <c r="AY155" s="219">
        <f t="shared" si="277"/>
        <v>0</v>
      </c>
      <c r="BC155" s="182">
        <v>0</v>
      </c>
      <c r="BD155" s="146">
        <f t="shared" si="278"/>
        <v>0</v>
      </c>
      <c r="BE155" s="182">
        <v>0</v>
      </c>
      <c r="BF155" s="182">
        <f>SUMIF([8]Sheet1!$O:$O,A155,[8]Sheet1!$AD:$AD)</f>
        <v>0</v>
      </c>
    </row>
    <row r="156" hidden="1" customHeight="1" spans="1:58">
      <c r="A156" s="208">
        <v>2012699</v>
      </c>
      <c r="B156" s="60" t="s">
        <v>189</v>
      </c>
      <c r="C156" s="63">
        <f t="shared" si="269"/>
        <v>0</v>
      </c>
      <c r="D156" s="63">
        <f t="shared" si="270"/>
        <v>0</v>
      </c>
      <c r="E156" s="63">
        <f t="shared" si="271"/>
        <v>0</v>
      </c>
      <c r="F156" s="63">
        <f t="shared" si="272"/>
        <v>0</v>
      </c>
      <c r="G156" s="63">
        <f t="shared" si="273"/>
        <v>0</v>
      </c>
      <c r="H156" s="63">
        <f t="shared" si="274"/>
        <v>0</v>
      </c>
      <c r="I156" s="106" t="str">
        <f t="shared" si="230"/>
        <v>否</v>
      </c>
      <c r="J156" s="146" t="str">
        <f t="shared" si="231"/>
        <v>项</v>
      </c>
      <c r="K156" s="146" t="str">
        <f t="shared" si="232"/>
        <v>201</v>
      </c>
      <c r="N156" s="218">
        <v>0</v>
      </c>
      <c r="O156" s="146">
        <v>0</v>
      </c>
      <c r="P156" s="219">
        <f>ROUND(O156,0)</f>
        <v>0</v>
      </c>
      <c r="Q156" s="219">
        <v>0</v>
      </c>
      <c r="R156" s="219">
        <v>0</v>
      </c>
      <c r="S156" s="219">
        <f>VLOOKUP(A:A,[3]全区!$A$1:$O$65536,15,FALSE)</f>
        <v>0</v>
      </c>
      <c r="T156" s="219">
        <v>0</v>
      </c>
      <c r="U156" s="146">
        <f>VLOOKUP(A:A,[3]全区!$A$1:$Q$65536,17,FALSE)</f>
        <v>0</v>
      </c>
      <c r="V156" s="219">
        <f>ROUND(U156,0)</f>
        <v>0</v>
      </c>
      <c r="W156" s="219">
        <v>0</v>
      </c>
      <c r="X156" s="182">
        <f>VLOOKUP(A:A,[3]全区!$A$1:$S$65536,19,FALSE)</f>
        <v>0</v>
      </c>
      <c r="Y156" s="219">
        <f>ROUND(X156,0)</f>
        <v>0</v>
      </c>
      <c r="AA156" s="182">
        <f>VLOOKUP(A:A,[2]全区!$A$1:$T$65536,20,FALSE)</f>
        <v>0</v>
      </c>
      <c r="AB156" s="219">
        <f>ROUND(AA156,0)</f>
        <v>0</v>
      </c>
      <c r="AC156" s="182">
        <f>VLOOKUP(A:A,[1]全区!$A$1:$V$65536,22,FALSE)</f>
        <v>0</v>
      </c>
      <c r="AD156" s="219">
        <f>ROUND(AC156,0)</f>
        <v>0</v>
      </c>
      <c r="AE156" s="182">
        <f>VLOOKUP(A:A,[2]全区!$A$1:$P$65536,16,FALSE)</f>
        <v>0</v>
      </c>
      <c r="AF156" s="219">
        <f>ROUND(AE156,0)</f>
        <v>0</v>
      </c>
      <c r="AH156" s="182">
        <v>0</v>
      </c>
      <c r="AI156" s="182">
        <f>VLOOKUP(A:A,'[4]YB01'!$A$1:$C$1317,3,FALSE)</f>
        <v>0</v>
      </c>
      <c r="AJ156" s="177">
        <f t="shared" si="275"/>
        <v>0</v>
      </c>
      <c r="AK156" s="146">
        <v>0</v>
      </c>
      <c r="AL156" s="146">
        <f>ROUND(AM156,0)</f>
        <v>0</v>
      </c>
      <c r="AM156" s="228">
        <v>0</v>
      </c>
      <c r="AN156" s="182">
        <f t="shared" si="251"/>
        <v>0</v>
      </c>
      <c r="AO156" s="219">
        <v>0</v>
      </c>
      <c r="AP156" s="176">
        <f>(SUMIF([5]预算调整!$O:$O,A:A,[5]预算调整!$AD:$AD))/10000</f>
        <v>0</v>
      </c>
      <c r="AQ156" s="219">
        <f t="shared" si="267"/>
        <v>0</v>
      </c>
      <c r="AR156" s="219">
        <v>0</v>
      </c>
      <c r="AS156" s="182">
        <f>(SUMIF([6]预算调整!$F:$F,A:A,[6]预算调整!$P:$P))/10000</f>
        <v>0</v>
      </c>
      <c r="AT156" s="219">
        <f t="shared" si="276"/>
        <v>0</v>
      </c>
      <c r="AW156" s="231">
        <v>0</v>
      </c>
      <c r="AX156" s="182">
        <f>(SUMIF([7]Sheet2!$B:$B,A:A,[7]Sheet2!$C:$C))/10000</f>
        <v>0</v>
      </c>
      <c r="AY156" s="219">
        <f t="shared" si="277"/>
        <v>0</v>
      </c>
      <c r="BC156" s="182">
        <v>0</v>
      </c>
      <c r="BD156" s="146">
        <f t="shared" si="278"/>
        <v>0</v>
      </c>
      <c r="BE156" s="182">
        <v>0</v>
      </c>
      <c r="BF156" s="182">
        <f>SUMIF([8]Sheet1!$O:$O,A156,[8]Sheet1!$AD:$AD)</f>
        <v>0</v>
      </c>
    </row>
    <row r="157" s="177" customFormat="1" customHeight="1" spans="1:58">
      <c r="A157" s="209">
        <v>20128</v>
      </c>
      <c r="B157" s="207" t="s">
        <v>190</v>
      </c>
      <c r="C157" s="66">
        <f t="shared" ref="C157:H157" si="279">SUM(C158:C163)</f>
        <v>241</v>
      </c>
      <c r="D157" s="66">
        <f t="shared" si="279"/>
        <v>0</v>
      </c>
      <c r="E157" s="66">
        <f t="shared" si="279"/>
        <v>21</v>
      </c>
      <c r="F157" s="66">
        <f t="shared" si="279"/>
        <v>0</v>
      </c>
      <c r="G157" s="66">
        <f t="shared" si="279"/>
        <v>0</v>
      </c>
      <c r="H157" s="66">
        <f t="shared" si="279"/>
        <v>262</v>
      </c>
      <c r="I157" s="106" t="str">
        <f t="shared" si="230"/>
        <v>是</v>
      </c>
      <c r="J157" s="143" t="str">
        <f t="shared" si="231"/>
        <v>款</v>
      </c>
      <c r="K157" s="143" t="str">
        <f t="shared" si="232"/>
        <v>201</v>
      </c>
      <c r="L157" s="143"/>
      <c r="M157" s="143"/>
      <c r="N157" s="143"/>
      <c r="O157" s="143"/>
      <c r="P157" s="143"/>
      <c r="Q157" s="143"/>
      <c r="R157" s="143"/>
      <c r="S157" s="143"/>
      <c r="T157" s="143"/>
      <c r="U157" s="143"/>
      <c r="V157" s="143"/>
      <c r="W157" s="143"/>
      <c r="AN157" s="182">
        <f t="shared" si="251"/>
        <v>0</v>
      </c>
      <c r="AO157" s="219"/>
      <c r="AP157" s="176">
        <f>(SUMIF([5]预算调整!$O:$O,A:A,[5]预算调整!$AD:$AD))/10000</f>
        <v>0</v>
      </c>
      <c r="AQ157" s="219">
        <f t="shared" si="267"/>
        <v>0</v>
      </c>
      <c r="AR157" s="219"/>
      <c r="AS157" s="182">
        <v>0</v>
      </c>
      <c r="AX157" s="182">
        <v>0</v>
      </c>
      <c r="BC157" s="182"/>
      <c r="BD157" s="182"/>
      <c r="BE157" s="182">
        <v>0</v>
      </c>
      <c r="BF157" s="182"/>
    </row>
    <row r="158" customHeight="1" spans="1:58">
      <c r="A158" s="208">
        <v>2012801</v>
      </c>
      <c r="B158" s="60" t="s">
        <v>101</v>
      </c>
      <c r="C158" s="63">
        <f t="shared" ref="C158:C163" si="280">N158+T158+W158</f>
        <v>198</v>
      </c>
      <c r="D158" s="63">
        <f t="shared" ref="D158:D163" si="281">Q158+T158</f>
        <v>0</v>
      </c>
      <c r="E158" s="63">
        <f t="shared" ref="E158:E163" si="282">H158-C158</f>
        <v>63</v>
      </c>
      <c r="F158" s="63">
        <f t="shared" ref="F158:F163" si="283">G158-D158</f>
        <v>0</v>
      </c>
      <c r="G158" s="63">
        <f t="shared" ref="G158:G163" si="284">AW158</f>
        <v>0</v>
      </c>
      <c r="H158" s="63">
        <f t="shared" ref="H158:H163" si="285">AK158+AN158</f>
        <v>261</v>
      </c>
      <c r="I158" s="106" t="str">
        <f t="shared" si="230"/>
        <v>是</v>
      </c>
      <c r="J158" s="146" t="str">
        <f t="shared" si="231"/>
        <v>项</v>
      </c>
      <c r="K158" s="146" t="str">
        <f t="shared" si="232"/>
        <v>201</v>
      </c>
      <c r="N158" s="218">
        <v>198</v>
      </c>
      <c r="O158" s="146">
        <v>198.4999</v>
      </c>
      <c r="P158" s="219">
        <f t="shared" ref="P158:P163" si="286">ROUND(O158,0)</f>
        <v>198</v>
      </c>
      <c r="Q158" s="219">
        <v>0</v>
      </c>
      <c r="R158" s="219">
        <v>0</v>
      </c>
      <c r="S158" s="219">
        <f>VLOOKUP(A:A,[3]全区!$A$1:$O$65536,15,FALSE)</f>
        <v>0</v>
      </c>
      <c r="T158" s="219">
        <v>0</v>
      </c>
      <c r="U158" s="146">
        <f>VLOOKUP(A:A,[3]全区!$A$1:$Q$65536,17,FALSE)</f>
        <v>0</v>
      </c>
      <c r="V158" s="219">
        <f t="shared" ref="V158:V163" si="287">ROUND(U158,0)</f>
        <v>0</v>
      </c>
      <c r="W158" s="219">
        <v>0</v>
      </c>
      <c r="X158" s="182">
        <f>VLOOKUP(A:A,[3]全区!$A$1:$S$65536,19,FALSE)</f>
        <v>0</v>
      </c>
      <c r="Y158" s="219">
        <f t="shared" ref="Y158:Y163" si="288">ROUND(X158,0)</f>
        <v>0</v>
      </c>
      <c r="AA158" s="182">
        <f>VLOOKUP(A:A,[2]全区!$A$1:$T$65536,20,FALSE)</f>
        <v>0</v>
      </c>
      <c r="AB158" s="219">
        <f t="shared" ref="AB158:AB163" si="289">ROUND(AA158,0)</f>
        <v>0</v>
      </c>
      <c r="AC158" s="182">
        <f>VLOOKUP(A:A,[1]全区!$A$1:$V$65536,22,FALSE)</f>
        <v>0</v>
      </c>
      <c r="AD158" s="219">
        <f t="shared" ref="AD158:AD163" si="290">ROUND(AC158,0)</f>
        <v>0</v>
      </c>
      <c r="AE158" s="182">
        <f>VLOOKUP(A:A,[2]全区!$A$1:$P$65536,16,FALSE)</f>
        <v>0</v>
      </c>
      <c r="AF158" s="219">
        <f t="shared" ref="AF158:AF163" si="291">ROUND(AE158,0)</f>
        <v>0</v>
      </c>
      <c r="AH158" s="182">
        <v>195</v>
      </c>
      <c r="AI158" s="182">
        <f>VLOOKUP(A:A,'[4]YB01'!$A$1:$C$1317,3,FALSE)</f>
        <v>195</v>
      </c>
      <c r="AJ158" s="177">
        <f t="shared" ref="AJ158:AJ163" si="292">AO158+AR158</f>
        <v>20</v>
      </c>
      <c r="AK158" s="146">
        <v>195</v>
      </c>
      <c r="AL158" s="146">
        <f t="shared" ref="AL158:AL163" si="293">ROUND(AM158,0)</f>
        <v>195</v>
      </c>
      <c r="AM158" s="228">
        <v>195.2584</v>
      </c>
      <c r="AN158" s="182">
        <f t="shared" si="251"/>
        <v>66</v>
      </c>
      <c r="AO158" s="219">
        <v>20</v>
      </c>
      <c r="AP158" s="176">
        <f>(SUMIF([5]预算调整!$O:$O,A:A,[5]预算调整!$AD:$AD))/10000</f>
        <v>20.2657</v>
      </c>
      <c r="AQ158" s="219">
        <f t="shared" si="267"/>
        <v>20</v>
      </c>
      <c r="AR158" s="219">
        <v>0</v>
      </c>
      <c r="AS158" s="182">
        <f>(SUMIF([6]预算调整!$F:$F,A:A,[6]预算调整!$P:$P))/10000</f>
        <v>0</v>
      </c>
      <c r="AT158" s="219">
        <f t="shared" ref="AT158:AT163" si="294">ROUND(AS158,0)</f>
        <v>0</v>
      </c>
      <c r="AW158" s="231">
        <v>0</v>
      </c>
      <c r="AX158" s="182">
        <f>(SUMIF([7]Sheet2!$B:$B,A:A,[7]Sheet2!$C:$C))/10000</f>
        <v>0</v>
      </c>
      <c r="AY158" s="219">
        <f t="shared" ref="AY158:AY163" si="295">ROUND(AX158,0)</f>
        <v>0</v>
      </c>
      <c r="BC158" s="182">
        <v>66</v>
      </c>
      <c r="BD158" s="146">
        <f t="shared" ref="BD158:BD163" si="296">ROUND(BE158,0)</f>
        <v>66</v>
      </c>
      <c r="BE158" s="182">
        <v>66.1161</v>
      </c>
      <c r="BF158" s="182">
        <f>SUMIF([8]Sheet1!$O:$O,A158,[8]Sheet1!$AD:$AD)</f>
        <v>661161</v>
      </c>
    </row>
    <row r="159" hidden="1" customHeight="1" spans="1:58">
      <c r="A159" s="208">
        <v>2012802</v>
      </c>
      <c r="B159" s="60" t="s">
        <v>102</v>
      </c>
      <c r="C159" s="63">
        <f t="shared" si="280"/>
        <v>0</v>
      </c>
      <c r="D159" s="63">
        <f t="shared" si="281"/>
        <v>0</v>
      </c>
      <c r="E159" s="63">
        <f t="shared" si="282"/>
        <v>0</v>
      </c>
      <c r="F159" s="63">
        <f t="shared" si="283"/>
        <v>0</v>
      </c>
      <c r="G159" s="63">
        <f t="shared" si="284"/>
        <v>0</v>
      </c>
      <c r="H159" s="63">
        <f t="shared" si="285"/>
        <v>0</v>
      </c>
      <c r="I159" s="106" t="str">
        <f t="shared" si="230"/>
        <v>否</v>
      </c>
      <c r="J159" s="146" t="str">
        <f t="shared" si="231"/>
        <v>项</v>
      </c>
      <c r="K159" s="146" t="str">
        <f t="shared" si="232"/>
        <v>201</v>
      </c>
      <c r="N159" s="218">
        <v>0</v>
      </c>
      <c r="O159" s="146">
        <v>0</v>
      </c>
      <c r="P159" s="219">
        <f t="shared" si="286"/>
        <v>0</v>
      </c>
      <c r="Q159" s="219">
        <v>0</v>
      </c>
      <c r="R159" s="219">
        <v>0</v>
      </c>
      <c r="S159" s="219">
        <f>VLOOKUP(A:A,[3]全区!$A$1:$O$65536,15,FALSE)</f>
        <v>0</v>
      </c>
      <c r="T159" s="219">
        <v>0</v>
      </c>
      <c r="U159" s="146">
        <f>VLOOKUP(A:A,[3]全区!$A$1:$Q$65536,17,FALSE)</f>
        <v>0</v>
      </c>
      <c r="V159" s="219">
        <f t="shared" si="287"/>
        <v>0</v>
      </c>
      <c r="W159" s="219">
        <v>0</v>
      </c>
      <c r="X159" s="182">
        <f>VLOOKUP(A:A,[3]全区!$A$1:$S$65536,19,FALSE)</f>
        <v>0</v>
      </c>
      <c r="Y159" s="219">
        <f t="shared" si="288"/>
        <v>0</v>
      </c>
      <c r="AA159" s="182">
        <f>VLOOKUP(A:A,[2]全区!$A$1:$T$65536,20,FALSE)</f>
        <v>0</v>
      </c>
      <c r="AB159" s="219">
        <f t="shared" si="289"/>
        <v>0</v>
      </c>
      <c r="AC159" s="182">
        <f>VLOOKUP(A:A,[1]全区!$A$1:$V$65536,22,FALSE)</f>
        <v>0</v>
      </c>
      <c r="AD159" s="219">
        <f t="shared" si="290"/>
        <v>0</v>
      </c>
      <c r="AE159" s="182">
        <f>VLOOKUP(A:A,[2]全区!$A$1:$P$65536,16,FALSE)</f>
        <v>0</v>
      </c>
      <c r="AF159" s="219">
        <f t="shared" si="291"/>
        <v>0</v>
      </c>
      <c r="AH159" s="182">
        <v>0</v>
      </c>
      <c r="AI159" s="182">
        <f>VLOOKUP(A:A,'[4]YB01'!$A$1:$C$1317,3,FALSE)</f>
        <v>0</v>
      </c>
      <c r="AJ159" s="177">
        <f t="shared" si="292"/>
        <v>0</v>
      </c>
      <c r="AK159" s="146">
        <v>0</v>
      </c>
      <c r="AL159" s="146">
        <f t="shared" si="293"/>
        <v>0</v>
      </c>
      <c r="AM159" s="228">
        <v>0</v>
      </c>
      <c r="AN159" s="182">
        <f t="shared" si="251"/>
        <v>0</v>
      </c>
      <c r="AO159" s="219">
        <v>0</v>
      </c>
      <c r="AP159" s="176">
        <f>(SUMIF([5]预算调整!$O:$O,A:A,[5]预算调整!$AD:$AD))/10000</f>
        <v>0</v>
      </c>
      <c r="AQ159" s="219">
        <f t="shared" si="267"/>
        <v>0</v>
      </c>
      <c r="AR159" s="219">
        <v>0</v>
      </c>
      <c r="AS159" s="182">
        <f>(SUMIF([6]预算调整!$F:$F,A:A,[6]预算调整!$P:$P))/10000</f>
        <v>0</v>
      </c>
      <c r="AT159" s="219">
        <f t="shared" si="294"/>
        <v>0</v>
      </c>
      <c r="AW159" s="231">
        <v>0</v>
      </c>
      <c r="AX159" s="182">
        <f>(SUMIF([7]Sheet2!$B:$B,A:A,[7]Sheet2!$C:$C))/10000</f>
        <v>0</v>
      </c>
      <c r="AY159" s="219">
        <f t="shared" si="295"/>
        <v>0</v>
      </c>
      <c r="BC159" s="182">
        <v>0</v>
      </c>
      <c r="BD159" s="146">
        <f t="shared" si="296"/>
        <v>0</v>
      </c>
      <c r="BE159" s="182">
        <v>0</v>
      </c>
      <c r="BF159" s="182">
        <f>SUMIF([8]Sheet1!$O:$O,A159,[8]Sheet1!$AD:$AD)</f>
        <v>0</v>
      </c>
    </row>
    <row r="160" hidden="1" customHeight="1" spans="1:58">
      <c r="A160" s="208">
        <v>2012803</v>
      </c>
      <c r="B160" s="60" t="s">
        <v>103</v>
      </c>
      <c r="C160" s="63">
        <f t="shared" si="280"/>
        <v>0</v>
      </c>
      <c r="D160" s="63">
        <f t="shared" si="281"/>
        <v>0</v>
      </c>
      <c r="E160" s="63">
        <f t="shared" si="282"/>
        <v>0</v>
      </c>
      <c r="F160" s="63">
        <f t="shared" si="283"/>
        <v>0</v>
      </c>
      <c r="G160" s="63">
        <f t="shared" si="284"/>
        <v>0</v>
      </c>
      <c r="H160" s="63">
        <f t="shared" si="285"/>
        <v>0</v>
      </c>
      <c r="I160" s="106" t="str">
        <f t="shared" si="230"/>
        <v>否</v>
      </c>
      <c r="J160" s="146" t="str">
        <f t="shared" si="231"/>
        <v>项</v>
      </c>
      <c r="K160" s="146" t="str">
        <f t="shared" si="232"/>
        <v>201</v>
      </c>
      <c r="N160" s="218">
        <v>0</v>
      </c>
      <c r="O160" s="146">
        <v>0</v>
      </c>
      <c r="P160" s="219">
        <f t="shared" si="286"/>
        <v>0</v>
      </c>
      <c r="Q160" s="219">
        <v>0</v>
      </c>
      <c r="R160" s="219">
        <v>0</v>
      </c>
      <c r="S160" s="219">
        <f>VLOOKUP(A:A,[3]全区!$A$1:$O$65536,15,FALSE)</f>
        <v>0</v>
      </c>
      <c r="T160" s="219">
        <v>0</v>
      </c>
      <c r="U160" s="146">
        <f>VLOOKUP(A:A,[3]全区!$A$1:$Q$65536,17,FALSE)</f>
        <v>0</v>
      </c>
      <c r="V160" s="219">
        <f t="shared" si="287"/>
        <v>0</v>
      </c>
      <c r="W160" s="219">
        <v>0</v>
      </c>
      <c r="X160" s="182">
        <f>VLOOKUP(A:A,[3]全区!$A$1:$S$65536,19,FALSE)</f>
        <v>0</v>
      </c>
      <c r="Y160" s="219">
        <f t="shared" si="288"/>
        <v>0</v>
      </c>
      <c r="AA160" s="182">
        <f>VLOOKUP(A:A,[2]全区!$A$1:$T$65536,20,FALSE)</f>
        <v>0</v>
      </c>
      <c r="AB160" s="219">
        <f t="shared" si="289"/>
        <v>0</v>
      </c>
      <c r="AC160" s="182">
        <f>VLOOKUP(A:A,[1]全区!$A$1:$V$65536,22,FALSE)</f>
        <v>0</v>
      </c>
      <c r="AD160" s="219">
        <f t="shared" si="290"/>
        <v>0</v>
      </c>
      <c r="AE160" s="182">
        <f>VLOOKUP(A:A,[2]全区!$A$1:$P$65536,16,FALSE)</f>
        <v>0</v>
      </c>
      <c r="AF160" s="219">
        <f t="shared" si="291"/>
        <v>0</v>
      </c>
      <c r="AH160" s="182">
        <v>0</v>
      </c>
      <c r="AI160" s="182">
        <f>VLOOKUP(A:A,'[4]YB01'!$A$1:$C$1317,3,FALSE)</f>
        <v>0</v>
      </c>
      <c r="AJ160" s="177">
        <f t="shared" si="292"/>
        <v>0</v>
      </c>
      <c r="AK160" s="146">
        <v>0</v>
      </c>
      <c r="AL160" s="146">
        <f t="shared" si="293"/>
        <v>0</v>
      </c>
      <c r="AM160" s="228">
        <v>0</v>
      </c>
      <c r="AN160" s="182">
        <f t="shared" si="251"/>
        <v>0</v>
      </c>
      <c r="AO160" s="219">
        <v>0</v>
      </c>
      <c r="AP160" s="176">
        <f>(SUMIF([5]预算调整!$O:$O,A:A,[5]预算调整!$AD:$AD))/10000</f>
        <v>0</v>
      </c>
      <c r="AQ160" s="219">
        <f t="shared" si="267"/>
        <v>0</v>
      </c>
      <c r="AR160" s="219">
        <v>0</v>
      </c>
      <c r="AS160" s="182">
        <f>(SUMIF([6]预算调整!$F:$F,A:A,[6]预算调整!$P:$P))/10000</f>
        <v>0</v>
      </c>
      <c r="AT160" s="219">
        <f t="shared" si="294"/>
        <v>0</v>
      </c>
      <c r="AW160" s="231">
        <v>0</v>
      </c>
      <c r="AX160" s="182">
        <f>(SUMIF([7]Sheet2!$B:$B,A:A,[7]Sheet2!$C:$C))/10000</f>
        <v>0</v>
      </c>
      <c r="AY160" s="219">
        <f t="shared" si="295"/>
        <v>0</v>
      </c>
      <c r="BC160" s="182">
        <v>0</v>
      </c>
      <c r="BD160" s="146">
        <f t="shared" si="296"/>
        <v>0</v>
      </c>
      <c r="BE160" s="182">
        <v>0</v>
      </c>
      <c r="BF160" s="182">
        <f>SUMIF([8]Sheet1!$O:$O,A160,[8]Sheet1!$AD:$AD)</f>
        <v>0</v>
      </c>
    </row>
    <row r="161" hidden="1" customHeight="1" spans="1:58">
      <c r="A161" s="208">
        <v>2012804</v>
      </c>
      <c r="B161" s="60" t="s">
        <v>115</v>
      </c>
      <c r="C161" s="63">
        <f t="shared" si="280"/>
        <v>0</v>
      </c>
      <c r="D161" s="63">
        <f t="shared" si="281"/>
        <v>0</v>
      </c>
      <c r="E161" s="63">
        <f t="shared" si="282"/>
        <v>0</v>
      </c>
      <c r="F161" s="63">
        <f t="shared" si="283"/>
        <v>0</v>
      </c>
      <c r="G161" s="63">
        <f t="shared" si="284"/>
        <v>0</v>
      </c>
      <c r="H161" s="63">
        <f t="shared" si="285"/>
        <v>0</v>
      </c>
      <c r="I161" s="106" t="str">
        <f t="shared" si="230"/>
        <v>否</v>
      </c>
      <c r="J161" s="146" t="str">
        <f t="shared" si="231"/>
        <v>项</v>
      </c>
      <c r="K161" s="146" t="str">
        <f t="shared" si="232"/>
        <v>201</v>
      </c>
      <c r="N161" s="218">
        <v>0</v>
      </c>
      <c r="O161" s="146">
        <v>0</v>
      </c>
      <c r="P161" s="219">
        <f t="shared" si="286"/>
        <v>0</v>
      </c>
      <c r="Q161" s="219">
        <v>0</v>
      </c>
      <c r="R161" s="219">
        <v>0</v>
      </c>
      <c r="S161" s="219">
        <f>VLOOKUP(A:A,[3]全区!$A$1:$O$65536,15,FALSE)</f>
        <v>0</v>
      </c>
      <c r="T161" s="219">
        <v>0</v>
      </c>
      <c r="U161" s="146">
        <f>VLOOKUP(A:A,[3]全区!$A$1:$Q$65536,17,FALSE)</f>
        <v>0</v>
      </c>
      <c r="V161" s="219">
        <f t="shared" si="287"/>
        <v>0</v>
      </c>
      <c r="W161" s="219">
        <v>0</v>
      </c>
      <c r="X161" s="182">
        <f>VLOOKUP(A:A,[3]全区!$A$1:$S$65536,19,FALSE)</f>
        <v>0</v>
      </c>
      <c r="Y161" s="219">
        <f t="shared" si="288"/>
        <v>0</v>
      </c>
      <c r="AA161" s="182">
        <f>VLOOKUP(A:A,[2]全区!$A$1:$T$65536,20,FALSE)</f>
        <v>0</v>
      </c>
      <c r="AB161" s="219">
        <f t="shared" si="289"/>
        <v>0</v>
      </c>
      <c r="AC161" s="182">
        <f>VLOOKUP(A:A,[1]全区!$A$1:$V$65536,22,FALSE)</f>
        <v>0</v>
      </c>
      <c r="AD161" s="219">
        <f t="shared" si="290"/>
        <v>0</v>
      </c>
      <c r="AE161" s="182">
        <f>VLOOKUP(A:A,[2]全区!$A$1:$P$65536,16,FALSE)</f>
        <v>0</v>
      </c>
      <c r="AF161" s="219">
        <f t="shared" si="291"/>
        <v>0</v>
      </c>
      <c r="AH161" s="182">
        <v>0</v>
      </c>
      <c r="AI161" s="182">
        <f>VLOOKUP(A:A,'[4]YB01'!$A$1:$C$1317,3,FALSE)</f>
        <v>0</v>
      </c>
      <c r="AJ161" s="177">
        <f t="shared" si="292"/>
        <v>0</v>
      </c>
      <c r="AK161" s="146">
        <v>0</v>
      </c>
      <c r="AL161" s="146">
        <f t="shared" si="293"/>
        <v>0</v>
      </c>
      <c r="AM161" s="228">
        <v>0</v>
      </c>
      <c r="AN161" s="182">
        <f t="shared" si="251"/>
        <v>0</v>
      </c>
      <c r="AO161" s="219">
        <v>0</v>
      </c>
      <c r="AP161" s="176">
        <f>(SUMIF([5]预算调整!$O:$O,A:A,[5]预算调整!$AD:$AD))/10000</f>
        <v>0</v>
      </c>
      <c r="AQ161" s="219">
        <f t="shared" si="267"/>
        <v>0</v>
      </c>
      <c r="AR161" s="219">
        <v>0</v>
      </c>
      <c r="AS161" s="182">
        <f>(SUMIF([6]预算调整!$F:$F,A:A,[6]预算调整!$P:$P))/10000</f>
        <v>0</v>
      </c>
      <c r="AT161" s="219">
        <f t="shared" si="294"/>
        <v>0</v>
      </c>
      <c r="AW161" s="231">
        <v>0</v>
      </c>
      <c r="AX161" s="182">
        <f>(SUMIF([7]Sheet2!$B:$B,A:A,[7]Sheet2!$C:$C))/10000</f>
        <v>0</v>
      </c>
      <c r="AY161" s="219">
        <f t="shared" si="295"/>
        <v>0</v>
      </c>
      <c r="BC161" s="182">
        <v>0</v>
      </c>
      <c r="BD161" s="146">
        <f t="shared" si="296"/>
        <v>0</v>
      </c>
      <c r="BE161" s="182">
        <v>0</v>
      </c>
      <c r="BF161" s="182">
        <f>SUMIF([8]Sheet1!$O:$O,A161,[8]Sheet1!$AD:$AD)</f>
        <v>0</v>
      </c>
    </row>
    <row r="162" hidden="1" customHeight="1" spans="1:58">
      <c r="A162" s="208">
        <v>2012850</v>
      </c>
      <c r="B162" s="60" t="s">
        <v>110</v>
      </c>
      <c r="C162" s="63">
        <f t="shared" si="280"/>
        <v>0</v>
      </c>
      <c r="D162" s="63">
        <f t="shared" si="281"/>
        <v>0</v>
      </c>
      <c r="E162" s="63">
        <f t="shared" si="282"/>
        <v>0</v>
      </c>
      <c r="F162" s="63">
        <f t="shared" si="283"/>
        <v>0</v>
      </c>
      <c r="G162" s="63">
        <f t="shared" si="284"/>
        <v>0</v>
      </c>
      <c r="H162" s="63">
        <f t="shared" si="285"/>
        <v>0</v>
      </c>
      <c r="I162" s="106" t="str">
        <f t="shared" si="230"/>
        <v>否</v>
      </c>
      <c r="J162" s="146" t="str">
        <f t="shared" si="231"/>
        <v>项</v>
      </c>
      <c r="K162" s="146" t="str">
        <f t="shared" si="232"/>
        <v>201</v>
      </c>
      <c r="N162" s="218">
        <v>0</v>
      </c>
      <c r="O162" s="146">
        <v>0</v>
      </c>
      <c r="P162" s="219">
        <f t="shared" si="286"/>
        <v>0</v>
      </c>
      <c r="Q162" s="219">
        <v>0</v>
      </c>
      <c r="R162" s="219">
        <v>0</v>
      </c>
      <c r="S162" s="219">
        <f>VLOOKUP(A:A,[3]全区!$A$1:$O$65536,15,FALSE)</f>
        <v>0</v>
      </c>
      <c r="T162" s="219">
        <v>0</v>
      </c>
      <c r="U162" s="146">
        <f>VLOOKUP(A:A,[3]全区!$A$1:$Q$65536,17,FALSE)</f>
        <v>0</v>
      </c>
      <c r="V162" s="219">
        <f t="shared" si="287"/>
        <v>0</v>
      </c>
      <c r="W162" s="219">
        <v>0</v>
      </c>
      <c r="X162" s="182">
        <f>VLOOKUP(A:A,[3]全区!$A$1:$S$65536,19,FALSE)</f>
        <v>0</v>
      </c>
      <c r="Y162" s="219">
        <f t="shared" si="288"/>
        <v>0</v>
      </c>
      <c r="AA162" s="182">
        <f>VLOOKUP(A:A,[2]全区!$A$1:$T$65536,20,FALSE)</f>
        <v>0</v>
      </c>
      <c r="AB162" s="219">
        <f t="shared" si="289"/>
        <v>0</v>
      </c>
      <c r="AC162" s="182">
        <f>VLOOKUP(A:A,[1]全区!$A$1:$V$65536,22,FALSE)</f>
        <v>0</v>
      </c>
      <c r="AD162" s="219">
        <f t="shared" si="290"/>
        <v>0</v>
      </c>
      <c r="AE162" s="182">
        <f>VLOOKUP(A:A,[2]全区!$A$1:$P$65536,16,FALSE)</f>
        <v>0</v>
      </c>
      <c r="AF162" s="219">
        <f t="shared" si="291"/>
        <v>0</v>
      </c>
      <c r="AH162" s="182">
        <v>0</v>
      </c>
      <c r="AI162" s="182">
        <f>VLOOKUP(A:A,'[4]YB01'!$A$1:$C$1317,3,FALSE)</f>
        <v>0</v>
      </c>
      <c r="AJ162" s="177">
        <f t="shared" si="292"/>
        <v>0</v>
      </c>
      <c r="AK162" s="146">
        <v>0</v>
      </c>
      <c r="AL162" s="146">
        <f t="shared" si="293"/>
        <v>0</v>
      </c>
      <c r="AM162" s="228">
        <v>0</v>
      </c>
      <c r="AN162" s="182">
        <f t="shared" si="251"/>
        <v>0</v>
      </c>
      <c r="AO162" s="219">
        <v>0</v>
      </c>
      <c r="AP162" s="176">
        <f>(SUMIF([5]预算调整!$O:$O,A:A,[5]预算调整!$AD:$AD))/10000</f>
        <v>0</v>
      </c>
      <c r="AQ162" s="219">
        <f t="shared" si="267"/>
        <v>0</v>
      </c>
      <c r="AR162" s="219">
        <v>0</v>
      </c>
      <c r="AS162" s="182">
        <f>(SUMIF([6]预算调整!$F:$F,A:A,[6]预算调整!$P:$P))/10000</f>
        <v>0</v>
      </c>
      <c r="AT162" s="219">
        <f t="shared" si="294"/>
        <v>0</v>
      </c>
      <c r="AW162" s="231">
        <v>0</v>
      </c>
      <c r="AX162" s="182">
        <f>(SUMIF([7]Sheet2!$B:$B,A:A,[7]Sheet2!$C:$C))/10000</f>
        <v>0</v>
      </c>
      <c r="AY162" s="219">
        <f t="shared" si="295"/>
        <v>0</v>
      </c>
      <c r="BC162" s="182">
        <v>0</v>
      </c>
      <c r="BD162" s="146">
        <f t="shared" si="296"/>
        <v>0</v>
      </c>
      <c r="BE162" s="182">
        <v>0</v>
      </c>
      <c r="BF162" s="182">
        <f>SUMIF([8]Sheet1!$O:$O,A162,[8]Sheet1!$AD:$AD)</f>
        <v>0</v>
      </c>
    </row>
    <row r="163" customHeight="1" spans="1:58">
      <c r="A163" s="208">
        <v>2012899</v>
      </c>
      <c r="B163" s="60" t="s">
        <v>191</v>
      </c>
      <c r="C163" s="63">
        <f t="shared" si="280"/>
        <v>43</v>
      </c>
      <c r="D163" s="63">
        <f t="shared" si="281"/>
        <v>0</v>
      </c>
      <c r="E163" s="63">
        <f t="shared" si="282"/>
        <v>-42</v>
      </c>
      <c r="F163" s="63">
        <f t="shared" si="283"/>
        <v>0</v>
      </c>
      <c r="G163" s="63">
        <f t="shared" si="284"/>
        <v>0</v>
      </c>
      <c r="H163" s="63">
        <f t="shared" si="285"/>
        <v>1</v>
      </c>
      <c r="I163" s="106" t="str">
        <f t="shared" si="230"/>
        <v>是</v>
      </c>
      <c r="J163" s="146" t="str">
        <f t="shared" si="231"/>
        <v>项</v>
      </c>
      <c r="K163" s="146" t="str">
        <f t="shared" si="232"/>
        <v>201</v>
      </c>
      <c r="N163" s="218">
        <v>43</v>
      </c>
      <c r="O163" s="146">
        <v>43.086542</v>
      </c>
      <c r="P163" s="219">
        <f t="shared" si="286"/>
        <v>43</v>
      </c>
      <c r="Q163" s="219">
        <v>0</v>
      </c>
      <c r="R163" s="219">
        <v>0</v>
      </c>
      <c r="S163" s="219">
        <f>VLOOKUP(A:A,[3]全区!$A$1:$O$65536,15,FALSE)</f>
        <v>0</v>
      </c>
      <c r="T163" s="219">
        <v>0</v>
      </c>
      <c r="U163" s="146">
        <f>VLOOKUP(A:A,[3]全区!$A$1:$Q$65536,17,FALSE)</f>
        <v>0</v>
      </c>
      <c r="V163" s="219">
        <f t="shared" si="287"/>
        <v>0</v>
      </c>
      <c r="W163" s="219">
        <v>0</v>
      </c>
      <c r="X163" s="182">
        <f>VLOOKUP(A:A,[3]全区!$A$1:$S$65536,19,FALSE)</f>
        <v>0</v>
      </c>
      <c r="Y163" s="219">
        <f t="shared" si="288"/>
        <v>0</v>
      </c>
      <c r="AA163" s="182">
        <f>VLOOKUP(A:A,[2]全区!$A$1:$T$65536,20,FALSE)</f>
        <v>0</v>
      </c>
      <c r="AB163" s="219">
        <f t="shared" si="289"/>
        <v>0</v>
      </c>
      <c r="AC163" s="182">
        <f>VLOOKUP(A:A,[1]全区!$A$1:$V$65536,22,FALSE)</f>
        <v>0</v>
      </c>
      <c r="AD163" s="219">
        <f t="shared" si="290"/>
        <v>0</v>
      </c>
      <c r="AE163" s="182">
        <f>VLOOKUP(A:A,[2]全区!$A$1:$P$65536,16,FALSE)</f>
        <v>0</v>
      </c>
      <c r="AF163" s="219">
        <f t="shared" si="291"/>
        <v>0</v>
      </c>
      <c r="AH163" s="182">
        <v>1</v>
      </c>
      <c r="AI163" s="182">
        <f>VLOOKUP(A:A,'[4]YB01'!$A$1:$C$1317,3,FALSE)</f>
        <v>1</v>
      </c>
      <c r="AJ163" s="177">
        <f t="shared" si="292"/>
        <v>43</v>
      </c>
      <c r="AK163" s="146">
        <v>1</v>
      </c>
      <c r="AL163" s="146">
        <f t="shared" si="293"/>
        <v>1</v>
      </c>
      <c r="AM163" s="228">
        <v>1.2</v>
      </c>
      <c r="AN163" s="182">
        <f t="shared" si="251"/>
        <v>0</v>
      </c>
      <c r="AO163" s="219">
        <v>0</v>
      </c>
      <c r="AP163" s="176">
        <f>(SUMIF([5]预算调整!$O:$O,A:A,[5]预算调整!$AD:$AD))/10000</f>
        <v>0</v>
      </c>
      <c r="AQ163" s="219">
        <f t="shared" si="267"/>
        <v>0</v>
      </c>
      <c r="AR163" s="219">
        <v>43</v>
      </c>
      <c r="AS163" s="182">
        <f>(SUMIF([6]预算调整!$F:$F,A:A,[6]预算调整!$P:$P))/10000</f>
        <v>43.086542</v>
      </c>
      <c r="AT163" s="219">
        <f t="shared" si="294"/>
        <v>43</v>
      </c>
      <c r="AW163" s="231">
        <v>0</v>
      </c>
      <c r="AX163" s="182">
        <f>(SUMIF([7]Sheet2!$B:$B,A:A,[7]Sheet2!$C:$C))/10000</f>
        <v>0</v>
      </c>
      <c r="AY163" s="219">
        <f t="shared" si="295"/>
        <v>0</v>
      </c>
      <c r="BC163" s="182">
        <v>0</v>
      </c>
      <c r="BD163" s="146">
        <f t="shared" si="296"/>
        <v>0</v>
      </c>
      <c r="BE163" s="182">
        <v>0</v>
      </c>
      <c r="BF163" s="182">
        <f>SUMIF([8]Sheet1!$O:$O,A163,[8]Sheet1!$AD:$AD)</f>
        <v>0</v>
      </c>
    </row>
    <row r="164" s="177" customFormat="1" customHeight="1" spans="1:58">
      <c r="A164" s="209">
        <v>20129</v>
      </c>
      <c r="B164" s="207" t="s">
        <v>192</v>
      </c>
      <c r="C164" s="66">
        <f t="shared" ref="C164:H164" si="297">SUM(C165:C170)</f>
        <v>734</v>
      </c>
      <c r="D164" s="66">
        <f t="shared" si="297"/>
        <v>65</v>
      </c>
      <c r="E164" s="66">
        <f t="shared" si="297"/>
        <v>45</v>
      </c>
      <c r="F164" s="66">
        <f t="shared" si="297"/>
        <v>-20</v>
      </c>
      <c r="G164" s="66">
        <f t="shared" si="297"/>
        <v>45</v>
      </c>
      <c r="H164" s="66">
        <f t="shared" si="297"/>
        <v>779</v>
      </c>
      <c r="I164" s="106" t="str">
        <f t="shared" si="230"/>
        <v>是</v>
      </c>
      <c r="J164" s="143" t="str">
        <f t="shared" si="231"/>
        <v>款</v>
      </c>
      <c r="K164" s="143" t="str">
        <f t="shared" si="232"/>
        <v>201</v>
      </c>
      <c r="L164" s="143"/>
      <c r="M164" s="143"/>
      <c r="N164" s="143"/>
      <c r="O164" s="143"/>
      <c r="P164" s="143"/>
      <c r="Q164" s="143"/>
      <c r="R164" s="143"/>
      <c r="S164" s="143"/>
      <c r="T164" s="143"/>
      <c r="U164" s="143"/>
      <c r="V164" s="143"/>
      <c r="W164" s="143"/>
      <c r="AN164" s="182">
        <f t="shared" si="251"/>
        <v>0</v>
      </c>
      <c r="AO164" s="219"/>
      <c r="AP164" s="176">
        <f>(SUMIF([5]预算调整!$O:$O,A:A,[5]预算调整!$AD:$AD))/10000</f>
        <v>0</v>
      </c>
      <c r="AQ164" s="219">
        <f t="shared" si="267"/>
        <v>0</v>
      </c>
      <c r="AR164" s="219"/>
      <c r="AS164" s="182">
        <v>0</v>
      </c>
      <c r="AX164" s="182">
        <v>0</v>
      </c>
      <c r="BC164" s="182"/>
      <c r="BD164" s="182"/>
      <c r="BE164" s="182">
        <v>0</v>
      </c>
      <c r="BF164" s="182"/>
    </row>
    <row r="165" customHeight="1" spans="1:58">
      <c r="A165" s="208">
        <v>2012901</v>
      </c>
      <c r="B165" s="60" t="s">
        <v>101</v>
      </c>
      <c r="C165" s="63">
        <f t="shared" ref="C165:C170" si="298">N165+T165+W165</f>
        <v>544</v>
      </c>
      <c r="D165" s="63">
        <f t="shared" ref="D165:D170" si="299">Q165+T165</f>
        <v>0</v>
      </c>
      <c r="E165" s="63">
        <f t="shared" ref="E165:E170" si="300">H165-C165</f>
        <v>159</v>
      </c>
      <c r="F165" s="63">
        <f t="shared" ref="F165:F170" si="301">G165-D165</f>
        <v>0</v>
      </c>
      <c r="G165" s="63">
        <f t="shared" ref="G165:G170" si="302">AW165</f>
        <v>0</v>
      </c>
      <c r="H165" s="63">
        <f t="shared" ref="H165:H170" si="303">AK165+AN165</f>
        <v>703</v>
      </c>
      <c r="I165" s="106" t="str">
        <f t="shared" si="230"/>
        <v>是</v>
      </c>
      <c r="J165" s="146" t="str">
        <f t="shared" si="231"/>
        <v>项</v>
      </c>
      <c r="K165" s="146" t="str">
        <f t="shared" si="232"/>
        <v>201</v>
      </c>
      <c r="N165" s="218">
        <v>544</v>
      </c>
      <c r="O165" s="146">
        <v>544.35634</v>
      </c>
      <c r="P165" s="219">
        <f t="shared" ref="P165:P170" si="304">ROUND(O165,0)</f>
        <v>544</v>
      </c>
      <c r="Q165" s="219">
        <v>0</v>
      </c>
      <c r="R165" s="219">
        <v>0</v>
      </c>
      <c r="S165" s="219">
        <f>VLOOKUP(A:A,[3]全区!$A$1:$O$65536,15,FALSE)</f>
        <v>0</v>
      </c>
      <c r="T165" s="219">
        <v>0</v>
      </c>
      <c r="U165" s="146">
        <f>VLOOKUP(A:A,[3]全区!$A$1:$Q$65536,17,FALSE)</f>
        <v>0</v>
      </c>
      <c r="V165" s="219">
        <f t="shared" ref="V165:V170" si="305">ROUND(U165,0)</f>
        <v>0</v>
      </c>
      <c r="W165" s="219">
        <v>0</v>
      </c>
      <c r="X165" s="182">
        <f>VLOOKUP(A:A,[3]全区!$A$1:$S$65536,19,FALSE)</f>
        <v>0</v>
      </c>
      <c r="Y165" s="219">
        <f t="shared" ref="Y165:Y170" si="306">ROUND(X165,0)</f>
        <v>0</v>
      </c>
      <c r="AA165" s="182">
        <f>VLOOKUP(A:A,[2]全区!$A$1:$T$65536,20,FALSE)</f>
        <v>0</v>
      </c>
      <c r="AB165" s="219">
        <f t="shared" ref="AB165:AB170" si="307">ROUND(AA165,0)</f>
        <v>0</v>
      </c>
      <c r="AC165" s="182">
        <f>VLOOKUP(A:A,[1]全区!$A$1:$V$65536,22,FALSE)</f>
        <v>0</v>
      </c>
      <c r="AD165" s="219">
        <f t="shared" ref="AD165:AD170" si="308">ROUND(AC165,0)</f>
        <v>0</v>
      </c>
      <c r="AE165" s="182">
        <f>VLOOKUP(A:A,[2]全区!$A$1:$P$65536,16,FALSE)</f>
        <v>0</v>
      </c>
      <c r="AF165" s="219">
        <f t="shared" ref="AF165:AF170" si="309">ROUND(AE165,0)</f>
        <v>0</v>
      </c>
      <c r="AH165" s="182">
        <v>522</v>
      </c>
      <c r="AI165" s="182">
        <f>VLOOKUP(A:A,'[4]YB01'!$A$1:$C$1317,3,FALSE)</f>
        <v>522</v>
      </c>
      <c r="AJ165" s="177">
        <f t="shared" ref="AJ165:AJ170" si="310">AO165+AR165</f>
        <v>49</v>
      </c>
      <c r="AK165" s="146">
        <v>527</v>
      </c>
      <c r="AL165" s="146">
        <f t="shared" ref="AL165:AL170" si="311">ROUND(AM165,0)</f>
        <v>527</v>
      </c>
      <c r="AM165" s="228">
        <v>526.647876</v>
      </c>
      <c r="AN165" s="182">
        <f t="shared" si="251"/>
        <v>176</v>
      </c>
      <c r="AO165" s="219">
        <v>45</v>
      </c>
      <c r="AP165" s="176">
        <f>(SUMIF([5]预算调整!$O:$O,A:A,[5]预算调整!$AD:$AD))/10000</f>
        <v>44.613716</v>
      </c>
      <c r="AQ165" s="219">
        <f t="shared" si="267"/>
        <v>45</v>
      </c>
      <c r="AR165" s="219">
        <v>4</v>
      </c>
      <c r="AS165" s="182">
        <f>(SUMIF([6]预算调整!$F:$F,A:A,[6]预算调整!$P:$P))/10000</f>
        <v>3.572198</v>
      </c>
      <c r="AT165" s="219">
        <f t="shared" ref="AT165:AT170" si="312">ROUND(AS165,0)</f>
        <v>4</v>
      </c>
      <c r="AW165" s="231">
        <v>0</v>
      </c>
      <c r="AX165" s="182">
        <f>(SUMIF([7]Sheet2!$B:$B,A:A,[7]Sheet2!$C:$C))/10000</f>
        <v>0</v>
      </c>
      <c r="AY165" s="219">
        <f t="shared" ref="AY165:AY170" si="313">ROUND(AX165,0)</f>
        <v>0</v>
      </c>
      <c r="BC165" s="182">
        <v>176</v>
      </c>
      <c r="BD165" s="146">
        <f t="shared" ref="BD165:BD170" si="314">ROUND(BE165,0)</f>
        <v>176</v>
      </c>
      <c r="BE165" s="182">
        <v>175.7373</v>
      </c>
      <c r="BF165" s="182">
        <f>SUMIF([8]Sheet1!$O:$O,A165,[8]Sheet1!$AD:$AD)</f>
        <v>1757373</v>
      </c>
    </row>
    <row r="166" customHeight="1" spans="1:58">
      <c r="A166" s="208">
        <v>2012902</v>
      </c>
      <c r="B166" s="60" t="s">
        <v>102</v>
      </c>
      <c r="C166" s="63">
        <f t="shared" si="298"/>
        <v>0</v>
      </c>
      <c r="D166" s="63">
        <f t="shared" si="299"/>
        <v>0</v>
      </c>
      <c r="E166" s="63">
        <f t="shared" si="300"/>
        <v>7</v>
      </c>
      <c r="F166" s="63">
        <f t="shared" si="301"/>
        <v>12</v>
      </c>
      <c r="G166" s="63">
        <v>12</v>
      </c>
      <c r="H166" s="63">
        <f t="shared" si="303"/>
        <v>7</v>
      </c>
      <c r="I166" s="106" t="str">
        <f t="shared" si="230"/>
        <v>是</v>
      </c>
      <c r="J166" s="146" t="str">
        <f t="shared" si="231"/>
        <v>项</v>
      </c>
      <c r="K166" s="146" t="str">
        <f t="shared" si="232"/>
        <v>201</v>
      </c>
      <c r="N166" s="218">
        <v>0</v>
      </c>
      <c r="O166" s="146">
        <v>0</v>
      </c>
      <c r="P166" s="219">
        <f t="shared" si="304"/>
        <v>0</v>
      </c>
      <c r="Q166" s="219">
        <v>0</v>
      </c>
      <c r="R166" s="219">
        <v>0</v>
      </c>
      <c r="S166" s="219">
        <f>VLOOKUP(A:A,[3]全区!$A$1:$O$65536,15,FALSE)</f>
        <v>0</v>
      </c>
      <c r="T166" s="219">
        <v>0</v>
      </c>
      <c r="U166" s="146">
        <f>VLOOKUP(A:A,[3]全区!$A$1:$Q$65536,17,FALSE)</f>
        <v>0</v>
      </c>
      <c r="V166" s="219">
        <f t="shared" si="305"/>
        <v>0</v>
      </c>
      <c r="W166" s="219">
        <v>0</v>
      </c>
      <c r="X166" s="182">
        <f>VLOOKUP(A:A,[3]全区!$A$1:$S$65536,19,FALSE)</f>
        <v>0</v>
      </c>
      <c r="Y166" s="219">
        <f t="shared" si="306"/>
        <v>0</v>
      </c>
      <c r="AA166" s="182">
        <f>VLOOKUP(A:A,[2]全区!$A$1:$T$65536,20,FALSE)</f>
        <v>0</v>
      </c>
      <c r="AB166" s="219">
        <f t="shared" si="307"/>
        <v>0</v>
      </c>
      <c r="AC166" s="182">
        <f>VLOOKUP(A:A,[1]全区!$A$1:$V$65536,22,FALSE)</f>
        <v>0</v>
      </c>
      <c r="AD166" s="219">
        <f t="shared" si="308"/>
        <v>0</v>
      </c>
      <c r="AE166" s="182">
        <f>VLOOKUP(A:A,[2]全区!$A$1:$P$65536,16,FALSE)</f>
        <v>12.304</v>
      </c>
      <c r="AF166" s="219">
        <f t="shared" si="309"/>
        <v>12</v>
      </c>
      <c r="AH166" s="182">
        <v>4</v>
      </c>
      <c r="AI166" s="182">
        <f>VLOOKUP(A:A,'[4]YB01'!$A$1:$C$1317,3,FALSE)</f>
        <v>4</v>
      </c>
      <c r="AJ166" s="177">
        <f t="shared" si="310"/>
        <v>8</v>
      </c>
      <c r="AK166" s="146">
        <v>7</v>
      </c>
      <c r="AL166" s="146">
        <f t="shared" si="311"/>
        <v>7</v>
      </c>
      <c r="AM166" s="228">
        <v>6.57</v>
      </c>
      <c r="AN166" s="182">
        <f t="shared" si="251"/>
        <v>0</v>
      </c>
      <c r="AO166" s="219">
        <v>8</v>
      </c>
      <c r="AP166" s="176">
        <f>(SUMIF([5]预算调整!$O:$O,A:A,[5]预算调整!$AD:$AD))/10000</f>
        <v>7.734</v>
      </c>
      <c r="AQ166" s="219">
        <f t="shared" si="267"/>
        <v>8</v>
      </c>
      <c r="AR166" s="219">
        <v>0</v>
      </c>
      <c r="AS166" s="182">
        <f>(SUMIF([6]预算调整!$F:$F,A:A,[6]预算调整!$P:$P))/10000</f>
        <v>0</v>
      </c>
      <c r="AT166" s="219">
        <f t="shared" si="312"/>
        <v>0</v>
      </c>
      <c r="AW166" s="232">
        <v>12</v>
      </c>
      <c r="AX166" s="182">
        <f>(SUMIF([7]Sheet2!$B:$B,A:A,[7]Sheet2!$C:$C))/10000</f>
        <v>4.57</v>
      </c>
      <c r="AY166" s="219">
        <f t="shared" si="313"/>
        <v>5</v>
      </c>
      <c r="BC166" s="182">
        <v>0</v>
      </c>
      <c r="BD166" s="146">
        <f t="shared" si="314"/>
        <v>0</v>
      </c>
      <c r="BE166" s="182">
        <v>0</v>
      </c>
      <c r="BF166" s="182">
        <f>SUMIF([8]Sheet1!$O:$O,A166,[8]Sheet1!$AD:$AD)</f>
        <v>0</v>
      </c>
    </row>
    <row r="167" hidden="1" customHeight="1" spans="1:58">
      <c r="A167" s="208">
        <v>2012903</v>
      </c>
      <c r="B167" s="60" t="s">
        <v>103</v>
      </c>
      <c r="C167" s="63">
        <f t="shared" si="298"/>
        <v>0</v>
      </c>
      <c r="D167" s="63">
        <f t="shared" si="299"/>
        <v>0</v>
      </c>
      <c r="E167" s="63">
        <f t="shared" si="300"/>
        <v>0</v>
      </c>
      <c r="F167" s="63">
        <f t="shared" si="301"/>
        <v>0</v>
      </c>
      <c r="G167" s="63">
        <f t="shared" si="302"/>
        <v>0</v>
      </c>
      <c r="H167" s="63">
        <f t="shared" si="303"/>
        <v>0</v>
      </c>
      <c r="I167" s="106" t="str">
        <f t="shared" si="230"/>
        <v>否</v>
      </c>
      <c r="J167" s="146" t="str">
        <f t="shared" si="231"/>
        <v>项</v>
      </c>
      <c r="K167" s="146" t="str">
        <f t="shared" si="232"/>
        <v>201</v>
      </c>
      <c r="N167" s="218">
        <v>0</v>
      </c>
      <c r="O167" s="146">
        <v>0</v>
      </c>
      <c r="P167" s="219">
        <f t="shared" si="304"/>
        <v>0</v>
      </c>
      <c r="Q167" s="219">
        <v>0</v>
      </c>
      <c r="R167" s="219">
        <v>0</v>
      </c>
      <c r="S167" s="219">
        <f>VLOOKUP(A:A,[3]全区!$A$1:$O$65536,15,FALSE)</f>
        <v>0</v>
      </c>
      <c r="T167" s="219">
        <v>0</v>
      </c>
      <c r="U167" s="146">
        <f>VLOOKUP(A:A,[3]全区!$A$1:$Q$65536,17,FALSE)</f>
        <v>0</v>
      </c>
      <c r="V167" s="219">
        <f t="shared" si="305"/>
        <v>0</v>
      </c>
      <c r="W167" s="219">
        <v>0</v>
      </c>
      <c r="X167" s="182">
        <f>VLOOKUP(A:A,[3]全区!$A$1:$S$65536,19,FALSE)</f>
        <v>0</v>
      </c>
      <c r="Y167" s="219">
        <f t="shared" si="306"/>
        <v>0</v>
      </c>
      <c r="AA167" s="182">
        <f>VLOOKUP(A:A,[2]全区!$A$1:$T$65536,20,FALSE)</f>
        <v>0</v>
      </c>
      <c r="AB167" s="219">
        <f t="shared" si="307"/>
        <v>0</v>
      </c>
      <c r="AC167" s="182">
        <f>VLOOKUP(A:A,[1]全区!$A$1:$V$65536,22,FALSE)</f>
        <v>0</v>
      </c>
      <c r="AD167" s="219">
        <f t="shared" si="308"/>
        <v>0</v>
      </c>
      <c r="AE167" s="182">
        <f>VLOOKUP(A:A,[2]全区!$A$1:$P$65536,16,FALSE)</f>
        <v>0</v>
      </c>
      <c r="AF167" s="219">
        <f t="shared" si="309"/>
        <v>0</v>
      </c>
      <c r="AH167" s="182">
        <v>0</v>
      </c>
      <c r="AI167" s="182">
        <f>VLOOKUP(A:A,'[4]YB01'!$A$1:$C$1317,3,FALSE)</f>
        <v>0</v>
      </c>
      <c r="AJ167" s="177">
        <f t="shared" si="310"/>
        <v>0</v>
      </c>
      <c r="AK167" s="146">
        <v>0</v>
      </c>
      <c r="AL167" s="146">
        <f t="shared" si="311"/>
        <v>0</v>
      </c>
      <c r="AM167" s="228">
        <v>0</v>
      </c>
      <c r="AN167" s="182">
        <f t="shared" si="251"/>
        <v>0</v>
      </c>
      <c r="AO167" s="219">
        <v>0</v>
      </c>
      <c r="AP167" s="176">
        <f>(SUMIF([5]预算调整!$O:$O,A:A,[5]预算调整!$AD:$AD))/10000</f>
        <v>0</v>
      </c>
      <c r="AQ167" s="219">
        <f t="shared" si="267"/>
        <v>0</v>
      </c>
      <c r="AR167" s="219">
        <v>0</v>
      </c>
      <c r="AS167" s="182">
        <f>(SUMIF([6]预算调整!$F:$F,A:A,[6]预算调整!$P:$P))/10000</f>
        <v>0</v>
      </c>
      <c r="AT167" s="219">
        <f t="shared" si="312"/>
        <v>0</v>
      </c>
      <c r="AW167" s="231">
        <v>0</v>
      </c>
      <c r="AX167" s="182">
        <f>(SUMIF([7]Sheet2!$B:$B,A:A,[7]Sheet2!$C:$C))/10000</f>
        <v>0</v>
      </c>
      <c r="AY167" s="219">
        <f t="shared" si="313"/>
        <v>0</v>
      </c>
      <c r="BC167" s="182">
        <v>0</v>
      </c>
      <c r="BD167" s="146">
        <f t="shared" si="314"/>
        <v>0</v>
      </c>
      <c r="BE167" s="182">
        <v>0</v>
      </c>
      <c r="BF167" s="182">
        <f>SUMIF([8]Sheet1!$O:$O,A167,[8]Sheet1!$AD:$AD)</f>
        <v>0</v>
      </c>
    </row>
    <row r="168" hidden="1" customHeight="1" spans="1:58">
      <c r="A168" s="208">
        <v>2012906</v>
      </c>
      <c r="B168" s="60" t="s">
        <v>193</v>
      </c>
      <c r="C168" s="63">
        <f t="shared" si="298"/>
        <v>0</v>
      </c>
      <c r="D168" s="63">
        <f t="shared" si="299"/>
        <v>0</v>
      </c>
      <c r="E168" s="63">
        <f t="shared" si="300"/>
        <v>0</v>
      </c>
      <c r="F168" s="63">
        <f t="shared" si="301"/>
        <v>0</v>
      </c>
      <c r="G168" s="63">
        <f t="shared" si="302"/>
        <v>0</v>
      </c>
      <c r="H168" s="63">
        <f t="shared" si="303"/>
        <v>0</v>
      </c>
      <c r="I168" s="106" t="str">
        <f t="shared" si="230"/>
        <v>否</v>
      </c>
      <c r="J168" s="146" t="str">
        <f t="shared" si="231"/>
        <v>项</v>
      </c>
      <c r="K168" s="146" t="str">
        <f t="shared" si="232"/>
        <v>201</v>
      </c>
      <c r="N168" s="218">
        <v>0</v>
      </c>
      <c r="O168" s="146">
        <v>0</v>
      </c>
      <c r="P168" s="219">
        <f t="shared" si="304"/>
        <v>0</v>
      </c>
      <c r="Q168" s="219">
        <v>0</v>
      </c>
      <c r="R168" s="219">
        <v>0</v>
      </c>
      <c r="S168" s="219">
        <f>VLOOKUP(A:A,[3]全区!$A$1:$O$65536,15,FALSE)</f>
        <v>0</v>
      </c>
      <c r="T168" s="219">
        <v>0</v>
      </c>
      <c r="U168" s="146">
        <f>VLOOKUP(A:A,[3]全区!$A$1:$Q$65536,17,FALSE)</f>
        <v>0</v>
      </c>
      <c r="V168" s="219">
        <f t="shared" si="305"/>
        <v>0</v>
      </c>
      <c r="W168" s="219">
        <v>0</v>
      </c>
      <c r="X168" s="182">
        <f>VLOOKUP(A:A,[3]全区!$A$1:$S$65536,19,FALSE)</f>
        <v>0</v>
      </c>
      <c r="Y168" s="219">
        <f t="shared" si="306"/>
        <v>0</v>
      </c>
      <c r="AA168" s="182">
        <f>VLOOKUP(A:A,[2]全区!$A$1:$T$65536,20,FALSE)</f>
        <v>0</v>
      </c>
      <c r="AB168" s="219">
        <f t="shared" si="307"/>
        <v>0</v>
      </c>
      <c r="AC168" s="182">
        <f>VLOOKUP(A:A,[1]全区!$A$1:$V$65536,22,FALSE)</f>
        <v>0</v>
      </c>
      <c r="AD168" s="219">
        <f t="shared" si="308"/>
        <v>0</v>
      </c>
      <c r="AE168" s="182">
        <f>VLOOKUP(A:A,[2]全区!$A$1:$P$65536,16,FALSE)</f>
        <v>0</v>
      </c>
      <c r="AF168" s="219">
        <f t="shared" si="309"/>
        <v>0</v>
      </c>
      <c r="AH168" s="182">
        <v>0</v>
      </c>
      <c r="AI168" s="182">
        <f>VLOOKUP(A:A,'[4]YB01'!$A$1:$C$1317,3,FALSE)</f>
        <v>0</v>
      </c>
      <c r="AJ168" s="177">
        <f t="shared" si="310"/>
        <v>0</v>
      </c>
      <c r="AK168" s="146">
        <v>0</v>
      </c>
      <c r="AL168" s="146">
        <f t="shared" si="311"/>
        <v>0</v>
      </c>
      <c r="AM168" s="228">
        <v>0</v>
      </c>
      <c r="AN168" s="182">
        <f t="shared" si="251"/>
        <v>0</v>
      </c>
      <c r="AO168" s="219">
        <v>0</v>
      </c>
      <c r="AP168" s="176">
        <f>(SUMIF([5]预算调整!$O:$O,A:A,[5]预算调整!$AD:$AD))/10000</f>
        <v>0</v>
      </c>
      <c r="AQ168" s="219">
        <f t="shared" si="267"/>
        <v>0</v>
      </c>
      <c r="AR168" s="219">
        <v>0</v>
      </c>
      <c r="AS168" s="182">
        <f>(SUMIF([6]预算调整!$F:$F,A:A,[6]预算调整!$P:$P))/10000</f>
        <v>0</v>
      </c>
      <c r="AT168" s="219">
        <f t="shared" si="312"/>
        <v>0</v>
      </c>
      <c r="AW168" s="231">
        <v>0</v>
      </c>
      <c r="AX168" s="182">
        <f>(SUMIF([7]Sheet2!$B:$B,A:A,[7]Sheet2!$C:$C))/10000</f>
        <v>0</v>
      </c>
      <c r="AY168" s="219">
        <f t="shared" si="313"/>
        <v>0</v>
      </c>
      <c r="BC168" s="182">
        <v>0</v>
      </c>
      <c r="BD168" s="146">
        <f t="shared" si="314"/>
        <v>0</v>
      </c>
      <c r="BE168" s="182">
        <v>0</v>
      </c>
      <c r="BF168" s="182">
        <f>SUMIF([8]Sheet1!$O:$O,A168,[8]Sheet1!$AD:$AD)</f>
        <v>0</v>
      </c>
    </row>
    <row r="169" hidden="1" customHeight="1" spans="1:58">
      <c r="A169" s="208">
        <v>2012950</v>
      </c>
      <c r="B169" s="60" t="s">
        <v>110</v>
      </c>
      <c r="C169" s="63">
        <f t="shared" si="298"/>
        <v>0</v>
      </c>
      <c r="D169" s="63">
        <f t="shared" si="299"/>
        <v>0</v>
      </c>
      <c r="E169" s="63">
        <f t="shared" si="300"/>
        <v>0</v>
      </c>
      <c r="F169" s="63">
        <f t="shared" si="301"/>
        <v>0</v>
      </c>
      <c r="G169" s="63">
        <f t="shared" si="302"/>
        <v>0</v>
      </c>
      <c r="H169" s="63">
        <f t="shared" si="303"/>
        <v>0</v>
      </c>
      <c r="I169" s="106" t="str">
        <f t="shared" si="230"/>
        <v>否</v>
      </c>
      <c r="J169" s="146" t="str">
        <f t="shared" si="231"/>
        <v>项</v>
      </c>
      <c r="K169" s="146" t="str">
        <f t="shared" si="232"/>
        <v>201</v>
      </c>
      <c r="N169" s="218">
        <v>0</v>
      </c>
      <c r="O169" s="146">
        <v>0</v>
      </c>
      <c r="P169" s="219">
        <f t="shared" si="304"/>
        <v>0</v>
      </c>
      <c r="Q169" s="219">
        <v>0</v>
      </c>
      <c r="R169" s="219">
        <v>0</v>
      </c>
      <c r="S169" s="219">
        <f>VLOOKUP(A:A,[3]全区!$A$1:$O$65536,15,FALSE)</f>
        <v>0</v>
      </c>
      <c r="T169" s="219">
        <v>0</v>
      </c>
      <c r="U169" s="146">
        <f>VLOOKUP(A:A,[3]全区!$A$1:$Q$65536,17,FALSE)</f>
        <v>0</v>
      </c>
      <c r="V169" s="219">
        <f t="shared" si="305"/>
        <v>0</v>
      </c>
      <c r="W169" s="219">
        <v>0</v>
      </c>
      <c r="X169" s="182">
        <f>VLOOKUP(A:A,[3]全区!$A$1:$S$65536,19,FALSE)</f>
        <v>0</v>
      </c>
      <c r="Y169" s="219">
        <f t="shared" si="306"/>
        <v>0</v>
      </c>
      <c r="AA169" s="182">
        <f>VLOOKUP(A:A,[2]全区!$A$1:$T$65536,20,FALSE)</f>
        <v>0</v>
      </c>
      <c r="AB169" s="219">
        <f t="shared" si="307"/>
        <v>0</v>
      </c>
      <c r="AC169" s="182">
        <f>VLOOKUP(A:A,[1]全区!$A$1:$V$65536,22,FALSE)</f>
        <v>0</v>
      </c>
      <c r="AD169" s="219">
        <f t="shared" si="308"/>
        <v>0</v>
      </c>
      <c r="AE169" s="182">
        <f>VLOOKUP(A:A,[2]全区!$A$1:$P$65536,16,FALSE)</f>
        <v>0</v>
      </c>
      <c r="AF169" s="219">
        <f t="shared" si="309"/>
        <v>0</v>
      </c>
      <c r="AH169" s="182">
        <v>0</v>
      </c>
      <c r="AI169" s="182">
        <f>VLOOKUP(A:A,'[4]YB01'!$A$1:$C$1317,3,FALSE)</f>
        <v>0</v>
      </c>
      <c r="AJ169" s="177">
        <f t="shared" si="310"/>
        <v>0</v>
      </c>
      <c r="AK169" s="146">
        <v>0</v>
      </c>
      <c r="AL169" s="146">
        <f t="shared" si="311"/>
        <v>0</v>
      </c>
      <c r="AM169" s="228">
        <v>0</v>
      </c>
      <c r="AN169" s="182">
        <f t="shared" si="251"/>
        <v>0</v>
      </c>
      <c r="AO169" s="219">
        <v>0</v>
      </c>
      <c r="AP169" s="176">
        <f>(SUMIF([5]预算调整!$O:$O,A:A,[5]预算调整!$AD:$AD))/10000</f>
        <v>0</v>
      </c>
      <c r="AQ169" s="219">
        <f t="shared" si="267"/>
        <v>0</v>
      </c>
      <c r="AR169" s="219">
        <v>0</v>
      </c>
      <c r="AS169" s="182">
        <f>(SUMIF([6]预算调整!$F:$F,A:A,[6]预算调整!$P:$P))/10000</f>
        <v>0</v>
      </c>
      <c r="AT169" s="219">
        <f t="shared" si="312"/>
        <v>0</v>
      </c>
      <c r="AW169" s="231">
        <v>0</v>
      </c>
      <c r="AX169" s="182">
        <f>(SUMIF([7]Sheet2!$B:$B,A:A,[7]Sheet2!$C:$C))/10000</f>
        <v>0</v>
      </c>
      <c r="AY169" s="219">
        <f t="shared" si="313"/>
        <v>0</v>
      </c>
      <c r="BC169" s="182">
        <v>0</v>
      </c>
      <c r="BD169" s="146">
        <f t="shared" si="314"/>
        <v>0</v>
      </c>
      <c r="BE169" s="182">
        <v>0</v>
      </c>
      <c r="BF169" s="182">
        <f>SUMIF([8]Sheet1!$O:$O,A169,[8]Sheet1!$AD:$AD)</f>
        <v>0</v>
      </c>
    </row>
    <row r="170" customHeight="1" spans="1:58">
      <c r="A170" s="208">
        <v>2012999</v>
      </c>
      <c r="B170" s="60" t="s">
        <v>194</v>
      </c>
      <c r="C170" s="63">
        <f t="shared" si="298"/>
        <v>190</v>
      </c>
      <c r="D170" s="63">
        <f t="shared" si="299"/>
        <v>65</v>
      </c>
      <c r="E170" s="63">
        <f t="shared" si="300"/>
        <v>-121</v>
      </c>
      <c r="F170" s="63">
        <f t="shared" si="301"/>
        <v>-32</v>
      </c>
      <c r="G170" s="63">
        <v>33</v>
      </c>
      <c r="H170" s="63">
        <f t="shared" si="303"/>
        <v>69</v>
      </c>
      <c r="I170" s="106" t="str">
        <f t="shared" si="230"/>
        <v>是</v>
      </c>
      <c r="J170" s="146" t="str">
        <f t="shared" si="231"/>
        <v>项</v>
      </c>
      <c r="K170" s="146" t="str">
        <f t="shared" si="232"/>
        <v>201</v>
      </c>
      <c r="N170" s="218">
        <v>104</v>
      </c>
      <c r="O170" s="146">
        <v>103.552106</v>
      </c>
      <c r="P170" s="219">
        <f t="shared" si="304"/>
        <v>104</v>
      </c>
      <c r="Q170" s="219">
        <v>0</v>
      </c>
      <c r="R170" s="219">
        <v>0</v>
      </c>
      <c r="S170" s="219">
        <f>VLOOKUP(A:A,[3]全区!$A$1:$O$65536,15,FALSE)</f>
        <v>0</v>
      </c>
      <c r="T170" s="219">
        <v>65</v>
      </c>
      <c r="U170" s="146">
        <f>VLOOKUP(A:A,[3]全区!$A$1:$Q$65536,17,FALSE)</f>
        <v>65</v>
      </c>
      <c r="V170" s="219">
        <f t="shared" si="305"/>
        <v>65</v>
      </c>
      <c r="W170" s="219">
        <v>21</v>
      </c>
      <c r="X170" s="182">
        <f>VLOOKUP(A:A,[3]全区!$A$1:$S$65536,19,FALSE)</f>
        <v>21.175489</v>
      </c>
      <c r="Y170" s="219">
        <f t="shared" si="306"/>
        <v>21</v>
      </c>
      <c r="AA170" s="182">
        <f>VLOOKUP(A:A,[2]全区!$A$1:$T$65536,20,FALSE)</f>
        <v>6.45</v>
      </c>
      <c r="AB170" s="219">
        <f t="shared" si="307"/>
        <v>6</v>
      </c>
      <c r="AC170" s="182">
        <f>VLOOKUP(A:A,[1]全区!$A$1:$V$65536,22,FALSE)</f>
        <v>0</v>
      </c>
      <c r="AD170" s="219">
        <f t="shared" si="308"/>
        <v>0</v>
      </c>
      <c r="AE170" s="182">
        <f>VLOOKUP(A:A,[2]全区!$A$1:$P$65536,16,FALSE)</f>
        <v>59.94</v>
      </c>
      <c r="AF170" s="219">
        <f t="shared" si="309"/>
        <v>60</v>
      </c>
      <c r="AH170" s="182">
        <v>67</v>
      </c>
      <c r="AI170" s="182">
        <f>VLOOKUP(A:A,'[4]YB01'!$A$1:$C$1317,3,FALSE)</f>
        <v>67</v>
      </c>
      <c r="AJ170" s="177">
        <f t="shared" si="310"/>
        <v>74</v>
      </c>
      <c r="AK170" s="146">
        <v>69</v>
      </c>
      <c r="AL170" s="146">
        <f t="shared" si="311"/>
        <v>69</v>
      </c>
      <c r="AM170" s="228">
        <v>68.886074</v>
      </c>
      <c r="AN170" s="182">
        <f t="shared" si="251"/>
        <v>0</v>
      </c>
      <c r="AO170" s="219">
        <v>50</v>
      </c>
      <c r="AP170" s="176">
        <f>(SUMIF([5]预算调整!$O:$O,A:A,[5]预算调整!$AD:$AD))/10000</f>
        <v>49.713341</v>
      </c>
      <c r="AQ170" s="219">
        <f t="shared" si="267"/>
        <v>50</v>
      </c>
      <c r="AR170" s="219">
        <v>24</v>
      </c>
      <c r="AS170" s="182">
        <f>(SUMIF([6]预算调整!$F:$F,A:A,[6]预算调整!$P:$P))/10000</f>
        <v>23.808317</v>
      </c>
      <c r="AT170" s="219">
        <f t="shared" si="312"/>
        <v>24</v>
      </c>
      <c r="AW170" s="232">
        <v>33</v>
      </c>
      <c r="AX170" s="182">
        <f>(SUMIF([7]Sheet2!$B:$B,A:A,[7]Sheet2!$C:$C))/10000</f>
        <v>20.906696</v>
      </c>
      <c r="AY170" s="219">
        <f t="shared" si="313"/>
        <v>21</v>
      </c>
      <c r="BC170" s="182">
        <v>0</v>
      </c>
      <c r="BD170" s="146">
        <f t="shared" si="314"/>
        <v>0</v>
      </c>
      <c r="BE170" s="182">
        <v>0</v>
      </c>
      <c r="BF170" s="182">
        <f>SUMIF([8]Sheet1!$O:$O,A170,[8]Sheet1!$AD:$AD)</f>
        <v>0</v>
      </c>
    </row>
    <row r="171" s="177" customFormat="1" customHeight="1" spans="1:58">
      <c r="A171" s="209">
        <v>20131</v>
      </c>
      <c r="B171" s="207" t="s">
        <v>195</v>
      </c>
      <c r="C171" s="66">
        <f t="shared" ref="C171:H171" si="315">SUM(C172:C177)</f>
        <v>2296</v>
      </c>
      <c r="D171" s="66">
        <f t="shared" si="315"/>
        <v>0</v>
      </c>
      <c r="E171" s="66">
        <f t="shared" si="315"/>
        <v>-55</v>
      </c>
      <c r="F171" s="66">
        <f t="shared" si="315"/>
        <v>10</v>
      </c>
      <c r="G171" s="66">
        <f t="shared" si="315"/>
        <v>10</v>
      </c>
      <c r="H171" s="66">
        <f t="shared" si="315"/>
        <v>2241</v>
      </c>
      <c r="I171" s="106" t="str">
        <f t="shared" si="230"/>
        <v>是</v>
      </c>
      <c r="J171" s="143" t="str">
        <f t="shared" si="231"/>
        <v>款</v>
      </c>
      <c r="K171" s="143" t="str">
        <f t="shared" si="232"/>
        <v>201</v>
      </c>
      <c r="L171" s="143"/>
      <c r="M171" s="143"/>
      <c r="N171" s="143"/>
      <c r="O171" s="143"/>
      <c r="P171" s="143"/>
      <c r="Q171" s="143"/>
      <c r="R171" s="143"/>
      <c r="S171" s="143"/>
      <c r="T171" s="143"/>
      <c r="U171" s="143"/>
      <c r="V171" s="143"/>
      <c r="W171" s="143"/>
      <c r="AN171" s="182">
        <f t="shared" si="251"/>
        <v>0</v>
      </c>
      <c r="AO171" s="219"/>
      <c r="AP171" s="176">
        <f>(SUMIF([5]预算调整!$O:$O,A:A,[5]预算调整!$AD:$AD))/10000</f>
        <v>0</v>
      </c>
      <c r="AQ171" s="219">
        <f t="shared" si="267"/>
        <v>0</v>
      </c>
      <c r="AR171" s="219"/>
      <c r="AS171" s="182">
        <v>0</v>
      </c>
      <c r="AX171" s="182">
        <v>0</v>
      </c>
      <c r="BC171" s="182"/>
      <c r="BD171" s="182"/>
      <c r="BE171" s="182">
        <v>0</v>
      </c>
      <c r="BF171" s="182"/>
    </row>
    <row r="172" customHeight="1" spans="1:58">
      <c r="A172" s="208">
        <v>2013101</v>
      </c>
      <c r="B172" s="60" t="s">
        <v>101</v>
      </c>
      <c r="C172" s="63">
        <f t="shared" ref="C172:C177" si="316">N172+T172+W172</f>
        <v>1131</v>
      </c>
      <c r="D172" s="63">
        <f t="shared" ref="D172:D177" si="317">Q172+T172</f>
        <v>0</v>
      </c>
      <c r="E172" s="63">
        <f t="shared" ref="E172:E177" si="318">H172-C172</f>
        <v>219</v>
      </c>
      <c r="F172" s="63">
        <f t="shared" ref="F172:F177" si="319">G172-D172</f>
        <v>10</v>
      </c>
      <c r="G172" s="63">
        <f t="shared" ref="G172:G177" si="320">AW172</f>
        <v>10</v>
      </c>
      <c r="H172" s="63">
        <f t="shared" ref="H172:H177" si="321">AK172+AN172</f>
        <v>1350</v>
      </c>
      <c r="I172" s="106" t="str">
        <f t="shared" si="230"/>
        <v>是</v>
      </c>
      <c r="J172" s="146" t="str">
        <f t="shared" si="231"/>
        <v>项</v>
      </c>
      <c r="K172" s="146" t="str">
        <f t="shared" si="232"/>
        <v>201</v>
      </c>
      <c r="N172" s="218">
        <v>1131</v>
      </c>
      <c r="O172" s="146">
        <v>1130.544303</v>
      </c>
      <c r="P172" s="219">
        <f t="shared" ref="P172:P177" si="322">ROUND(O172,0)</f>
        <v>1131</v>
      </c>
      <c r="Q172" s="219">
        <v>0</v>
      </c>
      <c r="R172" s="219">
        <v>0</v>
      </c>
      <c r="S172" s="219">
        <f>VLOOKUP(A:A,[3]全区!$A$1:$O$65536,15,FALSE)</f>
        <v>0</v>
      </c>
      <c r="T172" s="219">
        <v>0</v>
      </c>
      <c r="U172" s="146">
        <f>VLOOKUP(A:A,[3]全区!$A$1:$Q$65536,17,FALSE)</f>
        <v>0</v>
      </c>
      <c r="V172" s="219">
        <f t="shared" ref="V172:V177" si="323">ROUND(U172,0)</f>
        <v>0</v>
      </c>
      <c r="W172" s="219">
        <v>0</v>
      </c>
      <c r="X172" s="182">
        <f>VLOOKUP(A:A,[3]全区!$A$1:$S$65536,19,FALSE)</f>
        <v>0</v>
      </c>
      <c r="Y172" s="219">
        <f t="shared" ref="Y172:Y177" si="324">ROUND(X172,0)</f>
        <v>0</v>
      </c>
      <c r="AA172" s="182">
        <f>VLOOKUP(A:A,[2]全区!$A$1:$T$65536,20,FALSE)</f>
        <v>10.16</v>
      </c>
      <c r="AB172" s="219">
        <f t="shared" ref="AB172:AB177" si="325">ROUND(AA172,0)</f>
        <v>10</v>
      </c>
      <c r="AC172" s="182">
        <f>VLOOKUP(A:A,[1]全区!$A$1:$V$65536,22,FALSE)</f>
        <v>0</v>
      </c>
      <c r="AD172" s="219">
        <f t="shared" ref="AD172:AD177" si="326">ROUND(AC172,0)</f>
        <v>0</v>
      </c>
      <c r="AE172" s="182">
        <f>VLOOKUP(A:A,[2]全区!$A$1:$P$65536,16,FALSE)</f>
        <v>0</v>
      </c>
      <c r="AF172" s="219">
        <f t="shared" ref="AF172:AF177" si="327">ROUND(AE172,0)</f>
        <v>0</v>
      </c>
      <c r="AH172" s="182">
        <v>1045</v>
      </c>
      <c r="AI172" s="182">
        <f>VLOOKUP(A:A,'[4]YB01'!$A$1:$C$1317,3,FALSE)</f>
        <v>1045</v>
      </c>
      <c r="AJ172" s="177">
        <f t="shared" ref="AJ172:AJ177" si="328">AO172+AR172</f>
        <v>128</v>
      </c>
      <c r="AK172" s="146">
        <v>1053</v>
      </c>
      <c r="AL172" s="146">
        <f t="shared" ref="AL172:AL177" si="329">ROUND(AM172,0)</f>
        <v>1053</v>
      </c>
      <c r="AM172" s="228">
        <v>1052.527923</v>
      </c>
      <c r="AN172" s="182">
        <f t="shared" si="251"/>
        <v>297</v>
      </c>
      <c r="AO172" s="219">
        <v>128</v>
      </c>
      <c r="AP172" s="176">
        <f>(SUMIF([5]预算调整!$O:$O,A:A,[5]预算调整!$AD:$AD))/10000</f>
        <v>127.574729</v>
      </c>
      <c r="AQ172" s="219">
        <f t="shared" si="267"/>
        <v>128</v>
      </c>
      <c r="AR172" s="219">
        <v>0</v>
      </c>
      <c r="AS172" s="182">
        <f>(SUMIF([6]预算调整!$F:$F,A:A,[6]预算调整!$P:$P))/10000</f>
        <v>0</v>
      </c>
      <c r="AT172" s="219">
        <f t="shared" ref="AT172:AT177" si="330">ROUND(AS172,0)</f>
        <v>0</v>
      </c>
      <c r="AW172" s="231">
        <v>10</v>
      </c>
      <c r="AX172" s="182">
        <f>(SUMIF([7]Sheet2!$B:$B,A:A,[7]Sheet2!$C:$C))/10000</f>
        <v>10.16</v>
      </c>
      <c r="AY172" s="219">
        <f t="shared" ref="AY172:AY177" si="331">ROUND(AX172,0)</f>
        <v>10</v>
      </c>
      <c r="BC172" s="182">
        <v>297</v>
      </c>
      <c r="BD172" s="146">
        <f t="shared" ref="BD172:BD177" si="332">ROUND(BE172,0)</f>
        <v>297</v>
      </c>
      <c r="BE172" s="182">
        <v>296.8582</v>
      </c>
      <c r="BF172" s="182">
        <f>SUMIF([8]Sheet1!$O:$O,A172,[8]Sheet1!$AD:$AD)</f>
        <v>2968582</v>
      </c>
    </row>
    <row r="173" hidden="1" customHeight="1" spans="1:58">
      <c r="A173" s="208">
        <v>2013102</v>
      </c>
      <c r="B173" s="60" t="s">
        <v>102</v>
      </c>
      <c r="C173" s="63">
        <f t="shared" si="316"/>
        <v>0</v>
      </c>
      <c r="D173" s="63">
        <f t="shared" si="317"/>
        <v>0</v>
      </c>
      <c r="E173" s="63">
        <f t="shared" si="318"/>
        <v>0</v>
      </c>
      <c r="F173" s="63">
        <f t="shared" si="319"/>
        <v>0</v>
      </c>
      <c r="G173" s="63">
        <f t="shared" si="320"/>
        <v>0</v>
      </c>
      <c r="H173" s="63">
        <f t="shared" si="321"/>
        <v>0</v>
      </c>
      <c r="I173" s="106" t="str">
        <f t="shared" si="230"/>
        <v>否</v>
      </c>
      <c r="J173" s="146" t="str">
        <f t="shared" si="231"/>
        <v>项</v>
      </c>
      <c r="K173" s="146" t="str">
        <f t="shared" si="232"/>
        <v>201</v>
      </c>
      <c r="N173" s="218">
        <v>0</v>
      </c>
      <c r="O173" s="146">
        <v>0</v>
      </c>
      <c r="P173" s="219">
        <f t="shared" si="322"/>
        <v>0</v>
      </c>
      <c r="Q173" s="219">
        <v>0</v>
      </c>
      <c r="R173" s="219">
        <v>0</v>
      </c>
      <c r="S173" s="219">
        <f>VLOOKUP(A:A,[3]全区!$A$1:$O$65536,15,FALSE)</f>
        <v>0</v>
      </c>
      <c r="T173" s="219">
        <v>0</v>
      </c>
      <c r="U173" s="146">
        <f>VLOOKUP(A:A,[3]全区!$A$1:$Q$65536,17,FALSE)</f>
        <v>0</v>
      </c>
      <c r="V173" s="219">
        <f t="shared" si="323"/>
        <v>0</v>
      </c>
      <c r="W173" s="219">
        <v>0</v>
      </c>
      <c r="X173" s="182">
        <f>VLOOKUP(A:A,[3]全区!$A$1:$S$65536,19,FALSE)</f>
        <v>0</v>
      </c>
      <c r="Y173" s="219">
        <f t="shared" si="324"/>
        <v>0</v>
      </c>
      <c r="AA173" s="182">
        <f>VLOOKUP(A:A,[2]全区!$A$1:$T$65536,20,FALSE)</f>
        <v>0</v>
      </c>
      <c r="AB173" s="219">
        <f t="shared" si="325"/>
        <v>0</v>
      </c>
      <c r="AC173" s="182">
        <f>VLOOKUP(A:A,[1]全区!$A$1:$V$65536,22,FALSE)</f>
        <v>0</v>
      </c>
      <c r="AD173" s="219">
        <f t="shared" si="326"/>
        <v>0</v>
      </c>
      <c r="AE173" s="182">
        <f>VLOOKUP(A:A,[2]全区!$A$1:$P$65536,16,FALSE)</f>
        <v>0</v>
      </c>
      <c r="AF173" s="219">
        <f t="shared" si="327"/>
        <v>0</v>
      </c>
      <c r="AH173" s="182">
        <v>0</v>
      </c>
      <c r="AI173" s="182">
        <f>VLOOKUP(A:A,'[4]YB01'!$A$1:$C$1317,3,FALSE)</f>
        <v>0</v>
      </c>
      <c r="AJ173" s="177">
        <f t="shared" si="328"/>
        <v>0</v>
      </c>
      <c r="AK173" s="146">
        <v>0</v>
      </c>
      <c r="AL173" s="146">
        <f t="shared" si="329"/>
        <v>0</v>
      </c>
      <c r="AM173" s="228">
        <v>0</v>
      </c>
      <c r="AN173" s="182">
        <f t="shared" si="251"/>
        <v>0</v>
      </c>
      <c r="AO173" s="219">
        <v>0</v>
      </c>
      <c r="AP173" s="176">
        <f>(SUMIF([5]预算调整!$O:$O,A:A,[5]预算调整!$AD:$AD))/10000</f>
        <v>0</v>
      </c>
      <c r="AQ173" s="219">
        <f t="shared" si="267"/>
        <v>0</v>
      </c>
      <c r="AR173" s="219">
        <v>0</v>
      </c>
      <c r="AS173" s="182">
        <f>(SUMIF([6]预算调整!$F:$F,A:A,[6]预算调整!$P:$P))/10000</f>
        <v>0</v>
      </c>
      <c r="AT173" s="219">
        <f t="shared" si="330"/>
        <v>0</v>
      </c>
      <c r="AW173" s="231">
        <v>0</v>
      </c>
      <c r="AX173" s="182">
        <f>(SUMIF([7]Sheet2!$B:$B,A:A,[7]Sheet2!$C:$C))/10000</f>
        <v>0</v>
      </c>
      <c r="AY173" s="219">
        <f t="shared" si="331"/>
        <v>0</v>
      </c>
      <c r="BC173" s="182">
        <v>0</v>
      </c>
      <c r="BD173" s="146">
        <f t="shared" si="332"/>
        <v>0</v>
      </c>
      <c r="BE173" s="182">
        <v>0</v>
      </c>
      <c r="BF173" s="182">
        <f>SUMIF([8]Sheet1!$O:$O,A173,[8]Sheet1!$AD:$AD)</f>
        <v>0</v>
      </c>
    </row>
    <row r="174" hidden="1" customHeight="1" spans="1:58">
      <c r="A174" s="208">
        <v>2013103</v>
      </c>
      <c r="B174" s="60" t="s">
        <v>103</v>
      </c>
      <c r="C174" s="63">
        <f t="shared" si="316"/>
        <v>0</v>
      </c>
      <c r="D174" s="63">
        <f t="shared" si="317"/>
        <v>0</v>
      </c>
      <c r="E174" s="63">
        <f t="shared" si="318"/>
        <v>0</v>
      </c>
      <c r="F174" s="63">
        <f t="shared" si="319"/>
        <v>0</v>
      </c>
      <c r="G174" s="63">
        <f t="shared" si="320"/>
        <v>0</v>
      </c>
      <c r="H174" s="63">
        <f t="shared" si="321"/>
        <v>0</v>
      </c>
      <c r="I174" s="106" t="str">
        <f t="shared" si="230"/>
        <v>否</v>
      </c>
      <c r="J174" s="146" t="str">
        <f t="shared" si="231"/>
        <v>项</v>
      </c>
      <c r="K174" s="146" t="str">
        <f t="shared" si="232"/>
        <v>201</v>
      </c>
      <c r="N174" s="218">
        <v>0</v>
      </c>
      <c r="O174" s="146">
        <v>0</v>
      </c>
      <c r="P174" s="219">
        <f t="shared" si="322"/>
        <v>0</v>
      </c>
      <c r="Q174" s="219">
        <v>0</v>
      </c>
      <c r="R174" s="219">
        <v>0</v>
      </c>
      <c r="S174" s="219">
        <f>VLOOKUP(A:A,[3]全区!$A$1:$O$65536,15,FALSE)</f>
        <v>0</v>
      </c>
      <c r="T174" s="219">
        <v>0</v>
      </c>
      <c r="U174" s="146">
        <f>VLOOKUP(A:A,[3]全区!$A$1:$Q$65536,17,FALSE)</f>
        <v>0</v>
      </c>
      <c r="V174" s="219">
        <f t="shared" si="323"/>
        <v>0</v>
      </c>
      <c r="W174" s="219">
        <v>0</v>
      </c>
      <c r="X174" s="182">
        <f>VLOOKUP(A:A,[3]全区!$A$1:$S$65536,19,FALSE)</f>
        <v>0</v>
      </c>
      <c r="Y174" s="219">
        <f t="shared" si="324"/>
        <v>0</v>
      </c>
      <c r="AA174" s="182">
        <f>VLOOKUP(A:A,[2]全区!$A$1:$T$65536,20,FALSE)</f>
        <v>0</v>
      </c>
      <c r="AB174" s="219">
        <f t="shared" si="325"/>
        <v>0</v>
      </c>
      <c r="AC174" s="182">
        <f>VLOOKUP(A:A,[1]全区!$A$1:$V$65536,22,FALSE)</f>
        <v>0</v>
      </c>
      <c r="AD174" s="219">
        <f t="shared" si="326"/>
        <v>0</v>
      </c>
      <c r="AE174" s="182">
        <f>VLOOKUP(A:A,[2]全区!$A$1:$P$65536,16,FALSE)</f>
        <v>0</v>
      </c>
      <c r="AF174" s="219">
        <f t="shared" si="327"/>
        <v>0</v>
      </c>
      <c r="AH174" s="182">
        <v>0</v>
      </c>
      <c r="AI174" s="182">
        <f>VLOOKUP(A:A,'[4]YB01'!$A$1:$C$1317,3,FALSE)</f>
        <v>0</v>
      </c>
      <c r="AJ174" s="177">
        <f t="shared" si="328"/>
        <v>0</v>
      </c>
      <c r="AK174" s="146">
        <v>0</v>
      </c>
      <c r="AL174" s="146">
        <f t="shared" si="329"/>
        <v>0</v>
      </c>
      <c r="AM174" s="228">
        <v>0</v>
      </c>
      <c r="AN174" s="182">
        <f t="shared" si="251"/>
        <v>0</v>
      </c>
      <c r="AO174" s="219">
        <v>0</v>
      </c>
      <c r="AP174" s="176">
        <f>(SUMIF([5]预算调整!$O:$O,A:A,[5]预算调整!$AD:$AD))/10000</f>
        <v>0</v>
      </c>
      <c r="AQ174" s="219">
        <f t="shared" si="267"/>
        <v>0</v>
      </c>
      <c r="AR174" s="219">
        <v>0</v>
      </c>
      <c r="AS174" s="182">
        <f>(SUMIF([6]预算调整!$F:$F,A:A,[6]预算调整!$P:$P))/10000</f>
        <v>0</v>
      </c>
      <c r="AT174" s="219">
        <f t="shared" si="330"/>
        <v>0</v>
      </c>
      <c r="AW174" s="231">
        <v>0</v>
      </c>
      <c r="AX174" s="182">
        <f>(SUMIF([7]Sheet2!$B:$B,A:A,[7]Sheet2!$C:$C))/10000</f>
        <v>0</v>
      </c>
      <c r="AY174" s="219">
        <f t="shared" si="331"/>
        <v>0</v>
      </c>
      <c r="BC174" s="182">
        <v>0</v>
      </c>
      <c r="BD174" s="146">
        <f t="shared" si="332"/>
        <v>0</v>
      </c>
      <c r="BE174" s="182">
        <v>0</v>
      </c>
      <c r="BF174" s="182">
        <f>SUMIF([8]Sheet1!$O:$O,A174,[8]Sheet1!$AD:$AD)</f>
        <v>0</v>
      </c>
    </row>
    <row r="175" hidden="1" customHeight="1" spans="1:58">
      <c r="A175" s="208">
        <v>2013105</v>
      </c>
      <c r="B175" s="60" t="s">
        <v>196</v>
      </c>
      <c r="C175" s="63">
        <f t="shared" si="316"/>
        <v>0</v>
      </c>
      <c r="D175" s="63">
        <f t="shared" si="317"/>
        <v>0</v>
      </c>
      <c r="E175" s="63">
        <f t="shared" si="318"/>
        <v>0</v>
      </c>
      <c r="F175" s="63">
        <f t="shared" si="319"/>
        <v>0</v>
      </c>
      <c r="G175" s="63">
        <f t="shared" si="320"/>
        <v>0</v>
      </c>
      <c r="H175" s="63">
        <f t="shared" si="321"/>
        <v>0</v>
      </c>
      <c r="I175" s="106" t="str">
        <f t="shared" si="230"/>
        <v>否</v>
      </c>
      <c r="J175" s="146" t="str">
        <f t="shared" si="231"/>
        <v>项</v>
      </c>
      <c r="K175" s="146" t="str">
        <f t="shared" si="232"/>
        <v>201</v>
      </c>
      <c r="N175" s="218">
        <v>0</v>
      </c>
      <c r="O175" s="146">
        <v>0</v>
      </c>
      <c r="P175" s="219">
        <f t="shared" si="322"/>
        <v>0</v>
      </c>
      <c r="Q175" s="219">
        <v>0</v>
      </c>
      <c r="R175" s="219">
        <v>0</v>
      </c>
      <c r="S175" s="219">
        <f>VLOOKUP(A:A,[3]全区!$A$1:$O$65536,15,FALSE)</f>
        <v>0</v>
      </c>
      <c r="T175" s="219">
        <v>0</v>
      </c>
      <c r="U175" s="146">
        <f>VLOOKUP(A:A,[3]全区!$A$1:$Q$65536,17,FALSE)</f>
        <v>0</v>
      </c>
      <c r="V175" s="219">
        <f t="shared" si="323"/>
        <v>0</v>
      </c>
      <c r="W175" s="219">
        <v>0</v>
      </c>
      <c r="X175" s="182">
        <f>VLOOKUP(A:A,[3]全区!$A$1:$S$65536,19,FALSE)</f>
        <v>0</v>
      </c>
      <c r="Y175" s="219">
        <f t="shared" si="324"/>
        <v>0</v>
      </c>
      <c r="AA175" s="182">
        <f>VLOOKUP(A:A,[2]全区!$A$1:$T$65536,20,FALSE)</f>
        <v>0</v>
      </c>
      <c r="AB175" s="219">
        <f t="shared" si="325"/>
        <v>0</v>
      </c>
      <c r="AC175" s="182">
        <f>VLOOKUP(A:A,[1]全区!$A$1:$V$65536,22,FALSE)</f>
        <v>0</v>
      </c>
      <c r="AD175" s="219">
        <f t="shared" si="326"/>
        <v>0</v>
      </c>
      <c r="AE175" s="182">
        <f>VLOOKUP(A:A,[2]全区!$A$1:$P$65536,16,FALSE)</f>
        <v>0</v>
      </c>
      <c r="AF175" s="219">
        <f t="shared" si="327"/>
        <v>0</v>
      </c>
      <c r="AH175" s="182">
        <v>0</v>
      </c>
      <c r="AI175" s="182">
        <f>VLOOKUP(A:A,'[4]YB01'!$A$1:$C$1317,3,FALSE)</f>
        <v>0</v>
      </c>
      <c r="AJ175" s="177">
        <f t="shared" si="328"/>
        <v>0</v>
      </c>
      <c r="AK175" s="146">
        <v>0</v>
      </c>
      <c r="AL175" s="146">
        <f t="shared" si="329"/>
        <v>0</v>
      </c>
      <c r="AM175" s="228">
        <v>0</v>
      </c>
      <c r="AN175" s="182">
        <f t="shared" si="251"/>
        <v>0</v>
      </c>
      <c r="AO175" s="219">
        <v>0</v>
      </c>
      <c r="AP175" s="176">
        <f>(SUMIF([5]预算调整!$O:$O,A:A,[5]预算调整!$AD:$AD))/10000</f>
        <v>0</v>
      </c>
      <c r="AQ175" s="219">
        <f t="shared" si="267"/>
        <v>0</v>
      </c>
      <c r="AR175" s="219">
        <v>0</v>
      </c>
      <c r="AS175" s="182">
        <f>(SUMIF([6]预算调整!$F:$F,A:A,[6]预算调整!$P:$P))/10000</f>
        <v>0</v>
      </c>
      <c r="AT175" s="219">
        <f t="shared" si="330"/>
        <v>0</v>
      </c>
      <c r="AW175" s="231">
        <v>0</v>
      </c>
      <c r="AX175" s="182">
        <f>(SUMIF([7]Sheet2!$B:$B,A:A,[7]Sheet2!$C:$C))/10000</f>
        <v>0</v>
      </c>
      <c r="AY175" s="219">
        <f t="shared" si="331"/>
        <v>0</v>
      </c>
      <c r="BC175" s="182">
        <v>0</v>
      </c>
      <c r="BD175" s="146">
        <f t="shared" si="332"/>
        <v>0</v>
      </c>
      <c r="BE175" s="182">
        <v>0</v>
      </c>
      <c r="BF175" s="182">
        <f>SUMIF([8]Sheet1!$O:$O,A175,[8]Sheet1!$AD:$AD)</f>
        <v>0</v>
      </c>
    </row>
    <row r="176" customHeight="1" spans="1:58">
      <c r="A176" s="208">
        <v>2013150</v>
      </c>
      <c r="B176" s="60" t="s">
        <v>110</v>
      </c>
      <c r="C176" s="63">
        <f t="shared" si="316"/>
        <v>223</v>
      </c>
      <c r="D176" s="63">
        <f t="shared" si="317"/>
        <v>0</v>
      </c>
      <c r="E176" s="63">
        <f t="shared" si="318"/>
        <v>81</v>
      </c>
      <c r="F176" s="63">
        <f t="shared" si="319"/>
        <v>0</v>
      </c>
      <c r="G176" s="63">
        <f t="shared" si="320"/>
        <v>0</v>
      </c>
      <c r="H176" s="63">
        <f t="shared" si="321"/>
        <v>304</v>
      </c>
      <c r="I176" s="106" t="str">
        <f t="shared" si="230"/>
        <v>是</v>
      </c>
      <c r="J176" s="146" t="str">
        <f t="shared" si="231"/>
        <v>项</v>
      </c>
      <c r="K176" s="146" t="str">
        <f t="shared" si="232"/>
        <v>201</v>
      </c>
      <c r="N176" s="218">
        <v>223</v>
      </c>
      <c r="O176" s="146">
        <v>223.044634</v>
      </c>
      <c r="P176" s="219">
        <f t="shared" si="322"/>
        <v>223</v>
      </c>
      <c r="Q176" s="219">
        <v>0</v>
      </c>
      <c r="R176" s="219">
        <v>0</v>
      </c>
      <c r="S176" s="219">
        <f>VLOOKUP(A:A,[3]全区!$A$1:$O$65536,15,FALSE)</f>
        <v>0</v>
      </c>
      <c r="T176" s="219">
        <v>0</v>
      </c>
      <c r="U176" s="146">
        <f>VLOOKUP(A:A,[3]全区!$A$1:$Q$65536,17,FALSE)</f>
        <v>0</v>
      </c>
      <c r="V176" s="219">
        <f t="shared" si="323"/>
        <v>0</v>
      </c>
      <c r="W176" s="219">
        <v>0</v>
      </c>
      <c r="X176" s="182">
        <f>VLOOKUP(A:A,[3]全区!$A$1:$S$65536,19,FALSE)</f>
        <v>0</v>
      </c>
      <c r="Y176" s="219">
        <f t="shared" si="324"/>
        <v>0</v>
      </c>
      <c r="AA176" s="182">
        <f>VLOOKUP(A:A,[2]全区!$A$1:$T$65536,20,FALSE)</f>
        <v>0</v>
      </c>
      <c r="AB176" s="219">
        <f t="shared" si="325"/>
        <v>0</v>
      </c>
      <c r="AC176" s="182">
        <f>VLOOKUP(A:A,[1]全区!$A$1:$V$65536,22,FALSE)</f>
        <v>0</v>
      </c>
      <c r="AD176" s="219">
        <f t="shared" si="326"/>
        <v>0</v>
      </c>
      <c r="AE176" s="182">
        <f>VLOOKUP(A:A,[2]全区!$A$1:$P$65536,16,FALSE)</f>
        <v>0</v>
      </c>
      <c r="AF176" s="219">
        <f t="shared" si="327"/>
        <v>0</v>
      </c>
      <c r="AH176" s="182">
        <v>228</v>
      </c>
      <c r="AI176" s="182">
        <f>VLOOKUP(A:A,'[4]YB01'!$A$1:$C$1317,3,FALSE)</f>
        <v>228</v>
      </c>
      <c r="AJ176" s="177">
        <f t="shared" si="328"/>
        <v>22</v>
      </c>
      <c r="AK176" s="146">
        <v>229</v>
      </c>
      <c r="AL176" s="146">
        <f t="shared" si="329"/>
        <v>229</v>
      </c>
      <c r="AM176" s="228">
        <v>228.859875</v>
      </c>
      <c r="AN176" s="182">
        <f t="shared" si="251"/>
        <v>75</v>
      </c>
      <c r="AO176" s="219">
        <v>22</v>
      </c>
      <c r="AP176" s="176">
        <f>(SUMIF([5]预算调整!$O:$O,A:A,[5]预算调整!$AD:$AD))/10000</f>
        <v>21.818409</v>
      </c>
      <c r="AQ176" s="219">
        <f t="shared" si="267"/>
        <v>22</v>
      </c>
      <c r="AR176" s="219">
        <v>0</v>
      </c>
      <c r="AS176" s="182">
        <f>(SUMIF([6]预算调整!$F:$F,A:A,[6]预算调整!$P:$P))/10000</f>
        <v>0</v>
      </c>
      <c r="AT176" s="219">
        <f t="shared" si="330"/>
        <v>0</v>
      </c>
      <c r="AW176" s="231">
        <v>0</v>
      </c>
      <c r="AX176" s="182">
        <f>(SUMIF([7]Sheet2!$B:$B,A:A,[7]Sheet2!$C:$C))/10000</f>
        <v>0</v>
      </c>
      <c r="AY176" s="219">
        <f t="shared" si="331"/>
        <v>0</v>
      </c>
      <c r="BC176" s="182">
        <v>75</v>
      </c>
      <c r="BD176" s="146">
        <f t="shared" si="332"/>
        <v>75</v>
      </c>
      <c r="BE176" s="182">
        <v>74.6206</v>
      </c>
      <c r="BF176" s="182">
        <f>SUMIF([8]Sheet1!$O:$O,A176,[8]Sheet1!$AD:$AD)</f>
        <v>746206</v>
      </c>
    </row>
    <row r="177" customHeight="1" spans="1:58">
      <c r="A177" s="208">
        <v>2013199</v>
      </c>
      <c r="B177" s="60" t="s">
        <v>197</v>
      </c>
      <c r="C177" s="63">
        <f t="shared" si="316"/>
        <v>942</v>
      </c>
      <c r="D177" s="63">
        <f t="shared" si="317"/>
        <v>0</v>
      </c>
      <c r="E177" s="63">
        <f t="shared" si="318"/>
        <v>-355</v>
      </c>
      <c r="F177" s="63">
        <f t="shared" si="319"/>
        <v>0</v>
      </c>
      <c r="G177" s="63">
        <f t="shared" si="320"/>
        <v>0</v>
      </c>
      <c r="H177" s="63">
        <f t="shared" si="321"/>
        <v>587</v>
      </c>
      <c r="I177" s="106" t="str">
        <f t="shared" si="230"/>
        <v>是</v>
      </c>
      <c r="J177" s="146" t="str">
        <f t="shared" si="231"/>
        <v>项</v>
      </c>
      <c r="K177" s="146" t="str">
        <f t="shared" si="232"/>
        <v>201</v>
      </c>
      <c r="N177" s="218">
        <v>942</v>
      </c>
      <c r="O177" s="146">
        <v>941.6994</v>
      </c>
      <c r="P177" s="219">
        <f t="shared" si="322"/>
        <v>942</v>
      </c>
      <c r="Q177" s="219">
        <v>0</v>
      </c>
      <c r="R177" s="219">
        <v>0</v>
      </c>
      <c r="S177" s="219">
        <f>VLOOKUP(A:A,[3]全区!$A$1:$O$65536,15,FALSE)</f>
        <v>0</v>
      </c>
      <c r="T177" s="219">
        <v>0</v>
      </c>
      <c r="U177" s="146">
        <f>VLOOKUP(A:A,[3]全区!$A$1:$Q$65536,17,FALSE)</f>
        <v>0</v>
      </c>
      <c r="V177" s="219">
        <f t="shared" si="323"/>
        <v>0</v>
      </c>
      <c r="W177" s="219">
        <v>0</v>
      </c>
      <c r="X177" s="182">
        <f>VLOOKUP(A:A,[3]全区!$A$1:$S$65536,19,FALSE)</f>
        <v>0</v>
      </c>
      <c r="Y177" s="219">
        <f t="shared" si="324"/>
        <v>0</v>
      </c>
      <c r="AA177" s="182">
        <f>VLOOKUP(A:A,[2]全区!$A$1:$T$65536,20,FALSE)</f>
        <v>0</v>
      </c>
      <c r="AB177" s="219">
        <f t="shared" si="325"/>
        <v>0</v>
      </c>
      <c r="AC177" s="182">
        <f>VLOOKUP(A:A,[1]全区!$A$1:$V$65536,22,FALSE)</f>
        <v>0</v>
      </c>
      <c r="AD177" s="219">
        <f t="shared" si="326"/>
        <v>0</v>
      </c>
      <c r="AE177" s="182">
        <f>VLOOKUP(A:A,[2]全区!$A$1:$P$65536,16,FALSE)</f>
        <v>0</v>
      </c>
      <c r="AF177" s="219">
        <f t="shared" si="327"/>
        <v>0</v>
      </c>
      <c r="AH177" s="182">
        <v>563</v>
      </c>
      <c r="AI177" s="182">
        <f>VLOOKUP(A:A,'[4]YB01'!$A$1:$C$1317,3,FALSE)</f>
        <v>563</v>
      </c>
      <c r="AJ177" s="177">
        <f t="shared" si="328"/>
        <v>431</v>
      </c>
      <c r="AK177" s="146">
        <v>587</v>
      </c>
      <c r="AL177" s="146">
        <f t="shared" si="329"/>
        <v>587</v>
      </c>
      <c r="AM177" s="228">
        <v>586.601273</v>
      </c>
      <c r="AN177" s="182">
        <f t="shared" si="251"/>
        <v>0</v>
      </c>
      <c r="AO177" s="219">
        <v>0</v>
      </c>
      <c r="AP177" s="176">
        <f>(SUMIF([5]预算调整!$O:$O,A:A,[5]预算调整!$AD:$AD))/10000</f>
        <v>0</v>
      </c>
      <c r="AQ177" s="219">
        <f t="shared" si="267"/>
        <v>0</v>
      </c>
      <c r="AR177" s="219">
        <v>431</v>
      </c>
      <c r="AS177" s="182">
        <f>(SUMIF([6]预算调整!$F:$F,A:A,[6]预算调整!$P:$P))/10000</f>
        <v>430.6348</v>
      </c>
      <c r="AT177" s="219">
        <f t="shared" si="330"/>
        <v>431</v>
      </c>
      <c r="AW177" s="231">
        <v>0</v>
      </c>
      <c r="AX177" s="182">
        <f>(SUMIF([7]Sheet2!$B:$B,A:A,[7]Sheet2!$C:$C))/10000</f>
        <v>0</v>
      </c>
      <c r="AY177" s="219">
        <f t="shared" si="331"/>
        <v>0</v>
      </c>
      <c r="BC177" s="182">
        <v>0</v>
      </c>
      <c r="BD177" s="146">
        <f t="shared" si="332"/>
        <v>0</v>
      </c>
      <c r="BE177" s="182">
        <v>0</v>
      </c>
      <c r="BF177" s="182">
        <f>SUMIF([8]Sheet1!$O:$O,A177,[8]Sheet1!$AD:$AD)</f>
        <v>0</v>
      </c>
    </row>
    <row r="178" s="177" customFormat="1" customHeight="1" spans="1:58">
      <c r="A178" s="209">
        <v>20132</v>
      </c>
      <c r="B178" s="207" t="s">
        <v>198</v>
      </c>
      <c r="C178" s="66">
        <f t="shared" ref="C178:H178" si="333">SUM(C179:C184)</f>
        <v>1734</v>
      </c>
      <c r="D178" s="66">
        <f t="shared" si="333"/>
        <v>448</v>
      </c>
      <c r="E178" s="66">
        <f t="shared" si="333"/>
        <v>-379</v>
      </c>
      <c r="F178" s="66">
        <f t="shared" si="333"/>
        <v>-411</v>
      </c>
      <c r="G178" s="66">
        <f t="shared" si="333"/>
        <v>37</v>
      </c>
      <c r="H178" s="66">
        <f t="shared" si="333"/>
        <v>1355</v>
      </c>
      <c r="I178" s="106" t="str">
        <f t="shared" si="230"/>
        <v>是</v>
      </c>
      <c r="J178" s="143" t="str">
        <f t="shared" si="231"/>
        <v>款</v>
      </c>
      <c r="K178" s="143" t="str">
        <f t="shared" si="232"/>
        <v>201</v>
      </c>
      <c r="L178" s="143"/>
      <c r="M178" s="143"/>
      <c r="N178" s="143"/>
      <c r="O178" s="143"/>
      <c r="P178" s="143"/>
      <c r="Q178" s="143"/>
      <c r="R178" s="143"/>
      <c r="S178" s="143"/>
      <c r="T178" s="143"/>
      <c r="U178" s="143"/>
      <c r="V178" s="143"/>
      <c r="W178" s="143"/>
      <c r="AN178" s="182">
        <f t="shared" si="251"/>
        <v>0</v>
      </c>
      <c r="AO178" s="219"/>
      <c r="AP178" s="176">
        <f>(SUMIF([5]预算调整!$O:$O,A:A,[5]预算调整!$AD:$AD))/10000</f>
        <v>0</v>
      </c>
      <c r="AQ178" s="219">
        <f t="shared" si="267"/>
        <v>0</v>
      </c>
      <c r="AR178" s="219"/>
      <c r="AS178" s="182">
        <v>0</v>
      </c>
      <c r="AX178" s="182">
        <v>0</v>
      </c>
      <c r="BC178" s="182"/>
      <c r="BD178" s="182"/>
      <c r="BE178" s="182">
        <v>0</v>
      </c>
      <c r="BF178" s="182"/>
    </row>
    <row r="179" customHeight="1" spans="1:58">
      <c r="A179" s="208">
        <v>2013201</v>
      </c>
      <c r="B179" s="60" t="s">
        <v>101</v>
      </c>
      <c r="C179" s="63">
        <f t="shared" ref="C179:C184" si="334">N179+T179+W179</f>
        <v>852</v>
      </c>
      <c r="D179" s="63">
        <f t="shared" ref="D179:D184" si="335">Q179+T179</f>
        <v>0</v>
      </c>
      <c r="E179" s="63">
        <f t="shared" ref="E179:E184" si="336">H179-C179</f>
        <v>183</v>
      </c>
      <c r="F179" s="63">
        <f t="shared" ref="F179:F184" si="337">G179-D179</f>
        <v>0</v>
      </c>
      <c r="G179" s="63">
        <f t="shared" ref="G179:G184" si="338">AW179</f>
        <v>0</v>
      </c>
      <c r="H179" s="63">
        <f t="shared" ref="H179:H184" si="339">AK179+AN179</f>
        <v>1035</v>
      </c>
      <c r="I179" s="106" t="str">
        <f t="shared" si="230"/>
        <v>是</v>
      </c>
      <c r="J179" s="146" t="str">
        <f t="shared" si="231"/>
        <v>项</v>
      </c>
      <c r="K179" s="146" t="str">
        <f t="shared" si="232"/>
        <v>201</v>
      </c>
      <c r="N179" s="218">
        <v>852</v>
      </c>
      <c r="O179" s="146">
        <v>852.050935</v>
      </c>
      <c r="P179" s="219">
        <f t="shared" ref="P179:P184" si="340">ROUND(O179,0)</f>
        <v>852</v>
      </c>
      <c r="Q179" s="219">
        <v>0</v>
      </c>
      <c r="R179" s="219">
        <v>0</v>
      </c>
      <c r="S179" s="219">
        <f>VLOOKUP(A:A,[3]全区!$A$1:$O$65536,15,FALSE)</f>
        <v>0</v>
      </c>
      <c r="T179" s="219">
        <v>0</v>
      </c>
      <c r="U179" s="146">
        <f>VLOOKUP(A:A,[3]全区!$A$1:$Q$65536,17,FALSE)</f>
        <v>0</v>
      </c>
      <c r="V179" s="219">
        <f t="shared" ref="V179:V184" si="341">ROUND(U179,0)</f>
        <v>0</v>
      </c>
      <c r="W179" s="219">
        <v>0</v>
      </c>
      <c r="X179" s="182">
        <f>VLOOKUP(A:A,[3]全区!$A$1:$S$65536,19,FALSE)</f>
        <v>0</v>
      </c>
      <c r="Y179" s="219">
        <f t="shared" ref="Y179:Y184" si="342">ROUND(X179,0)</f>
        <v>0</v>
      </c>
      <c r="AA179" s="182">
        <f>VLOOKUP(A:A,[2]全区!$A$1:$T$65536,20,FALSE)</f>
        <v>0</v>
      </c>
      <c r="AB179" s="219">
        <f t="shared" ref="AB179:AB184" si="343">ROUND(AA179,0)</f>
        <v>0</v>
      </c>
      <c r="AC179" s="182">
        <f>VLOOKUP(A:A,[1]全区!$A$1:$V$65536,22,FALSE)</f>
        <v>0</v>
      </c>
      <c r="AD179" s="219">
        <f t="shared" ref="AD179:AD184" si="344">ROUND(AC179,0)</f>
        <v>0</v>
      </c>
      <c r="AE179" s="182">
        <f>VLOOKUP(A:A,[2]全区!$A$1:$P$65536,16,FALSE)</f>
        <v>0</v>
      </c>
      <c r="AF179" s="219">
        <f t="shared" ref="AF179:AF184" si="345">ROUND(AE179,0)</f>
        <v>0</v>
      </c>
      <c r="AH179" s="182">
        <v>784</v>
      </c>
      <c r="AI179" s="182">
        <f>VLOOKUP(A:A,'[4]YB01'!$A$1:$C$1317,3,FALSE)</f>
        <v>784</v>
      </c>
      <c r="AJ179" s="177">
        <f>AO179+AR179-2</f>
        <v>79</v>
      </c>
      <c r="AK179" s="146">
        <v>795</v>
      </c>
      <c r="AL179" s="146">
        <f t="shared" ref="AL179:AL184" si="346">ROUND(AM179,0)</f>
        <v>795</v>
      </c>
      <c r="AM179" s="228">
        <v>794.964419</v>
      </c>
      <c r="AN179" s="182">
        <f t="shared" si="251"/>
        <v>240</v>
      </c>
      <c r="AO179" s="219">
        <v>77</v>
      </c>
      <c r="AP179" s="176">
        <f>(SUMIF([5]预算调整!$O:$O,A:A,[5]预算调整!$AD:$AD))/10000</f>
        <v>76.758952</v>
      </c>
      <c r="AQ179" s="219">
        <f t="shared" si="267"/>
        <v>77</v>
      </c>
      <c r="AR179" s="219">
        <v>4</v>
      </c>
      <c r="AS179" s="182">
        <f>(SUMIF([6]预算调整!$F:$F,A:A,[6]预算调整!$P:$P))/10000</f>
        <v>4.253</v>
      </c>
      <c r="AT179" s="219">
        <f t="shared" ref="AT179:AT184" si="347">ROUND(AS179,0)</f>
        <v>4</v>
      </c>
      <c r="AW179" s="231">
        <v>0</v>
      </c>
      <c r="AX179" s="182">
        <f>(SUMIF([7]Sheet2!$B:$B,A:A,[7]Sheet2!$C:$C))/10000</f>
        <v>0</v>
      </c>
      <c r="AY179" s="219">
        <f t="shared" ref="AY179:AY184" si="348">ROUND(AX179,0)</f>
        <v>0</v>
      </c>
      <c r="BC179" s="182">
        <v>240</v>
      </c>
      <c r="BD179" s="146">
        <f t="shared" ref="BD179:BD184" si="349">ROUND(BE179,0)</f>
        <v>240</v>
      </c>
      <c r="BE179" s="182">
        <v>239.7583</v>
      </c>
      <c r="BF179" s="182">
        <f>SUMIF([8]Sheet1!$O:$O,A179,[8]Sheet1!$AD:$AD)</f>
        <v>2397583</v>
      </c>
    </row>
    <row r="180" hidden="1" customHeight="1" spans="1:58">
      <c r="A180" s="208">
        <v>2013202</v>
      </c>
      <c r="B180" s="60" t="s">
        <v>102</v>
      </c>
      <c r="C180" s="63">
        <f t="shared" si="334"/>
        <v>2</v>
      </c>
      <c r="D180" s="63">
        <f t="shared" si="335"/>
        <v>0</v>
      </c>
      <c r="E180" s="63">
        <f t="shared" si="336"/>
        <v>-2</v>
      </c>
      <c r="F180" s="63">
        <f t="shared" si="337"/>
        <v>0</v>
      </c>
      <c r="G180" s="63">
        <f t="shared" si="338"/>
        <v>0</v>
      </c>
      <c r="H180" s="63">
        <f t="shared" si="339"/>
        <v>0</v>
      </c>
      <c r="I180" s="106" t="str">
        <f t="shared" si="230"/>
        <v>否</v>
      </c>
      <c r="J180" s="146" t="str">
        <f t="shared" si="231"/>
        <v>项</v>
      </c>
      <c r="K180" s="146" t="str">
        <f t="shared" si="232"/>
        <v>201</v>
      </c>
      <c r="N180" s="218">
        <v>2</v>
      </c>
      <c r="O180" s="146">
        <v>1.5954</v>
      </c>
      <c r="P180" s="219">
        <f t="shared" si="340"/>
        <v>2</v>
      </c>
      <c r="Q180" s="219">
        <v>0</v>
      </c>
      <c r="R180" s="219">
        <v>0</v>
      </c>
      <c r="S180" s="219">
        <f>VLOOKUP(A:A,[3]全区!$A$1:$O$65536,15,FALSE)</f>
        <v>0</v>
      </c>
      <c r="T180" s="219">
        <v>0</v>
      </c>
      <c r="U180" s="146">
        <f>VLOOKUP(A:A,[3]全区!$A$1:$Q$65536,17,FALSE)</f>
        <v>0</v>
      </c>
      <c r="V180" s="219">
        <f t="shared" si="341"/>
        <v>0</v>
      </c>
      <c r="W180" s="219">
        <v>0</v>
      </c>
      <c r="X180" s="182">
        <f>VLOOKUP(A:A,[3]全区!$A$1:$S$65536,19,FALSE)</f>
        <v>0</v>
      </c>
      <c r="Y180" s="219">
        <f t="shared" si="342"/>
        <v>0</v>
      </c>
      <c r="AA180" s="182">
        <f>VLOOKUP(A:A,[2]全区!$A$1:$T$65536,20,FALSE)</f>
        <v>0</v>
      </c>
      <c r="AB180" s="219">
        <f t="shared" si="343"/>
        <v>0</v>
      </c>
      <c r="AC180" s="182">
        <f>VLOOKUP(A:A,[1]全区!$A$1:$V$65536,22,FALSE)</f>
        <v>0</v>
      </c>
      <c r="AD180" s="219">
        <f t="shared" si="344"/>
        <v>0</v>
      </c>
      <c r="AE180" s="182">
        <f>VLOOKUP(A:A,[2]全区!$A$1:$P$65536,16,FALSE)</f>
        <v>0</v>
      </c>
      <c r="AF180" s="219">
        <f t="shared" si="345"/>
        <v>0</v>
      </c>
      <c r="AH180" s="182">
        <v>0</v>
      </c>
      <c r="AI180" s="182">
        <f>VLOOKUP(A:A,'[4]YB01'!$A$1:$C$1317,3,FALSE)</f>
        <v>0</v>
      </c>
      <c r="AJ180" s="177">
        <v>2</v>
      </c>
      <c r="AK180" s="146">
        <v>0</v>
      </c>
      <c r="AL180" s="146">
        <f t="shared" si="346"/>
        <v>0</v>
      </c>
      <c r="AM180" s="228">
        <v>0</v>
      </c>
      <c r="AN180" s="182">
        <f t="shared" si="251"/>
        <v>0</v>
      </c>
      <c r="AO180" s="219">
        <v>0</v>
      </c>
      <c r="AP180" s="176">
        <f>(SUMIF([5]预算调整!$O:$O,A:A,[5]预算调整!$AD:$AD))/10000</f>
        <v>0</v>
      </c>
      <c r="AQ180" s="219">
        <f t="shared" si="267"/>
        <v>0</v>
      </c>
      <c r="AR180" s="219">
        <v>0</v>
      </c>
      <c r="AS180" s="182">
        <f>(SUMIF([6]预算调整!$F:$F,A:A,[6]预算调整!$P:$P))/10000</f>
        <v>0</v>
      </c>
      <c r="AT180" s="219">
        <f t="shared" si="347"/>
        <v>0</v>
      </c>
      <c r="AW180" s="231">
        <v>0</v>
      </c>
      <c r="AX180" s="182">
        <f>(SUMIF([7]Sheet2!$B:$B,A:A,[7]Sheet2!$C:$C))/10000</f>
        <v>0</v>
      </c>
      <c r="AY180" s="219">
        <f t="shared" si="348"/>
        <v>0</v>
      </c>
      <c r="BC180" s="182">
        <v>0</v>
      </c>
      <c r="BD180" s="146">
        <f t="shared" si="349"/>
        <v>0</v>
      </c>
      <c r="BE180" s="182">
        <v>0</v>
      </c>
      <c r="BF180" s="182">
        <f>SUMIF([8]Sheet1!$O:$O,A180,[8]Sheet1!$AD:$AD)</f>
        <v>0</v>
      </c>
    </row>
    <row r="181" hidden="1" customHeight="1" spans="1:58">
      <c r="A181" s="208">
        <v>2013203</v>
      </c>
      <c r="B181" s="60" t="s">
        <v>103</v>
      </c>
      <c r="C181" s="63">
        <f t="shared" si="334"/>
        <v>0</v>
      </c>
      <c r="D181" s="63">
        <f t="shared" si="335"/>
        <v>0</v>
      </c>
      <c r="E181" s="63">
        <f t="shared" si="336"/>
        <v>0</v>
      </c>
      <c r="F181" s="63">
        <f t="shared" si="337"/>
        <v>0</v>
      </c>
      <c r="G181" s="63">
        <f t="shared" si="338"/>
        <v>0</v>
      </c>
      <c r="H181" s="63">
        <f t="shared" si="339"/>
        <v>0</v>
      </c>
      <c r="I181" s="106" t="str">
        <f t="shared" si="230"/>
        <v>否</v>
      </c>
      <c r="J181" s="146" t="str">
        <f t="shared" si="231"/>
        <v>项</v>
      </c>
      <c r="K181" s="146" t="str">
        <f t="shared" si="232"/>
        <v>201</v>
      </c>
      <c r="N181" s="218">
        <v>0</v>
      </c>
      <c r="P181" s="219">
        <f t="shared" si="340"/>
        <v>0</v>
      </c>
      <c r="Q181" s="219"/>
      <c r="R181" s="219"/>
      <c r="S181" s="219"/>
      <c r="T181" s="219"/>
      <c r="V181" s="219"/>
      <c r="W181" s="219">
        <v>0</v>
      </c>
      <c r="Y181" s="219">
        <f t="shared" si="342"/>
        <v>0</v>
      </c>
      <c r="AB181" s="219"/>
      <c r="AD181" s="219">
        <f t="shared" si="344"/>
        <v>0</v>
      </c>
      <c r="AF181" s="219"/>
      <c r="AH181" s="182">
        <v>0</v>
      </c>
      <c r="AI181" s="182">
        <f>VLOOKUP(A:A,'[4]YB01'!$A$1:$C$1317,3,FALSE)</f>
        <v>0</v>
      </c>
      <c r="AJ181" s="177">
        <f t="shared" ref="AJ179:AJ184" si="350">AO181+AR181</f>
        <v>0</v>
      </c>
      <c r="AK181" s="146">
        <v>0</v>
      </c>
      <c r="AL181" s="146">
        <f t="shared" si="346"/>
        <v>0</v>
      </c>
      <c r="AM181" s="228">
        <v>0</v>
      </c>
      <c r="AN181" s="182">
        <f t="shared" si="251"/>
        <v>0</v>
      </c>
      <c r="AO181" s="219">
        <v>0</v>
      </c>
      <c r="AP181" s="176">
        <f>(SUMIF([5]预算调整!$O:$O,A:A,[5]预算调整!$AD:$AD))/10000</f>
        <v>0</v>
      </c>
      <c r="AQ181" s="219">
        <f t="shared" si="267"/>
        <v>0</v>
      </c>
      <c r="AR181" s="219">
        <v>0</v>
      </c>
      <c r="AS181" s="182">
        <f>(SUMIF([6]预算调整!$F:$F,A:A,[6]预算调整!$P:$P))/10000</f>
        <v>0</v>
      </c>
      <c r="AT181" s="219">
        <f t="shared" si="347"/>
        <v>0</v>
      </c>
      <c r="AW181" s="231">
        <v>0</v>
      </c>
      <c r="AX181" s="182">
        <f>(SUMIF([7]Sheet2!$B:$B,A:A,[7]Sheet2!$C:$C))/10000</f>
        <v>0</v>
      </c>
      <c r="AY181" s="219">
        <f t="shared" si="348"/>
        <v>0</v>
      </c>
      <c r="BC181" s="182">
        <v>0</v>
      </c>
      <c r="BD181" s="146">
        <f t="shared" si="349"/>
        <v>0</v>
      </c>
      <c r="BE181" s="182">
        <v>0</v>
      </c>
      <c r="BF181" s="182">
        <f>SUMIF([8]Sheet1!$O:$O,A181,[8]Sheet1!$AD:$AD)</f>
        <v>0</v>
      </c>
    </row>
    <row r="182" customHeight="1" spans="1:58">
      <c r="A182" s="208">
        <v>2013204</v>
      </c>
      <c r="B182" s="60" t="s">
        <v>199</v>
      </c>
      <c r="C182" s="63">
        <f t="shared" si="334"/>
        <v>0</v>
      </c>
      <c r="D182" s="63">
        <f t="shared" si="335"/>
        <v>0</v>
      </c>
      <c r="E182" s="63">
        <f t="shared" si="336"/>
        <v>48</v>
      </c>
      <c r="F182" s="63">
        <f t="shared" si="337"/>
        <v>0</v>
      </c>
      <c r="G182" s="63">
        <f t="shared" si="338"/>
        <v>0</v>
      </c>
      <c r="H182" s="63">
        <f t="shared" si="339"/>
        <v>48</v>
      </c>
      <c r="I182" s="106" t="str">
        <f t="shared" si="230"/>
        <v>是</v>
      </c>
      <c r="J182" s="146" t="str">
        <f t="shared" si="231"/>
        <v>项</v>
      </c>
      <c r="K182" s="146" t="str">
        <f t="shared" si="232"/>
        <v>201</v>
      </c>
      <c r="N182" s="218">
        <v>0</v>
      </c>
      <c r="O182" s="146">
        <v>0</v>
      </c>
      <c r="P182" s="219">
        <f t="shared" si="340"/>
        <v>0</v>
      </c>
      <c r="Q182" s="219">
        <v>0</v>
      </c>
      <c r="R182" s="219">
        <v>0</v>
      </c>
      <c r="S182" s="219">
        <f>VLOOKUP(A:A,[3]全区!$A$1:$O$65536,15,FALSE)</f>
        <v>0</v>
      </c>
      <c r="T182" s="219">
        <v>0</v>
      </c>
      <c r="U182" s="146">
        <f>VLOOKUP(A:A,[3]全区!$A$1:$Q$65536,17,FALSE)</f>
        <v>0</v>
      </c>
      <c r="V182" s="219">
        <f t="shared" si="341"/>
        <v>0</v>
      </c>
      <c r="W182" s="219">
        <v>0</v>
      </c>
      <c r="X182" s="182">
        <f>VLOOKUP(A:A,[3]全区!$A$1:$S$65536,19,FALSE)</f>
        <v>0</v>
      </c>
      <c r="Y182" s="219">
        <f t="shared" si="342"/>
        <v>0</v>
      </c>
      <c r="AA182" s="182">
        <f>VLOOKUP(A:A,[2]全区!$A$1:$T$65536,20,FALSE)</f>
        <v>0</v>
      </c>
      <c r="AB182" s="219">
        <f t="shared" si="343"/>
        <v>0</v>
      </c>
      <c r="AC182" s="182">
        <f>VLOOKUP(A:A,[1]全区!$A$1:$V$65536,22,FALSE)</f>
        <v>0</v>
      </c>
      <c r="AD182" s="219">
        <f t="shared" si="344"/>
        <v>0</v>
      </c>
      <c r="AE182" s="182">
        <f>VLOOKUP(A:A,[2]全区!$A$1:$P$65536,16,FALSE)</f>
        <v>0</v>
      </c>
      <c r="AF182" s="219">
        <f t="shared" si="345"/>
        <v>0</v>
      </c>
      <c r="AH182" s="182">
        <v>0</v>
      </c>
      <c r="AI182" s="182">
        <f>VLOOKUP(A:A,'[4]YB01'!$A$1:$C$1317,3,FALSE)</f>
        <v>0</v>
      </c>
      <c r="AJ182" s="177">
        <f t="shared" si="350"/>
        <v>56</v>
      </c>
      <c r="AK182" s="146">
        <v>48</v>
      </c>
      <c r="AL182" s="146">
        <f t="shared" si="346"/>
        <v>48</v>
      </c>
      <c r="AM182" s="228">
        <v>47.85</v>
      </c>
      <c r="AN182" s="182">
        <f t="shared" si="251"/>
        <v>0</v>
      </c>
      <c r="AO182" s="219">
        <v>56</v>
      </c>
      <c r="AP182" s="176">
        <f>(SUMIF([5]预算调整!$O:$O,A:A,[5]预算调整!$AD:$AD))/10000</f>
        <v>55.5</v>
      </c>
      <c r="AQ182" s="219">
        <f t="shared" si="267"/>
        <v>56</v>
      </c>
      <c r="AR182" s="219">
        <v>0</v>
      </c>
      <c r="AS182" s="182">
        <f>(SUMIF([6]预算调整!$F:$F,A:A,[6]预算调整!$P:$P))/10000</f>
        <v>0</v>
      </c>
      <c r="AT182" s="219">
        <f t="shared" si="347"/>
        <v>0</v>
      </c>
      <c r="AW182" s="231">
        <v>0</v>
      </c>
      <c r="AX182" s="182">
        <f>(SUMIF([7]Sheet2!$B:$B,A:A,[7]Sheet2!$C:$C))/10000</f>
        <v>0</v>
      </c>
      <c r="AY182" s="219">
        <f t="shared" si="348"/>
        <v>0</v>
      </c>
      <c r="BC182" s="182">
        <v>0</v>
      </c>
      <c r="BD182" s="146">
        <f t="shared" si="349"/>
        <v>0</v>
      </c>
      <c r="BE182" s="182">
        <v>0</v>
      </c>
      <c r="BF182" s="182">
        <f>SUMIF([8]Sheet1!$O:$O,A182,[8]Sheet1!$AD:$AD)</f>
        <v>0</v>
      </c>
    </row>
    <row r="183" customHeight="1" spans="1:58">
      <c r="A183" s="208">
        <v>2013250</v>
      </c>
      <c r="B183" s="60" t="s">
        <v>110</v>
      </c>
      <c r="C183" s="63">
        <f t="shared" si="334"/>
        <v>9</v>
      </c>
      <c r="D183" s="63">
        <f t="shared" si="335"/>
        <v>0</v>
      </c>
      <c r="E183" s="63">
        <f t="shared" si="336"/>
        <v>14</v>
      </c>
      <c r="F183" s="63">
        <f t="shared" si="337"/>
        <v>0</v>
      </c>
      <c r="G183" s="63">
        <f t="shared" si="338"/>
        <v>0</v>
      </c>
      <c r="H183" s="63">
        <f t="shared" si="339"/>
        <v>23</v>
      </c>
      <c r="I183" s="106" t="str">
        <f t="shared" ref="I183:I246" si="351">IF(SUM(C183:H183)=0,"否","是")</f>
        <v>是</v>
      </c>
      <c r="J183" s="146" t="str">
        <f t="shared" si="231"/>
        <v>项</v>
      </c>
      <c r="K183" s="146" t="str">
        <f t="shared" si="232"/>
        <v>201</v>
      </c>
      <c r="N183" s="218">
        <v>9</v>
      </c>
      <c r="O183" s="146">
        <v>8.894001</v>
      </c>
      <c r="P183" s="219">
        <f t="shared" si="340"/>
        <v>9</v>
      </c>
      <c r="Q183" s="219">
        <v>0</v>
      </c>
      <c r="R183" s="219">
        <v>0</v>
      </c>
      <c r="S183" s="219">
        <f>VLOOKUP(A:A,[3]全区!$A$1:$O$65536,15,FALSE)</f>
        <v>0</v>
      </c>
      <c r="T183" s="219">
        <v>0</v>
      </c>
      <c r="U183" s="146">
        <f>VLOOKUP(A:A,[3]全区!$A$1:$Q$65536,17,FALSE)</f>
        <v>0</v>
      </c>
      <c r="V183" s="219">
        <f t="shared" si="341"/>
        <v>0</v>
      </c>
      <c r="W183" s="219">
        <v>0</v>
      </c>
      <c r="X183" s="182">
        <f>VLOOKUP(A:A,[3]全区!$A$1:$S$65536,19,FALSE)</f>
        <v>0</v>
      </c>
      <c r="Y183" s="219">
        <f t="shared" si="342"/>
        <v>0</v>
      </c>
      <c r="AA183" s="182">
        <f>VLOOKUP(A:A,[2]全区!$A$1:$T$65536,20,FALSE)</f>
        <v>0</v>
      </c>
      <c r="AB183" s="219">
        <f t="shared" si="343"/>
        <v>0</v>
      </c>
      <c r="AC183" s="182">
        <f>VLOOKUP(A:A,[1]全区!$A$1:$V$65536,22,FALSE)</f>
        <v>0</v>
      </c>
      <c r="AD183" s="219">
        <f t="shared" si="344"/>
        <v>0</v>
      </c>
      <c r="AE183" s="182">
        <f>VLOOKUP(A:A,[2]全区!$A$1:$P$65536,16,FALSE)</f>
        <v>0</v>
      </c>
      <c r="AF183" s="219">
        <f t="shared" si="345"/>
        <v>0</v>
      </c>
      <c r="AH183" s="182">
        <v>16</v>
      </c>
      <c r="AI183" s="182">
        <f>VLOOKUP(A:A,'[4]YB01'!$A$1:$C$1317,3,FALSE)</f>
        <v>16</v>
      </c>
      <c r="AJ183" s="177">
        <f t="shared" si="350"/>
        <v>4</v>
      </c>
      <c r="AK183" s="146">
        <v>16</v>
      </c>
      <c r="AL183" s="146">
        <f t="shared" si="346"/>
        <v>16</v>
      </c>
      <c r="AM183" s="228">
        <v>15.686609</v>
      </c>
      <c r="AN183" s="182">
        <f t="shared" si="251"/>
        <v>7</v>
      </c>
      <c r="AO183" s="219">
        <v>4</v>
      </c>
      <c r="AP183" s="176">
        <f>(SUMIF([5]预算调整!$O:$O,A:A,[5]预算调整!$AD:$AD))/10000</f>
        <v>4.370008</v>
      </c>
      <c r="AQ183" s="219">
        <f t="shared" si="267"/>
        <v>4</v>
      </c>
      <c r="AR183" s="219">
        <v>0</v>
      </c>
      <c r="AS183" s="182">
        <f>(SUMIF([6]预算调整!$F:$F,A:A,[6]预算调整!$P:$P))/10000</f>
        <v>0</v>
      </c>
      <c r="AT183" s="219">
        <f t="shared" si="347"/>
        <v>0</v>
      </c>
      <c r="AW183" s="231">
        <v>0</v>
      </c>
      <c r="AX183" s="182">
        <f>(SUMIF([7]Sheet2!$B:$B,A:A,[7]Sheet2!$C:$C))/10000</f>
        <v>0</v>
      </c>
      <c r="AY183" s="219">
        <f t="shared" si="348"/>
        <v>0</v>
      </c>
      <c r="BC183" s="182">
        <v>7</v>
      </c>
      <c r="BD183" s="146">
        <f t="shared" si="349"/>
        <v>7</v>
      </c>
      <c r="BE183" s="182">
        <v>7.398</v>
      </c>
      <c r="BF183" s="182">
        <f>SUMIF([8]Sheet1!$O:$O,A183,[8]Sheet1!$AD:$AD)</f>
        <v>73980</v>
      </c>
    </row>
    <row r="184" customHeight="1" spans="1:58">
      <c r="A184" s="208">
        <v>2013299</v>
      </c>
      <c r="B184" s="60" t="s">
        <v>200</v>
      </c>
      <c r="C184" s="63">
        <f t="shared" si="334"/>
        <v>871</v>
      </c>
      <c r="D184" s="63">
        <f t="shared" si="335"/>
        <v>448</v>
      </c>
      <c r="E184" s="63">
        <f t="shared" si="336"/>
        <v>-622</v>
      </c>
      <c r="F184" s="63">
        <f t="shared" si="337"/>
        <v>-411</v>
      </c>
      <c r="G184" s="63">
        <f t="shared" si="338"/>
        <v>37</v>
      </c>
      <c r="H184" s="63">
        <f t="shared" si="339"/>
        <v>249</v>
      </c>
      <c r="I184" s="106" t="str">
        <f t="shared" si="351"/>
        <v>是</v>
      </c>
      <c r="J184" s="146" t="str">
        <f t="shared" ref="J184:J247" si="352">IF(LEN(A184)=3,"类",IF(LEN(A184)=5,"款","项"))</f>
        <v>项</v>
      </c>
      <c r="K184" s="146" t="str">
        <f t="shared" ref="K184:K247" si="353">LEFT(A184,3)</f>
        <v>201</v>
      </c>
      <c r="N184" s="218">
        <v>423</v>
      </c>
      <c r="O184" s="146">
        <v>422.501378</v>
      </c>
      <c r="P184" s="219">
        <f t="shared" si="340"/>
        <v>423</v>
      </c>
      <c r="Q184" s="219">
        <v>0</v>
      </c>
      <c r="R184" s="219">
        <v>0</v>
      </c>
      <c r="S184" s="219">
        <f>VLOOKUP(A:A,[3]全区!$A$1:$O$65536,15,FALSE)</f>
        <v>0</v>
      </c>
      <c r="T184" s="219">
        <v>448</v>
      </c>
      <c r="U184" s="146">
        <f>VLOOKUP(A:A,[3]全区!$A$1:$Q$65536,17,FALSE)</f>
        <v>448</v>
      </c>
      <c r="V184" s="219">
        <f t="shared" si="341"/>
        <v>448</v>
      </c>
      <c r="W184" s="219">
        <v>0</v>
      </c>
      <c r="X184" s="182">
        <f>VLOOKUP(A:A,[3]全区!$A$1:$S$65536,19,FALSE)</f>
        <v>0</v>
      </c>
      <c r="Y184" s="219">
        <f t="shared" si="342"/>
        <v>0</v>
      </c>
      <c r="AA184" s="182">
        <f>VLOOKUP(A:A,[2]全区!$A$1:$T$65536,20,FALSE)</f>
        <v>9</v>
      </c>
      <c r="AB184" s="219">
        <f t="shared" si="343"/>
        <v>9</v>
      </c>
      <c r="AC184" s="182">
        <f>VLOOKUP(A:A,[1]全区!$A$1:$V$65536,22,FALSE)</f>
        <v>41.97</v>
      </c>
      <c r="AD184" s="219">
        <f t="shared" si="344"/>
        <v>42</v>
      </c>
      <c r="AE184" s="182">
        <f>VLOOKUP(A:A,[2]全区!$A$1:$P$65536,16,FALSE)</f>
        <v>0</v>
      </c>
      <c r="AF184" s="219">
        <f t="shared" si="345"/>
        <v>0</v>
      </c>
      <c r="AH184" s="182">
        <v>168</v>
      </c>
      <c r="AI184" s="182">
        <f>VLOOKUP(A:A,'[4]YB01'!$A$1:$C$1317,3,FALSE)</f>
        <v>168</v>
      </c>
      <c r="AJ184" s="177">
        <f t="shared" si="350"/>
        <v>199</v>
      </c>
      <c r="AK184" s="146">
        <v>249</v>
      </c>
      <c r="AL184" s="146">
        <f t="shared" si="346"/>
        <v>249</v>
      </c>
      <c r="AM184" s="228">
        <v>248.57898</v>
      </c>
      <c r="AN184" s="182">
        <f t="shared" si="251"/>
        <v>0</v>
      </c>
      <c r="AO184" s="219">
        <v>0</v>
      </c>
      <c r="AP184" s="176">
        <f>(SUMIF([5]预算调整!$O:$O,A:A,[5]预算调整!$AD:$AD))/10000</f>
        <v>0</v>
      </c>
      <c r="AQ184" s="219">
        <f t="shared" si="267"/>
        <v>0</v>
      </c>
      <c r="AR184" s="219">
        <v>199</v>
      </c>
      <c r="AS184" s="182">
        <f>(SUMIF([6]预算调整!$F:$F,A:A,[6]预算调整!$P:$P))/10000</f>
        <v>198.8808</v>
      </c>
      <c r="AT184" s="219">
        <f t="shared" si="347"/>
        <v>199</v>
      </c>
      <c r="AW184" s="231">
        <v>37</v>
      </c>
      <c r="AX184" s="182">
        <f>(SUMIF([7]Sheet2!$B:$B,A:A,[7]Sheet2!$C:$C))/10000</f>
        <v>36.586603</v>
      </c>
      <c r="AY184" s="219">
        <f t="shared" si="348"/>
        <v>37</v>
      </c>
      <c r="BC184" s="182">
        <v>0</v>
      </c>
      <c r="BD184" s="146">
        <f t="shared" si="349"/>
        <v>0</v>
      </c>
      <c r="BE184" s="182">
        <v>0</v>
      </c>
      <c r="BF184" s="182">
        <f>SUMIF([8]Sheet1!$O:$O,A184,[8]Sheet1!$AD:$AD)</f>
        <v>0</v>
      </c>
    </row>
    <row r="185" s="177" customFormat="1" customHeight="1" spans="1:58">
      <c r="A185" s="209">
        <v>20133</v>
      </c>
      <c r="B185" s="207" t="s">
        <v>201</v>
      </c>
      <c r="C185" s="66">
        <f t="shared" ref="C185:H185" si="354">SUM(C186:C191)</f>
        <v>880</v>
      </c>
      <c r="D185" s="66">
        <f t="shared" si="354"/>
        <v>0</v>
      </c>
      <c r="E185" s="66">
        <f t="shared" si="354"/>
        <v>248</v>
      </c>
      <c r="F185" s="66">
        <f t="shared" si="354"/>
        <v>0</v>
      </c>
      <c r="G185" s="66">
        <f t="shared" si="354"/>
        <v>0</v>
      </c>
      <c r="H185" s="66">
        <f t="shared" si="354"/>
        <v>1128</v>
      </c>
      <c r="I185" s="106" t="str">
        <f t="shared" si="351"/>
        <v>是</v>
      </c>
      <c r="J185" s="143" t="str">
        <f t="shared" si="352"/>
        <v>款</v>
      </c>
      <c r="K185" s="143" t="str">
        <f t="shared" si="353"/>
        <v>201</v>
      </c>
      <c r="L185" s="143"/>
      <c r="M185" s="143"/>
      <c r="N185" s="143"/>
      <c r="O185" s="143"/>
      <c r="P185" s="143"/>
      <c r="Q185" s="143"/>
      <c r="R185" s="143"/>
      <c r="S185" s="143"/>
      <c r="T185" s="143"/>
      <c r="U185" s="143"/>
      <c r="V185" s="143"/>
      <c r="W185" s="143"/>
      <c r="AN185" s="182">
        <f t="shared" si="251"/>
        <v>0</v>
      </c>
      <c r="AO185" s="219"/>
      <c r="AP185" s="176">
        <f>(SUMIF([5]预算调整!$O:$O,A:A,[5]预算调整!$AD:$AD))/10000</f>
        <v>0</v>
      </c>
      <c r="AQ185" s="219">
        <f t="shared" si="267"/>
        <v>0</v>
      </c>
      <c r="AR185" s="219"/>
      <c r="AS185" s="182">
        <v>0</v>
      </c>
      <c r="AX185" s="182">
        <v>0</v>
      </c>
      <c r="BC185" s="182"/>
      <c r="BD185" s="182"/>
      <c r="BE185" s="182">
        <v>0</v>
      </c>
      <c r="BF185" s="182"/>
    </row>
    <row r="186" customHeight="1" spans="1:58">
      <c r="A186" s="208">
        <v>2013301</v>
      </c>
      <c r="B186" s="60" t="s">
        <v>101</v>
      </c>
      <c r="C186" s="63">
        <f t="shared" ref="C186:C191" si="355">N186+T186+W186</f>
        <v>254</v>
      </c>
      <c r="D186" s="63">
        <f t="shared" ref="D186:D191" si="356">Q186+T186</f>
        <v>0</v>
      </c>
      <c r="E186" s="63">
        <f t="shared" ref="E186:E191" si="357">H186-C186</f>
        <v>60</v>
      </c>
      <c r="F186" s="63">
        <f t="shared" ref="F186:F191" si="358">G186-D186</f>
        <v>0</v>
      </c>
      <c r="G186" s="63">
        <f t="shared" ref="G186:G191" si="359">AW186</f>
        <v>0</v>
      </c>
      <c r="H186" s="63">
        <f t="shared" ref="H186:H191" si="360">AK186+AN186</f>
        <v>314</v>
      </c>
      <c r="I186" s="106" t="str">
        <f t="shared" si="351"/>
        <v>是</v>
      </c>
      <c r="J186" s="146" t="str">
        <f t="shared" si="352"/>
        <v>项</v>
      </c>
      <c r="K186" s="146" t="str">
        <f t="shared" si="353"/>
        <v>201</v>
      </c>
      <c r="N186" s="218">
        <v>254</v>
      </c>
      <c r="O186" s="146">
        <v>254.32359</v>
      </c>
      <c r="P186" s="219">
        <f t="shared" ref="P186:P191" si="361">ROUND(O186,0)</f>
        <v>254</v>
      </c>
      <c r="Q186" s="219">
        <v>0</v>
      </c>
      <c r="R186" s="219">
        <v>0</v>
      </c>
      <c r="S186" s="219">
        <f>VLOOKUP(A:A,[3]全区!$A$1:$O$65536,15,FALSE)</f>
        <v>0</v>
      </c>
      <c r="T186" s="219">
        <v>0</v>
      </c>
      <c r="U186" s="146">
        <f>VLOOKUP(A:A,[3]全区!$A$1:$Q$65536,17,FALSE)</f>
        <v>0</v>
      </c>
      <c r="V186" s="219">
        <f t="shared" ref="V186:V191" si="362">ROUND(U186,0)</f>
        <v>0</v>
      </c>
      <c r="W186" s="219">
        <v>0</v>
      </c>
      <c r="X186" s="182">
        <f>VLOOKUP(A:A,[3]全区!$A$1:$S$65536,19,FALSE)</f>
        <v>0</v>
      </c>
      <c r="Y186" s="219">
        <f t="shared" ref="Y186:Y191" si="363">ROUND(X186,0)</f>
        <v>0</v>
      </c>
      <c r="AA186" s="182">
        <f>VLOOKUP(A:A,[2]全区!$A$1:$T$65536,20,FALSE)</f>
        <v>0</v>
      </c>
      <c r="AB186" s="219">
        <f t="shared" ref="AB186:AB191" si="364">ROUND(AA186,0)</f>
        <v>0</v>
      </c>
      <c r="AC186" s="182">
        <f>VLOOKUP(A:A,[1]全区!$A$1:$V$65536,22,FALSE)</f>
        <v>0</v>
      </c>
      <c r="AD186" s="219">
        <f t="shared" ref="AD186:AD191" si="365">ROUND(AC186,0)</f>
        <v>0</v>
      </c>
      <c r="AE186" s="182">
        <f>VLOOKUP(A:A,[2]全区!$A$1:$P$65536,16,FALSE)</f>
        <v>0</v>
      </c>
      <c r="AF186" s="219">
        <f t="shared" ref="AF186:AF191" si="366">ROUND(AE186,0)</f>
        <v>0</v>
      </c>
      <c r="AH186" s="182">
        <v>240</v>
      </c>
      <c r="AI186" s="182">
        <f>VLOOKUP(A:A,'[4]YB01'!$A$1:$C$1317,3,FALSE)</f>
        <v>240</v>
      </c>
      <c r="AJ186" s="177">
        <f t="shared" ref="AJ186:AJ191" si="367">AO186+AR186</f>
        <v>18</v>
      </c>
      <c r="AK186" s="146">
        <v>240</v>
      </c>
      <c r="AL186" s="146">
        <f t="shared" ref="AL186:AL191" si="368">ROUND(AM186,0)</f>
        <v>240</v>
      </c>
      <c r="AM186" s="228">
        <v>239.829091</v>
      </c>
      <c r="AN186" s="182">
        <f t="shared" si="251"/>
        <v>74</v>
      </c>
      <c r="AO186" s="219">
        <v>18</v>
      </c>
      <c r="AP186" s="176">
        <f>(SUMIF([5]预算调整!$O:$O,A:A,[5]预算调整!$AD:$AD))/10000</f>
        <v>17.913792</v>
      </c>
      <c r="AQ186" s="219">
        <f t="shared" si="267"/>
        <v>18</v>
      </c>
      <c r="AR186" s="219">
        <v>0</v>
      </c>
      <c r="AS186" s="182">
        <f>(SUMIF([6]预算调整!$F:$F,A:A,[6]预算调整!$P:$P))/10000</f>
        <v>0</v>
      </c>
      <c r="AT186" s="219">
        <f t="shared" ref="AT186:AT191" si="369">ROUND(AS186,0)</f>
        <v>0</v>
      </c>
      <c r="AW186" s="231">
        <v>0</v>
      </c>
      <c r="AX186" s="182">
        <f>(SUMIF([7]Sheet2!$B:$B,A:A,[7]Sheet2!$C:$C))/10000</f>
        <v>0</v>
      </c>
      <c r="AY186" s="219">
        <f t="shared" ref="AY186:AY191" si="370">ROUND(AX186,0)</f>
        <v>0</v>
      </c>
      <c r="BC186" s="182">
        <v>74</v>
      </c>
      <c r="BD186" s="146">
        <f t="shared" ref="BD186:BD191" si="371">ROUND(BE186,0)</f>
        <v>74</v>
      </c>
      <c r="BE186" s="182">
        <v>73.9118</v>
      </c>
      <c r="BF186" s="182">
        <f>SUMIF([8]Sheet1!$O:$O,A186,[8]Sheet1!$AD:$AD)</f>
        <v>739118</v>
      </c>
    </row>
    <row r="187" hidden="1" customHeight="1" spans="1:58">
      <c r="A187" s="208">
        <v>2013302</v>
      </c>
      <c r="B187" s="60" t="s">
        <v>102</v>
      </c>
      <c r="C187" s="63">
        <f t="shared" si="355"/>
        <v>0</v>
      </c>
      <c r="D187" s="63">
        <f t="shared" si="356"/>
        <v>0</v>
      </c>
      <c r="E187" s="63">
        <f t="shared" si="357"/>
        <v>0</v>
      </c>
      <c r="F187" s="63">
        <f t="shared" si="358"/>
        <v>0</v>
      </c>
      <c r="G187" s="63">
        <f t="shared" si="359"/>
        <v>0</v>
      </c>
      <c r="H187" s="63">
        <f t="shared" si="360"/>
        <v>0</v>
      </c>
      <c r="I187" s="106" t="str">
        <f t="shared" si="351"/>
        <v>否</v>
      </c>
      <c r="J187" s="146" t="str">
        <f t="shared" si="352"/>
        <v>项</v>
      </c>
      <c r="K187" s="146" t="str">
        <f t="shared" si="353"/>
        <v>201</v>
      </c>
      <c r="N187" s="218">
        <v>0</v>
      </c>
      <c r="O187" s="146">
        <v>0</v>
      </c>
      <c r="P187" s="219">
        <f t="shared" si="361"/>
        <v>0</v>
      </c>
      <c r="Q187" s="219">
        <v>0</v>
      </c>
      <c r="R187" s="219">
        <v>0</v>
      </c>
      <c r="S187" s="219">
        <f>VLOOKUP(A:A,[3]全区!$A$1:$O$65536,15,FALSE)</f>
        <v>0</v>
      </c>
      <c r="T187" s="219">
        <v>0</v>
      </c>
      <c r="U187" s="146">
        <f>VLOOKUP(A:A,[3]全区!$A$1:$Q$65536,17,FALSE)</f>
        <v>0</v>
      </c>
      <c r="V187" s="219">
        <f t="shared" si="362"/>
        <v>0</v>
      </c>
      <c r="W187" s="219">
        <v>0</v>
      </c>
      <c r="X187" s="182">
        <f>VLOOKUP(A:A,[3]全区!$A$1:$S$65536,19,FALSE)</f>
        <v>0</v>
      </c>
      <c r="Y187" s="219">
        <f t="shared" si="363"/>
        <v>0</v>
      </c>
      <c r="AA187" s="182">
        <f>VLOOKUP(A:A,[2]全区!$A$1:$T$65536,20,FALSE)</f>
        <v>0</v>
      </c>
      <c r="AB187" s="219">
        <f t="shared" si="364"/>
        <v>0</v>
      </c>
      <c r="AC187" s="182">
        <f>VLOOKUP(A:A,[1]全区!$A$1:$V$65536,22,FALSE)</f>
        <v>0</v>
      </c>
      <c r="AD187" s="219">
        <f t="shared" si="365"/>
        <v>0</v>
      </c>
      <c r="AE187" s="182">
        <f>VLOOKUP(A:A,[2]全区!$A$1:$P$65536,16,FALSE)</f>
        <v>0</v>
      </c>
      <c r="AF187" s="219">
        <f t="shared" si="366"/>
        <v>0</v>
      </c>
      <c r="AH187" s="182">
        <v>0</v>
      </c>
      <c r="AI187" s="182">
        <f>VLOOKUP(A:A,'[4]YB01'!$A$1:$C$1317,3,FALSE)</f>
        <v>0</v>
      </c>
      <c r="AJ187" s="177">
        <f t="shared" si="367"/>
        <v>0</v>
      </c>
      <c r="AK187" s="146">
        <v>0</v>
      </c>
      <c r="AL187" s="146">
        <f t="shared" si="368"/>
        <v>0</v>
      </c>
      <c r="AM187" s="228">
        <v>0</v>
      </c>
      <c r="AN187" s="182">
        <f t="shared" si="251"/>
        <v>0</v>
      </c>
      <c r="AO187" s="219">
        <v>0</v>
      </c>
      <c r="AP187" s="176">
        <f>(SUMIF([5]预算调整!$O:$O,A:A,[5]预算调整!$AD:$AD))/10000</f>
        <v>0</v>
      </c>
      <c r="AQ187" s="219">
        <f t="shared" si="267"/>
        <v>0</v>
      </c>
      <c r="AR187" s="219">
        <v>0</v>
      </c>
      <c r="AS187" s="182">
        <f>(SUMIF([6]预算调整!$F:$F,A:A,[6]预算调整!$P:$P))/10000</f>
        <v>0</v>
      </c>
      <c r="AT187" s="219">
        <f t="shared" si="369"/>
        <v>0</v>
      </c>
      <c r="AW187" s="231">
        <v>0</v>
      </c>
      <c r="AX187" s="182">
        <f>(SUMIF([7]Sheet2!$B:$B,A:A,[7]Sheet2!$C:$C))/10000</f>
        <v>0</v>
      </c>
      <c r="AY187" s="219">
        <f t="shared" si="370"/>
        <v>0</v>
      </c>
      <c r="BC187" s="182">
        <v>0</v>
      </c>
      <c r="BD187" s="146">
        <f t="shared" si="371"/>
        <v>0</v>
      </c>
      <c r="BE187" s="182">
        <v>0</v>
      </c>
      <c r="BF187" s="182">
        <f>SUMIF([8]Sheet1!$O:$O,A187,[8]Sheet1!$AD:$AD)</f>
        <v>0</v>
      </c>
    </row>
    <row r="188" hidden="1" customHeight="1" spans="1:58">
      <c r="A188" s="208">
        <v>2013303</v>
      </c>
      <c r="B188" s="60" t="s">
        <v>103</v>
      </c>
      <c r="C188" s="63">
        <f t="shared" si="355"/>
        <v>0</v>
      </c>
      <c r="D188" s="63">
        <f t="shared" si="356"/>
        <v>0</v>
      </c>
      <c r="E188" s="63">
        <f t="shared" si="357"/>
        <v>0</v>
      </c>
      <c r="F188" s="63">
        <f t="shared" si="358"/>
        <v>0</v>
      </c>
      <c r="G188" s="63">
        <f t="shared" si="359"/>
        <v>0</v>
      </c>
      <c r="H188" s="63">
        <f t="shared" si="360"/>
        <v>0</v>
      </c>
      <c r="I188" s="106" t="str">
        <f t="shared" si="351"/>
        <v>否</v>
      </c>
      <c r="J188" s="146" t="str">
        <f t="shared" si="352"/>
        <v>项</v>
      </c>
      <c r="K188" s="146" t="str">
        <f t="shared" si="353"/>
        <v>201</v>
      </c>
      <c r="N188" s="218">
        <v>0</v>
      </c>
      <c r="O188" s="146">
        <v>0</v>
      </c>
      <c r="P188" s="219">
        <f t="shared" si="361"/>
        <v>0</v>
      </c>
      <c r="Q188" s="219">
        <v>0</v>
      </c>
      <c r="R188" s="219">
        <v>0</v>
      </c>
      <c r="S188" s="219">
        <f>VLOOKUP(A:A,[3]全区!$A$1:$O$65536,15,FALSE)</f>
        <v>0</v>
      </c>
      <c r="T188" s="219">
        <v>0</v>
      </c>
      <c r="U188" s="146">
        <f>VLOOKUP(A:A,[3]全区!$A$1:$Q$65536,17,FALSE)</f>
        <v>0</v>
      </c>
      <c r="V188" s="219">
        <f t="shared" si="362"/>
        <v>0</v>
      </c>
      <c r="W188" s="219">
        <v>0</v>
      </c>
      <c r="X188" s="182">
        <f>VLOOKUP(A:A,[3]全区!$A$1:$S$65536,19,FALSE)</f>
        <v>0</v>
      </c>
      <c r="Y188" s="219">
        <f t="shared" si="363"/>
        <v>0</v>
      </c>
      <c r="AA188" s="182">
        <f>VLOOKUP(A:A,[2]全区!$A$1:$T$65536,20,FALSE)</f>
        <v>0</v>
      </c>
      <c r="AB188" s="219">
        <f t="shared" si="364"/>
        <v>0</v>
      </c>
      <c r="AC188" s="182">
        <f>VLOOKUP(A:A,[1]全区!$A$1:$V$65536,22,FALSE)</f>
        <v>0</v>
      </c>
      <c r="AD188" s="219">
        <f t="shared" si="365"/>
        <v>0</v>
      </c>
      <c r="AE188" s="182">
        <f>VLOOKUP(A:A,[2]全区!$A$1:$P$65536,16,FALSE)</f>
        <v>0</v>
      </c>
      <c r="AF188" s="219">
        <f t="shared" si="366"/>
        <v>0</v>
      </c>
      <c r="AH188" s="182">
        <v>0</v>
      </c>
      <c r="AI188" s="182">
        <f>VLOOKUP(A:A,'[4]YB01'!$A$1:$C$1317,3,FALSE)</f>
        <v>0</v>
      </c>
      <c r="AJ188" s="177">
        <f t="shared" si="367"/>
        <v>0</v>
      </c>
      <c r="AK188" s="146">
        <v>0</v>
      </c>
      <c r="AL188" s="146">
        <f t="shared" si="368"/>
        <v>0</v>
      </c>
      <c r="AM188" s="228">
        <v>0</v>
      </c>
      <c r="AN188" s="182">
        <f t="shared" si="251"/>
        <v>0</v>
      </c>
      <c r="AO188" s="219">
        <v>0</v>
      </c>
      <c r="AP188" s="176">
        <f>(SUMIF([5]预算调整!$O:$O,A:A,[5]预算调整!$AD:$AD))/10000</f>
        <v>0</v>
      </c>
      <c r="AQ188" s="219">
        <f t="shared" si="267"/>
        <v>0</v>
      </c>
      <c r="AR188" s="219">
        <v>0</v>
      </c>
      <c r="AS188" s="182">
        <f>(SUMIF([6]预算调整!$F:$F,A:A,[6]预算调整!$P:$P))/10000</f>
        <v>0</v>
      </c>
      <c r="AT188" s="219">
        <f t="shared" si="369"/>
        <v>0</v>
      </c>
      <c r="AW188" s="231">
        <v>0</v>
      </c>
      <c r="AX188" s="182">
        <f>(SUMIF([7]Sheet2!$B:$B,A:A,[7]Sheet2!$C:$C))/10000</f>
        <v>0</v>
      </c>
      <c r="AY188" s="219">
        <f t="shared" si="370"/>
        <v>0</v>
      </c>
      <c r="BC188" s="182">
        <v>0</v>
      </c>
      <c r="BD188" s="146">
        <f t="shared" si="371"/>
        <v>0</v>
      </c>
      <c r="BE188" s="182">
        <v>0</v>
      </c>
      <c r="BF188" s="182">
        <f>SUMIF([8]Sheet1!$O:$O,A188,[8]Sheet1!$AD:$AD)</f>
        <v>0</v>
      </c>
    </row>
    <row r="189" hidden="1" customHeight="1" spans="1:58">
      <c r="A189" s="208">
        <v>2013304</v>
      </c>
      <c r="B189" s="60" t="s">
        <v>202</v>
      </c>
      <c r="C189" s="63">
        <f t="shared" si="355"/>
        <v>0</v>
      </c>
      <c r="D189" s="63">
        <f t="shared" si="356"/>
        <v>0</v>
      </c>
      <c r="E189" s="63">
        <f t="shared" si="357"/>
        <v>0</v>
      </c>
      <c r="F189" s="63">
        <f t="shared" si="358"/>
        <v>0</v>
      </c>
      <c r="G189" s="63">
        <f t="shared" si="359"/>
        <v>0</v>
      </c>
      <c r="H189" s="63">
        <f t="shared" si="360"/>
        <v>0</v>
      </c>
      <c r="I189" s="106" t="str">
        <f t="shared" si="351"/>
        <v>否</v>
      </c>
      <c r="J189" s="146" t="str">
        <f t="shared" si="352"/>
        <v>项</v>
      </c>
      <c r="K189" s="146" t="str">
        <f t="shared" si="353"/>
        <v>201</v>
      </c>
      <c r="N189" s="218">
        <v>0</v>
      </c>
      <c r="P189" s="219">
        <f t="shared" si="361"/>
        <v>0</v>
      </c>
      <c r="Q189" s="219"/>
      <c r="R189" s="219"/>
      <c r="S189" s="219"/>
      <c r="T189" s="219"/>
      <c r="V189" s="219"/>
      <c r="W189" s="219">
        <v>0</v>
      </c>
      <c r="Y189" s="219">
        <f t="shared" si="363"/>
        <v>0</v>
      </c>
      <c r="AB189" s="219"/>
      <c r="AD189" s="219">
        <f t="shared" si="365"/>
        <v>0</v>
      </c>
      <c r="AF189" s="219"/>
      <c r="AH189" s="182">
        <v>0</v>
      </c>
      <c r="AI189" s="182">
        <f>VLOOKUP(A:A,'[4]YB01'!$A$1:$C$1317,3,FALSE)</f>
        <v>0</v>
      </c>
      <c r="AJ189" s="177">
        <f t="shared" si="367"/>
        <v>0</v>
      </c>
      <c r="AK189" s="146">
        <v>0</v>
      </c>
      <c r="AL189" s="146">
        <f t="shared" si="368"/>
        <v>0</v>
      </c>
      <c r="AM189" s="228">
        <v>0</v>
      </c>
      <c r="AN189" s="182">
        <f t="shared" si="251"/>
        <v>0</v>
      </c>
      <c r="AO189" s="219">
        <v>0</v>
      </c>
      <c r="AP189" s="176">
        <f>(SUMIF([5]预算调整!$O:$O,A:A,[5]预算调整!$AD:$AD))/10000</f>
        <v>0</v>
      </c>
      <c r="AQ189" s="219">
        <f t="shared" si="267"/>
        <v>0</v>
      </c>
      <c r="AR189" s="219">
        <v>0</v>
      </c>
      <c r="AS189" s="182">
        <f>(SUMIF([6]预算调整!$F:$F,A:A,[6]预算调整!$P:$P))/10000</f>
        <v>0</v>
      </c>
      <c r="AT189" s="219">
        <f t="shared" si="369"/>
        <v>0</v>
      </c>
      <c r="AW189" s="231">
        <v>0</v>
      </c>
      <c r="AX189" s="182">
        <f>(SUMIF([7]Sheet2!$B:$B,A:A,[7]Sheet2!$C:$C))/10000</f>
        <v>0</v>
      </c>
      <c r="AY189" s="219">
        <f t="shared" si="370"/>
        <v>0</v>
      </c>
      <c r="BC189" s="182">
        <v>0</v>
      </c>
      <c r="BD189" s="146">
        <f t="shared" si="371"/>
        <v>0</v>
      </c>
      <c r="BE189" s="182">
        <v>0</v>
      </c>
      <c r="BF189" s="182">
        <f>SUMIF([8]Sheet1!$O:$O,A189,[8]Sheet1!$AD:$AD)</f>
        <v>0</v>
      </c>
    </row>
    <row r="190" customHeight="1" spans="1:58">
      <c r="A190" s="208">
        <v>2013350</v>
      </c>
      <c r="B190" s="60" t="s">
        <v>110</v>
      </c>
      <c r="C190" s="63">
        <f t="shared" si="355"/>
        <v>545</v>
      </c>
      <c r="D190" s="63">
        <f t="shared" si="356"/>
        <v>0</v>
      </c>
      <c r="E190" s="63">
        <f t="shared" si="357"/>
        <v>226</v>
      </c>
      <c r="F190" s="63">
        <f t="shared" si="358"/>
        <v>0</v>
      </c>
      <c r="G190" s="63">
        <f t="shared" si="359"/>
        <v>0</v>
      </c>
      <c r="H190" s="63">
        <f t="shared" si="360"/>
        <v>771</v>
      </c>
      <c r="I190" s="106" t="str">
        <f t="shared" si="351"/>
        <v>是</v>
      </c>
      <c r="J190" s="146" t="str">
        <f t="shared" si="352"/>
        <v>项</v>
      </c>
      <c r="K190" s="146" t="str">
        <f t="shared" si="353"/>
        <v>201</v>
      </c>
      <c r="N190" s="218">
        <v>545</v>
      </c>
      <c r="O190" s="146">
        <v>545.286111</v>
      </c>
      <c r="P190" s="219">
        <f t="shared" si="361"/>
        <v>545</v>
      </c>
      <c r="Q190" s="219">
        <v>0</v>
      </c>
      <c r="R190" s="219">
        <v>0</v>
      </c>
      <c r="S190" s="219">
        <f>VLOOKUP(A:A,[3]全区!$A$1:$O$65536,15,FALSE)</f>
        <v>0</v>
      </c>
      <c r="T190" s="219">
        <v>0</v>
      </c>
      <c r="U190" s="146">
        <f>VLOOKUP(A:A,[3]全区!$A$1:$Q$65536,17,FALSE)</f>
        <v>0</v>
      </c>
      <c r="V190" s="219">
        <f t="shared" si="362"/>
        <v>0</v>
      </c>
      <c r="W190" s="219">
        <v>0</v>
      </c>
      <c r="X190" s="182">
        <f>VLOOKUP(A:A,[3]全区!$A$1:$S$65536,19,FALSE)</f>
        <v>0</v>
      </c>
      <c r="Y190" s="219">
        <f t="shared" si="363"/>
        <v>0</v>
      </c>
      <c r="AA190" s="182">
        <f>VLOOKUP(A:A,[2]全区!$A$1:$T$65536,20,FALSE)</f>
        <v>0</v>
      </c>
      <c r="AB190" s="219">
        <f t="shared" si="364"/>
        <v>0</v>
      </c>
      <c r="AC190" s="182">
        <f>VLOOKUP(A:A,[1]全区!$A$1:$V$65536,22,FALSE)</f>
        <v>0</v>
      </c>
      <c r="AD190" s="219">
        <f t="shared" si="365"/>
        <v>0</v>
      </c>
      <c r="AE190" s="182">
        <f>VLOOKUP(A:A,[2]全区!$A$1:$P$65536,16,FALSE)</f>
        <v>0</v>
      </c>
      <c r="AF190" s="219">
        <f t="shared" si="366"/>
        <v>0</v>
      </c>
      <c r="AH190" s="182">
        <v>545</v>
      </c>
      <c r="AI190" s="182">
        <f>VLOOKUP(A:A,'[4]YB01'!$A$1:$C$1317,3,FALSE)</f>
        <v>545</v>
      </c>
      <c r="AJ190" s="177">
        <f t="shared" si="367"/>
        <v>40</v>
      </c>
      <c r="AK190" s="146">
        <v>556</v>
      </c>
      <c r="AL190" s="146">
        <f t="shared" si="368"/>
        <v>556</v>
      </c>
      <c r="AM190" s="228">
        <v>556.220093</v>
      </c>
      <c r="AN190" s="182">
        <f t="shared" si="251"/>
        <v>215</v>
      </c>
      <c r="AO190" s="219">
        <v>40</v>
      </c>
      <c r="AP190" s="176">
        <f>(SUMIF([5]预算调整!$O:$O,A:A,[5]预算调整!$AD:$AD))/10000</f>
        <v>40.295196</v>
      </c>
      <c r="AQ190" s="219">
        <f t="shared" si="267"/>
        <v>40</v>
      </c>
      <c r="AR190" s="219">
        <v>0</v>
      </c>
      <c r="AS190" s="182">
        <f>(SUMIF([6]预算调整!$F:$F,A:A,[6]预算调整!$P:$P))/10000</f>
        <v>0</v>
      </c>
      <c r="AT190" s="219">
        <f t="shared" si="369"/>
        <v>0</v>
      </c>
      <c r="AW190" s="231">
        <v>0</v>
      </c>
      <c r="AX190" s="182">
        <f>(SUMIF([7]Sheet2!$B:$B,A:A,[7]Sheet2!$C:$C))/10000</f>
        <v>0</v>
      </c>
      <c r="AY190" s="219">
        <f t="shared" si="370"/>
        <v>0</v>
      </c>
      <c r="BC190" s="182">
        <v>215</v>
      </c>
      <c r="BD190" s="146">
        <f t="shared" si="371"/>
        <v>215</v>
      </c>
      <c r="BE190" s="182">
        <v>214.91115</v>
      </c>
      <c r="BF190" s="182">
        <f>SUMIF([8]Sheet1!$O:$O,A190,[8]Sheet1!$AD:$AD)</f>
        <v>2149111.5</v>
      </c>
    </row>
    <row r="191" customHeight="1" spans="1:58">
      <c r="A191" s="208">
        <v>2013399</v>
      </c>
      <c r="B191" s="60" t="s">
        <v>203</v>
      </c>
      <c r="C191" s="63">
        <f t="shared" si="355"/>
        <v>81</v>
      </c>
      <c r="D191" s="63">
        <f t="shared" si="356"/>
        <v>0</v>
      </c>
      <c r="E191" s="63">
        <f t="shared" si="357"/>
        <v>-38</v>
      </c>
      <c r="F191" s="63">
        <f t="shared" si="358"/>
        <v>0</v>
      </c>
      <c r="G191" s="63">
        <f t="shared" si="359"/>
        <v>0</v>
      </c>
      <c r="H191" s="63">
        <f t="shared" si="360"/>
        <v>43</v>
      </c>
      <c r="I191" s="106" t="str">
        <f t="shared" si="351"/>
        <v>是</v>
      </c>
      <c r="J191" s="146" t="str">
        <f t="shared" si="352"/>
        <v>项</v>
      </c>
      <c r="K191" s="146" t="str">
        <f t="shared" si="353"/>
        <v>201</v>
      </c>
      <c r="N191" s="218">
        <v>81</v>
      </c>
      <c r="O191" s="146">
        <v>81.256</v>
      </c>
      <c r="P191" s="219">
        <f t="shared" si="361"/>
        <v>81</v>
      </c>
      <c r="Q191" s="219">
        <v>0</v>
      </c>
      <c r="R191" s="219">
        <v>0</v>
      </c>
      <c r="S191" s="219">
        <f>VLOOKUP(A:A,[3]全区!$A$1:$O$65536,15,FALSE)</f>
        <v>0</v>
      </c>
      <c r="T191" s="219">
        <v>0</v>
      </c>
      <c r="U191" s="146">
        <f>VLOOKUP(A:A,[3]全区!$A$1:$Q$65536,17,FALSE)</f>
        <v>0</v>
      </c>
      <c r="V191" s="219">
        <f t="shared" si="362"/>
        <v>0</v>
      </c>
      <c r="W191" s="219">
        <v>0</v>
      </c>
      <c r="X191" s="182">
        <f>VLOOKUP(A:A,[3]全区!$A$1:$S$65536,19,FALSE)</f>
        <v>0</v>
      </c>
      <c r="Y191" s="219">
        <f t="shared" si="363"/>
        <v>0</v>
      </c>
      <c r="AA191" s="182">
        <f>VLOOKUP(A:A,[2]全区!$A$1:$T$65536,20,FALSE)</f>
        <v>0</v>
      </c>
      <c r="AB191" s="219">
        <f t="shared" si="364"/>
        <v>0</v>
      </c>
      <c r="AC191" s="182">
        <f>VLOOKUP(A:A,[1]全区!$A$1:$V$65536,22,FALSE)</f>
        <v>0</v>
      </c>
      <c r="AD191" s="219">
        <f t="shared" si="365"/>
        <v>0</v>
      </c>
      <c r="AE191" s="182">
        <f>VLOOKUP(A:A,[2]全区!$A$1:$P$65536,16,FALSE)</f>
        <v>0</v>
      </c>
      <c r="AF191" s="219">
        <f t="shared" si="366"/>
        <v>0</v>
      </c>
      <c r="AH191" s="182">
        <v>36</v>
      </c>
      <c r="AI191" s="182">
        <f>VLOOKUP(A:A,'[4]YB01'!$A$1:$C$1317,3,FALSE)</f>
        <v>36</v>
      </c>
      <c r="AJ191" s="177">
        <f t="shared" si="367"/>
        <v>53</v>
      </c>
      <c r="AK191" s="146">
        <v>43</v>
      </c>
      <c r="AL191" s="146">
        <f t="shared" si="368"/>
        <v>43</v>
      </c>
      <c r="AM191" s="228">
        <v>43.43491</v>
      </c>
      <c r="AN191" s="182">
        <f t="shared" si="251"/>
        <v>0</v>
      </c>
      <c r="AO191" s="219">
        <v>0</v>
      </c>
      <c r="AP191" s="176">
        <f>(SUMIF([5]预算调整!$O:$O,A:A,[5]预算调整!$AD:$AD))/10000</f>
        <v>0</v>
      </c>
      <c r="AQ191" s="219">
        <f t="shared" si="267"/>
        <v>0</v>
      </c>
      <c r="AR191" s="219">
        <v>53</v>
      </c>
      <c r="AS191" s="182">
        <f>(SUMIF([6]预算调整!$F:$F,A:A,[6]预算调整!$P:$P))/10000</f>
        <v>52.7783</v>
      </c>
      <c r="AT191" s="219">
        <f t="shared" si="369"/>
        <v>53</v>
      </c>
      <c r="AW191" s="231">
        <v>0</v>
      </c>
      <c r="AX191" s="182">
        <f>(SUMIF([7]Sheet2!$B:$B,A:A,[7]Sheet2!$C:$C))/10000</f>
        <v>0</v>
      </c>
      <c r="AY191" s="219">
        <f t="shared" si="370"/>
        <v>0</v>
      </c>
      <c r="BC191" s="182">
        <v>0</v>
      </c>
      <c r="BD191" s="146">
        <f t="shared" si="371"/>
        <v>0</v>
      </c>
      <c r="BE191" s="182">
        <v>0</v>
      </c>
      <c r="BF191" s="182">
        <f>SUMIF([8]Sheet1!$O:$O,A191,[8]Sheet1!$AD:$AD)</f>
        <v>0</v>
      </c>
    </row>
    <row r="192" s="177" customFormat="1" customHeight="1" spans="1:58">
      <c r="A192" s="209">
        <v>20134</v>
      </c>
      <c r="B192" s="207" t="s">
        <v>204</v>
      </c>
      <c r="C192" s="66">
        <f t="shared" ref="C192:H192" si="372">SUM(C193:C199)</f>
        <v>333</v>
      </c>
      <c r="D192" s="66">
        <f t="shared" si="372"/>
        <v>10</v>
      </c>
      <c r="E192" s="66">
        <f t="shared" si="372"/>
        <v>103</v>
      </c>
      <c r="F192" s="66">
        <f t="shared" si="372"/>
        <v>-10</v>
      </c>
      <c r="G192" s="66">
        <f t="shared" si="372"/>
        <v>0</v>
      </c>
      <c r="H192" s="66">
        <f t="shared" si="372"/>
        <v>436</v>
      </c>
      <c r="I192" s="106" t="str">
        <f t="shared" si="351"/>
        <v>是</v>
      </c>
      <c r="J192" s="143" t="str">
        <f t="shared" si="352"/>
        <v>款</v>
      </c>
      <c r="K192" s="143" t="str">
        <f t="shared" si="353"/>
        <v>201</v>
      </c>
      <c r="L192" s="143"/>
      <c r="M192" s="143"/>
      <c r="N192" s="143"/>
      <c r="O192" s="143"/>
      <c r="P192" s="143"/>
      <c r="Q192" s="143"/>
      <c r="R192" s="143"/>
      <c r="S192" s="143"/>
      <c r="T192" s="143"/>
      <c r="U192" s="143"/>
      <c r="V192" s="143"/>
      <c r="W192" s="143"/>
      <c r="AN192" s="182">
        <f t="shared" si="251"/>
        <v>0</v>
      </c>
      <c r="AO192" s="219"/>
      <c r="AP192" s="176">
        <f>(SUMIF([5]预算调整!$O:$O,A:A,[5]预算调整!$AD:$AD))/10000</f>
        <v>0</v>
      </c>
      <c r="AQ192" s="219">
        <f t="shared" si="267"/>
        <v>0</v>
      </c>
      <c r="AR192" s="219"/>
      <c r="AS192" s="182">
        <v>0</v>
      </c>
      <c r="AX192" s="182">
        <v>0</v>
      </c>
      <c r="BC192" s="182"/>
      <c r="BD192" s="182"/>
      <c r="BE192" s="182">
        <v>0</v>
      </c>
      <c r="BF192" s="182"/>
    </row>
    <row r="193" customHeight="1" spans="1:58">
      <c r="A193" s="208">
        <v>2013401</v>
      </c>
      <c r="B193" s="60" t="s">
        <v>101</v>
      </c>
      <c r="C193" s="63">
        <f t="shared" ref="C193:C199" si="373">N193+T193+W193</f>
        <v>286</v>
      </c>
      <c r="D193" s="63">
        <f t="shared" ref="D193:D199" si="374">Q193+T193</f>
        <v>0</v>
      </c>
      <c r="E193" s="63">
        <f t="shared" ref="E193:E199" si="375">H193-C193</f>
        <v>91</v>
      </c>
      <c r="F193" s="63">
        <f t="shared" ref="F193:F199" si="376">G193-D193</f>
        <v>0</v>
      </c>
      <c r="G193" s="63">
        <f t="shared" ref="G193:G199" si="377">AW193</f>
        <v>0</v>
      </c>
      <c r="H193" s="63">
        <f t="shared" ref="H193:H199" si="378">AK193+AN193</f>
        <v>377</v>
      </c>
      <c r="I193" s="106" t="str">
        <f t="shared" si="351"/>
        <v>是</v>
      </c>
      <c r="J193" s="146" t="str">
        <f t="shared" si="352"/>
        <v>项</v>
      </c>
      <c r="K193" s="146" t="str">
        <f t="shared" si="353"/>
        <v>201</v>
      </c>
      <c r="N193" s="218">
        <v>286</v>
      </c>
      <c r="O193" s="146">
        <v>285.692</v>
      </c>
      <c r="P193" s="219">
        <f t="shared" ref="P193:P199" si="379">ROUND(O193,0)</f>
        <v>286</v>
      </c>
      <c r="Q193" s="219">
        <v>0</v>
      </c>
      <c r="R193" s="219">
        <v>0</v>
      </c>
      <c r="S193" s="219">
        <f>VLOOKUP(A:A,[3]全区!$A$1:$O$65536,15,FALSE)</f>
        <v>0</v>
      </c>
      <c r="T193" s="219">
        <v>0</v>
      </c>
      <c r="U193" s="146">
        <f>VLOOKUP(A:A,[3]全区!$A$1:$Q$65536,17,FALSE)</f>
        <v>0</v>
      </c>
      <c r="V193" s="219">
        <f t="shared" ref="V193:V199" si="380">ROUND(U193,0)</f>
        <v>0</v>
      </c>
      <c r="W193" s="219">
        <v>0</v>
      </c>
      <c r="X193" s="182">
        <f>VLOOKUP(A:A,[3]全区!$A$1:$S$65536,19,FALSE)</f>
        <v>0</v>
      </c>
      <c r="Y193" s="219">
        <f t="shared" ref="Y193:Y199" si="381">ROUND(X193,0)</f>
        <v>0</v>
      </c>
      <c r="AA193" s="182">
        <f>VLOOKUP(A:A,[2]全区!$A$1:$T$65536,20,FALSE)</f>
        <v>0</v>
      </c>
      <c r="AB193" s="219">
        <f t="shared" ref="AB193:AB199" si="382">ROUND(AA193,0)</f>
        <v>0</v>
      </c>
      <c r="AC193" s="182">
        <f>VLOOKUP(A:A,[1]全区!$A$1:$V$65536,22,FALSE)</f>
        <v>0</v>
      </c>
      <c r="AD193" s="219">
        <f t="shared" ref="AD193:AD199" si="383">ROUND(AC193,0)</f>
        <v>0</v>
      </c>
      <c r="AE193" s="182">
        <f>VLOOKUP(A:A,[2]全区!$A$1:$P$65536,16,FALSE)</f>
        <v>0</v>
      </c>
      <c r="AF193" s="219">
        <f t="shared" ref="AF193:AF199" si="384">ROUND(AE193,0)</f>
        <v>0</v>
      </c>
      <c r="AH193" s="182">
        <v>284</v>
      </c>
      <c r="AI193" s="182">
        <f>VLOOKUP(A:A,'[4]YB01'!$A$1:$C$1317,3,FALSE)</f>
        <v>284</v>
      </c>
      <c r="AJ193" s="177">
        <f t="shared" ref="AJ193:AJ199" si="385">AO193+AR193</f>
        <v>28</v>
      </c>
      <c r="AK193" s="146">
        <v>285</v>
      </c>
      <c r="AL193" s="146">
        <f t="shared" ref="AL193:AL199" si="386">ROUND(AM193,0)</f>
        <v>285</v>
      </c>
      <c r="AM193" s="228">
        <v>284.761156</v>
      </c>
      <c r="AN193" s="182">
        <f t="shared" si="251"/>
        <v>92</v>
      </c>
      <c r="AO193" s="219">
        <v>28</v>
      </c>
      <c r="AP193" s="176">
        <f>(SUMIF([5]预算调整!$O:$O,A:A,[5]预算调整!$AD:$AD))/10000</f>
        <v>28.17212</v>
      </c>
      <c r="AQ193" s="219">
        <f t="shared" si="267"/>
        <v>28</v>
      </c>
      <c r="AR193" s="219">
        <v>0</v>
      </c>
      <c r="AS193" s="182">
        <f>(SUMIF([6]预算调整!$F:$F,A:A,[6]预算调整!$P:$P))/10000</f>
        <v>0</v>
      </c>
      <c r="AT193" s="219">
        <f t="shared" ref="AT193:AT199" si="387">ROUND(AS193,0)</f>
        <v>0</v>
      </c>
      <c r="AW193" s="231">
        <v>0</v>
      </c>
      <c r="AX193" s="182">
        <f>(SUMIF([7]Sheet2!$B:$B,A:A,[7]Sheet2!$C:$C))/10000</f>
        <v>0</v>
      </c>
      <c r="AY193" s="219">
        <f t="shared" ref="AY193:AY199" si="388">ROUND(AX193,0)</f>
        <v>0</v>
      </c>
      <c r="BC193" s="182">
        <v>92</v>
      </c>
      <c r="BD193" s="146">
        <f t="shared" ref="BD193:BD199" si="389">ROUND(BE193,0)</f>
        <v>92</v>
      </c>
      <c r="BE193" s="182">
        <v>92.1019</v>
      </c>
      <c r="BF193" s="182">
        <f>SUMIF([8]Sheet1!$O:$O,A193,[8]Sheet1!$AD:$AD)</f>
        <v>921019</v>
      </c>
    </row>
    <row r="194" customHeight="1" spans="1:58">
      <c r="A194" s="208">
        <v>2013402</v>
      </c>
      <c r="B194" s="60" t="s">
        <v>102</v>
      </c>
      <c r="C194" s="63">
        <f t="shared" si="373"/>
        <v>10</v>
      </c>
      <c r="D194" s="63">
        <f t="shared" si="374"/>
        <v>10</v>
      </c>
      <c r="E194" s="63">
        <f t="shared" si="375"/>
        <v>-4</v>
      </c>
      <c r="F194" s="63">
        <f t="shared" si="376"/>
        <v>-10</v>
      </c>
      <c r="G194" s="63">
        <f t="shared" si="377"/>
        <v>0</v>
      </c>
      <c r="H194" s="63">
        <f t="shared" si="378"/>
        <v>6</v>
      </c>
      <c r="I194" s="106" t="str">
        <f t="shared" si="351"/>
        <v>是</v>
      </c>
      <c r="J194" s="146" t="str">
        <f t="shared" si="352"/>
        <v>项</v>
      </c>
      <c r="K194" s="146" t="str">
        <f t="shared" si="353"/>
        <v>201</v>
      </c>
      <c r="N194" s="218">
        <v>0</v>
      </c>
      <c r="O194" s="146">
        <v>0</v>
      </c>
      <c r="P194" s="219">
        <f t="shared" si="379"/>
        <v>0</v>
      </c>
      <c r="Q194" s="219">
        <v>0</v>
      </c>
      <c r="R194" s="219">
        <v>0</v>
      </c>
      <c r="S194" s="219">
        <f>VLOOKUP(A:A,[3]全区!$A$1:$O$65536,15,FALSE)</f>
        <v>0</v>
      </c>
      <c r="T194" s="219">
        <v>10</v>
      </c>
      <c r="U194" s="146">
        <f>VLOOKUP(A:A,[3]全区!$A$1:$Q$65536,17,FALSE)</f>
        <v>10.32</v>
      </c>
      <c r="V194" s="219">
        <f t="shared" si="380"/>
        <v>10</v>
      </c>
      <c r="W194" s="219">
        <v>0</v>
      </c>
      <c r="X194" s="182">
        <f>VLOOKUP(A:A,[3]全区!$A$1:$S$65536,19,FALSE)</f>
        <v>0</v>
      </c>
      <c r="Y194" s="219">
        <f t="shared" si="381"/>
        <v>0</v>
      </c>
      <c r="AA194" s="182">
        <f>VLOOKUP(A:A,[2]全区!$A$1:$T$65536,20,FALSE)</f>
        <v>0</v>
      </c>
      <c r="AB194" s="219">
        <f t="shared" si="382"/>
        <v>0</v>
      </c>
      <c r="AC194" s="182">
        <f>VLOOKUP(A:A,[1]全区!$A$1:$V$65536,22,FALSE)</f>
        <v>0</v>
      </c>
      <c r="AD194" s="219">
        <f t="shared" si="383"/>
        <v>0</v>
      </c>
      <c r="AE194" s="182">
        <f>VLOOKUP(A:A,[2]全区!$A$1:$P$65536,16,FALSE)</f>
        <v>6.192</v>
      </c>
      <c r="AF194" s="219">
        <f t="shared" si="384"/>
        <v>6</v>
      </c>
      <c r="AH194" s="182">
        <v>0</v>
      </c>
      <c r="AI194" s="182">
        <f>VLOOKUP(A:A,'[4]YB01'!$A$1:$C$1317,3,FALSE)</f>
        <v>0</v>
      </c>
      <c r="AJ194" s="177">
        <f t="shared" si="385"/>
        <v>0</v>
      </c>
      <c r="AK194" s="146">
        <v>6</v>
      </c>
      <c r="AL194" s="146">
        <f t="shared" si="386"/>
        <v>6</v>
      </c>
      <c r="AM194" s="228">
        <v>6.192</v>
      </c>
      <c r="AN194" s="182">
        <f t="shared" si="251"/>
        <v>0</v>
      </c>
      <c r="AO194" s="219">
        <v>0</v>
      </c>
      <c r="AP194" s="176">
        <f>(SUMIF([5]预算调整!$O:$O,A:A,[5]预算调整!$AD:$AD))/10000</f>
        <v>0</v>
      </c>
      <c r="AQ194" s="219">
        <f t="shared" si="267"/>
        <v>0</v>
      </c>
      <c r="AR194" s="219">
        <v>0</v>
      </c>
      <c r="AS194" s="182">
        <f>(SUMIF([6]预算调整!$F:$F,A:A,[6]预算调整!$P:$P))/10000</f>
        <v>0</v>
      </c>
      <c r="AT194" s="219">
        <f t="shared" si="387"/>
        <v>0</v>
      </c>
      <c r="AW194" s="231">
        <v>0</v>
      </c>
      <c r="AX194" s="182">
        <f>(SUMIF([7]Sheet2!$B:$B,A:A,[7]Sheet2!$C:$C))/10000</f>
        <v>0</v>
      </c>
      <c r="AY194" s="219">
        <f t="shared" si="388"/>
        <v>0</v>
      </c>
      <c r="BC194" s="182">
        <v>0</v>
      </c>
      <c r="BD194" s="146">
        <f t="shared" si="389"/>
        <v>0</v>
      </c>
      <c r="BE194" s="182">
        <v>0</v>
      </c>
      <c r="BF194" s="182">
        <f>SUMIF([8]Sheet1!$O:$O,A194,[8]Sheet1!$AD:$AD)</f>
        <v>0</v>
      </c>
    </row>
    <row r="195" hidden="1" customHeight="1" spans="1:58">
      <c r="A195" s="208">
        <v>2013403</v>
      </c>
      <c r="B195" s="60" t="s">
        <v>103</v>
      </c>
      <c r="C195" s="63">
        <f t="shared" si="373"/>
        <v>0</v>
      </c>
      <c r="D195" s="63">
        <f t="shared" si="374"/>
        <v>0</v>
      </c>
      <c r="E195" s="63">
        <f t="shared" si="375"/>
        <v>0</v>
      </c>
      <c r="F195" s="63">
        <f t="shared" si="376"/>
        <v>0</v>
      </c>
      <c r="G195" s="63">
        <f t="shared" si="377"/>
        <v>0</v>
      </c>
      <c r="H195" s="63">
        <f t="shared" si="378"/>
        <v>0</v>
      </c>
      <c r="I195" s="106" t="str">
        <f t="shared" si="351"/>
        <v>否</v>
      </c>
      <c r="J195" s="146" t="str">
        <f t="shared" si="352"/>
        <v>项</v>
      </c>
      <c r="K195" s="146" t="str">
        <f t="shared" si="353"/>
        <v>201</v>
      </c>
      <c r="N195" s="218">
        <v>0</v>
      </c>
      <c r="P195" s="219">
        <f t="shared" si="379"/>
        <v>0</v>
      </c>
      <c r="Q195" s="219"/>
      <c r="R195" s="219"/>
      <c r="S195" s="219"/>
      <c r="T195" s="219"/>
      <c r="V195" s="219"/>
      <c r="W195" s="219">
        <v>0</v>
      </c>
      <c r="Y195" s="219">
        <f t="shared" si="381"/>
        <v>0</v>
      </c>
      <c r="AB195" s="219"/>
      <c r="AD195" s="219">
        <f t="shared" si="383"/>
        <v>0</v>
      </c>
      <c r="AF195" s="219"/>
      <c r="AH195" s="182">
        <v>0</v>
      </c>
      <c r="AI195" s="182">
        <f>VLOOKUP(A:A,'[4]YB01'!$A$1:$C$1317,3,FALSE)</f>
        <v>0</v>
      </c>
      <c r="AJ195" s="177">
        <f t="shared" si="385"/>
        <v>0</v>
      </c>
      <c r="AK195" s="146">
        <v>0</v>
      </c>
      <c r="AL195" s="146">
        <f t="shared" si="386"/>
        <v>0</v>
      </c>
      <c r="AM195" s="228">
        <v>0</v>
      </c>
      <c r="AN195" s="182">
        <f t="shared" si="251"/>
        <v>0</v>
      </c>
      <c r="AO195" s="219">
        <v>0</v>
      </c>
      <c r="AP195" s="176">
        <f>(SUMIF([5]预算调整!$O:$O,A:A,[5]预算调整!$AD:$AD))/10000</f>
        <v>0</v>
      </c>
      <c r="AQ195" s="219">
        <f t="shared" si="267"/>
        <v>0</v>
      </c>
      <c r="AR195" s="219">
        <v>0</v>
      </c>
      <c r="AS195" s="182">
        <f>(SUMIF([6]预算调整!$F:$F,A:A,[6]预算调整!$P:$P))/10000</f>
        <v>0</v>
      </c>
      <c r="AT195" s="219">
        <f t="shared" si="387"/>
        <v>0</v>
      </c>
      <c r="AW195" s="231">
        <v>0</v>
      </c>
      <c r="AX195" s="182">
        <f>(SUMIF([7]Sheet2!$B:$B,A:A,[7]Sheet2!$C:$C))/10000</f>
        <v>0</v>
      </c>
      <c r="AY195" s="219">
        <f t="shared" si="388"/>
        <v>0</v>
      </c>
      <c r="BC195" s="182">
        <v>0</v>
      </c>
      <c r="BD195" s="146">
        <f t="shared" si="389"/>
        <v>0</v>
      </c>
      <c r="BE195" s="182">
        <v>0</v>
      </c>
      <c r="BF195" s="182">
        <f>SUMIF([8]Sheet1!$O:$O,A195,[8]Sheet1!$AD:$AD)</f>
        <v>0</v>
      </c>
    </row>
    <row r="196" customHeight="1" spans="1:58">
      <c r="A196" s="208">
        <v>2013404</v>
      </c>
      <c r="B196" s="60" t="s">
        <v>205</v>
      </c>
      <c r="C196" s="63">
        <f t="shared" si="373"/>
        <v>2</v>
      </c>
      <c r="D196" s="63">
        <f t="shared" si="374"/>
        <v>0</v>
      </c>
      <c r="E196" s="63">
        <f t="shared" si="375"/>
        <v>8</v>
      </c>
      <c r="F196" s="63">
        <f t="shared" si="376"/>
        <v>0</v>
      </c>
      <c r="G196" s="63">
        <f t="shared" si="377"/>
        <v>0</v>
      </c>
      <c r="H196" s="63">
        <f t="shared" si="378"/>
        <v>10</v>
      </c>
      <c r="I196" s="106" t="str">
        <f t="shared" si="351"/>
        <v>是</v>
      </c>
      <c r="J196" s="146" t="str">
        <f t="shared" si="352"/>
        <v>项</v>
      </c>
      <c r="K196" s="146" t="str">
        <f t="shared" si="353"/>
        <v>201</v>
      </c>
      <c r="N196" s="218">
        <v>2</v>
      </c>
      <c r="O196" s="146">
        <v>2</v>
      </c>
      <c r="P196" s="219">
        <f t="shared" si="379"/>
        <v>2</v>
      </c>
      <c r="Q196" s="219">
        <v>0</v>
      </c>
      <c r="R196" s="219">
        <v>0</v>
      </c>
      <c r="S196" s="219">
        <f>VLOOKUP(A:A,[3]全区!$A$1:$O$65536,15,FALSE)</f>
        <v>0</v>
      </c>
      <c r="T196" s="219">
        <v>0</v>
      </c>
      <c r="U196" s="146">
        <f>VLOOKUP(A:A,[3]全区!$A$1:$Q$65536,17,FALSE)</f>
        <v>0</v>
      </c>
      <c r="V196" s="219">
        <f t="shared" si="380"/>
        <v>0</v>
      </c>
      <c r="W196" s="219">
        <v>0</v>
      </c>
      <c r="X196" s="182">
        <f>VLOOKUP(A:A,[3]全区!$A$1:$S$65536,19,FALSE)</f>
        <v>0</v>
      </c>
      <c r="Y196" s="219">
        <f t="shared" si="381"/>
        <v>0</v>
      </c>
      <c r="AA196" s="182">
        <f>VLOOKUP(A:A,[2]全区!$A$1:$T$65536,20,FALSE)</f>
        <v>0</v>
      </c>
      <c r="AB196" s="219">
        <f t="shared" si="382"/>
        <v>0</v>
      </c>
      <c r="AC196" s="182">
        <f>VLOOKUP(A:A,[1]全区!$A$1:$V$65536,22,FALSE)</f>
        <v>0</v>
      </c>
      <c r="AD196" s="219">
        <f t="shared" si="383"/>
        <v>0</v>
      </c>
      <c r="AE196" s="182">
        <f>VLOOKUP(A:A,[2]全区!$A$1:$P$65536,16,FALSE)</f>
        <v>0</v>
      </c>
      <c r="AF196" s="219">
        <f t="shared" si="384"/>
        <v>0</v>
      </c>
      <c r="AH196" s="182">
        <v>10</v>
      </c>
      <c r="AI196" s="182">
        <f>VLOOKUP(A:A,'[4]YB01'!$A$1:$C$1317,3,FALSE)</f>
        <v>10</v>
      </c>
      <c r="AJ196" s="177">
        <f t="shared" si="385"/>
        <v>2</v>
      </c>
      <c r="AK196" s="146">
        <v>10</v>
      </c>
      <c r="AL196" s="146">
        <f t="shared" si="386"/>
        <v>10</v>
      </c>
      <c r="AM196" s="228">
        <v>10</v>
      </c>
      <c r="AN196" s="182">
        <f t="shared" si="251"/>
        <v>0</v>
      </c>
      <c r="AO196" s="219">
        <v>0</v>
      </c>
      <c r="AP196" s="176">
        <f>(SUMIF([5]预算调整!$O:$O,A:A,[5]预算调整!$AD:$AD))/10000</f>
        <v>0</v>
      </c>
      <c r="AQ196" s="219">
        <f t="shared" si="267"/>
        <v>0</v>
      </c>
      <c r="AR196" s="219">
        <v>2</v>
      </c>
      <c r="AS196" s="182">
        <f>(SUMIF([6]预算调整!$F:$F,A:A,[6]预算调整!$P:$P))/10000</f>
        <v>2</v>
      </c>
      <c r="AT196" s="219">
        <f t="shared" si="387"/>
        <v>2</v>
      </c>
      <c r="AW196" s="231">
        <v>0</v>
      </c>
      <c r="AX196" s="182">
        <f>(SUMIF([7]Sheet2!$B:$B,A:A,[7]Sheet2!$C:$C))/10000</f>
        <v>0</v>
      </c>
      <c r="AY196" s="219">
        <f t="shared" si="388"/>
        <v>0</v>
      </c>
      <c r="BC196" s="182">
        <v>0</v>
      </c>
      <c r="BD196" s="146">
        <f t="shared" si="389"/>
        <v>0</v>
      </c>
      <c r="BE196" s="182">
        <v>0</v>
      </c>
      <c r="BF196" s="182">
        <f>SUMIF([8]Sheet1!$O:$O,A196,[8]Sheet1!$AD:$AD)</f>
        <v>0</v>
      </c>
    </row>
    <row r="197" hidden="1" customHeight="1" spans="1:58">
      <c r="A197" s="208">
        <v>2013405</v>
      </c>
      <c r="B197" s="60" t="s">
        <v>206</v>
      </c>
      <c r="C197" s="63">
        <f t="shared" si="373"/>
        <v>0</v>
      </c>
      <c r="D197" s="63">
        <f t="shared" si="374"/>
        <v>0</v>
      </c>
      <c r="E197" s="63">
        <f t="shared" si="375"/>
        <v>0</v>
      </c>
      <c r="F197" s="63">
        <f t="shared" si="376"/>
        <v>0</v>
      </c>
      <c r="G197" s="63">
        <f t="shared" si="377"/>
        <v>0</v>
      </c>
      <c r="H197" s="63">
        <f t="shared" si="378"/>
        <v>0</v>
      </c>
      <c r="I197" s="106" t="str">
        <f t="shared" si="351"/>
        <v>否</v>
      </c>
      <c r="J197" s="146" t="str">
        <f t="shared" si="352"/>
        <v>项</v>
      </c>
      <c r="K197" s="146" t="str">
        <f t="shared" si="353"/>
        <v>201</v>
      </c>
      <c r="N197" s="218">
        <v>0</v>
      </c>
      <c r="P197" s="219">
        <f t="shared" si="379"/>
        <v>0</v>
      </c>
      <c r="Q197" s="219"/>
      <c r="R197" s="219"/>
      <c r="S197" s="219"/>
      <c r="T197" s="219"/>
      <c r="V197" s="219"/>
      <c r="W197" s="219">
        <v>0</v>
      </c>
      <c r="Y197" s="219">
        <f t="shared" si="381"/>
        <v>0</v>
      </c>
      <c r="AB197" s="219"/>
      <c r="AD197" s="219">
        <f t="shared" si="383"/>
        <v>0</v>
      </c>
      <c r="AF197" s="219"/>
      <c r="AH197" s="182">
        <v>0</v>
      </c>
      <c r="AI197" s="182">
        <f>VLOOKUP(A:A,'[4]YB01'!$A$1:$C$1317,3,FALSE)</f>
        <v>0</v>
      </c>
      <c r="AJ197" s="177">
        <f t="shared" si="385"/>
        <v>0</v>
      </c>
      <c r="AK197" s="146">
        <v>0</v>
      </c>
      <c r="AL197" s="146">
        <f t="shared" si="386"/>
        <v>0</v>
      </c>
      <c r="AM197" s="228">
        <v>0</v>
      </c>
      <c r="AN197" s="182">
        <f t="shared" si="251"/>
        <v>0</v>
      </c>
      <c r="AO197" s="219">
        <v>0</v>
      </c>
      <c r="AP197" s="176">
        <f>(SUMIF([5]预算调整!$O:$O,A:A,[5]预算调整!$AD:$AD))/10000</f>
        <v>0</v>
      </c>
      <c r="AQ197" s="219">
        <f t="shared" si="267"/>
        <v>0</v>
      </c>
      <c r="AR197" s="219">
        <v>0</v>
      </c>
      <c r="AS197" s="182">
        <f>(SUMIF([6]预算调整!$F:$F,A:A,[6]预算调整!$P:$P))/10000</f>
        <v>0</v>
      </c>
      <c r="AT197" s="219">
        <f t="shared" si="387"/>
        <v>0</v>
      </c>
      <c r="AW197" s="231">
        <v>0</v>
      </c>
      <c r="AX197" s="182">
        <f>(SUMIF([7]Sheet2!$B:$B,A:A,[7]Sheet2!$C:$C))/10000</f>
        <v>0</v>
      </c>
      <c r="AY197" s="219">
        <f t="shared" si="388"/>
        <v>0</v>
      </c>
      <c r="BC197" s="182">
        <v>0</v>
      </c>
      <c r="BD197" s="146">
        <f t="shared" si="389"/>
        <v>0</v>
      </c>
      <c r="BE197" s="182">
        <v>0</v>
      </c>
      <c r="BF197" s="182">
        <f>SUMIF([8]Sheet1!$O:$O,A197,[8]Sheet1!$AD:$AD)</f>
        <v>0</v>
      </c>
    </row>
    <row r="198" customHeight="1" spans="1:58">
      <c r="A198" s="208">
        <v>2013450</v>
      </c>
      <c r="B198" s="60" t="s">
        <v>110</v>
      </c>
      <c r="C198" s="63">
        <f t="shared" si="373"/>
        <v>30</v>
      </c>
      <c r="D198" s="63">
        <f t="shared" si="374"/>
        <v>0</v>
      </c>
      <c r="E198" s="63">
        <f t="shared" si="375"/>
        <v>11</v>
      </c>
      <c r="F198" s="63">
        <f t="shared" si="376"/>
        <v>0</v>
      </c>
      <c r="G198" s="63">
        <f t="shared" si="377"/>
        <v>0</v>
      </c>
      <c r="H198" s="63">
        <f t="shared" si="378"/>
        <v>41</v>
      </c>
      <c r="I198" s="106" t="str">
        <f t="shared" si="351"/>
        <v>是</v>
      </c>
      <c r="J198" s="146" t="str">
        <f t="shared" si="352"/>
        <v>项</v>
      </c>
      <c r="K198" s="146" t="str">
        <f t="shared" si="353"/>
        <v>201</v>
      </c>
      <c r="N198" s="218">
        <v>30</v>
      </c>
      <c r="O198" s="146">
        <v>29.6456</v>
      </c>
      <c r="P198" s="219">
        <f t="shared" si="379"/>
        <v>30</v>
      </c>
      <c r="Q198" s="219">
        <v>0</v>
      </c>
      <c r="R198" s="219">
        <v>0</v>
      </c>
      <c r="S198" s="219">
        <f>VLOOKUP(A:A,[3]全区!$A$1:$O$65536,15,FALSE)</f>
        <v>0</v>
      </c>
      <c r="T198" s="219">
        <v>0</v>
      </c>
      <c r="U198" s="146">
        <f>VLOOKUP(A:A,[3]全区!$A$1:$Q$65536,17,FALSE)</f>
        <v>0</v>
      </c>
      <c r="V198" s="219">
        <f t="shared" si="380"/>
        <v>0</v>
      </c>
      <c r="W198" s="219">
        <v>0</v>
      </c>
      <c r="X198" s="182">
        <f>VLOOKUP(A:A,[3]全区!$A$1:$S$65536,19,FALSE)</f>
        <v>0</v>
      </c>
      <c r="Y198" s="219">
        <f t="shared" si="381"/>
        <v>0</v>
      </c>
      <c r="AA198" s="182">
        <f>VLOOKUP(A:A,[2]全区!$A$1:$T$65536,20,FALSE)</f>
        <v>0</v>
      </c>
      <c r="AB198" s="219">
        <f t="shared" si="382"/>
        <v>0</v>
      </c>
      <c r="AC198" s="182">
        <f>VLOOKUP(A:A,[1]全区!$A$1:$V$65536,22,FALSE)</f>
        <v>0</v>
      </c>
      <c r="AD198" s="219">
        <f t="shared" si="383"/>
        <v>0</v>
      </c>
      <c r="AE198" s="182">
        <f>VLOOKUP(A:A,[2]全区!$A$1:$P$65536,16,FALSE)</f>
        <v>0</v>
      </c>
      <c r="AF198" s="219">
        <f t="shared" si="384"/>
        <v>0</v>
      </c>
      <c r="AH198" s="182">
        <v>30</v>
      </c>
      <c r="AI198" s="182">
        <f>VLOOKUP(A:A,'[4]YB01'!$A$1:$C$1317,3,FALSE)</f>
        <v>30</v>
      </c>
      <c r="AJ198" s="177">
        <f t="shared" si="385"/>
        <v>2</v>
      </c>
      <c r="AK198" s="146">
        <v>30</v>
      </c>
      <c r="AL198" s="146">
        <f t="shared" si="386"/>
        <v>30</v>
      </c>
      <c r="AM198" s="228">
        <v>30.155484</v>
      </c>
      <c r="AN198" s="182">
        <f t="shared" si="251"/>
        <v>11</v>
      </c>
      <c r="AO198" s="219">
        <v>2</v>
      </c>
      <c r="AP198" s="176">
        <f>(SUMIF([5]预算调整!$O:$O,A:A,[5]预算调整!$AD:$AD))/10000</f>
        <v>2.495616</v>
      </c>
      <c r="AQ198" s="219">
        <f t="shared" si="267"/>
        <v>2</v>
      </c>
      <c r="AR198" s="219">
        <v>0</v>
      </c>
      <c r="AS198" s="182">
        <f>(SUMIF([6]预算调整!$F:$F,A:A,[6]预算调整!$P:$P))/10000</f>
        <v>0</v>
      </c>
      <c r="AT198" s="219">
        <f t="shared" si="387"/>
        <v>0</v>
      </c>
      <c r="AW198" s="231">
        <v>0</v>
      </c>
      <c r="AX198" s="182">
        <f>(SUMIF([7]Sheet2!$B:$B,A:A,[7]Sheet2!$C:$C))/10000</f>
        <v>0</v>
      </c>
      <c r="AY198" s="219">
        <f t="shared" si="388"/>
        <v>0</v>
      </c>
      <c r="BC198" s="182">
        <v>11</v>
      </c>
      <c r="BD198" s="146">
        <f t="shared" si="389"/>
        <v>11</v>
      </c>
      <c r="BE198" s="182">
        <v>10.5672</v>
      </c>
      <c r="BF198" s="182">
        <f>SUMIF([8]Sheet1!$O:$O,A198,[8]Sheet1!$AD:$AD)</f>
        <v>105672</v>
      </c>
    </row>
    <row r="199" customHeight="1" spans="1:58">
      <c r="A199" s="208">
        <v>2013499</v>
      </c>
      <c r="B199" s="60" t="s">
        <v>207</v>
      </c>
      <c r="C199" s="63">
        <f t="shared" si="373"/>
        <v>5</v>
      </c>
      <c r="D199" s="63">
        <f t="shared" si="374"/>
        <v>0</v>
      </c>
      <c r="E199" s="63">
        <f t="shared" si="375"/>
        <v>-3</v>
      </c>
      <c r="F199" s="63">
        <f t="shared" si="376"/>
        <v>0</v>
      </c>
      <c r="G199" s="63">
        <f t="shared" si="377"/>
        <v>0</v>
      </c>
      <c r="H199" s="63">
        <f t="shared" si="378"/>
        <v>2</v>
      </c>
      <c r="I199" s="106" t="str">
        <f t="shared" si="351"/>
        <v>是</v>
      </c>
      <c r="J199" s="146" t="str">
        <f t="shared" si="352"/>
        <v>项</v>
      </c>
      <c r="K199" s="146" t="str">
        <f t="shared" si="353"/>
        <v>201</v>
      </c>
      <c r="N199" s="218">
        <v>5</v>
      </c>
      <c r="O199" s="146">
        <v>5.499</v>
      </c>
      <c r="P199" s="219">
        <f t="shared" si="379"/>
        <v>5</v>
      </c>
      <c r="Q199" s="219">
        <v>0</v>
      </c>
      <c r="R199" s="219">
        <v>0</v>
      </c>
      <c r="S199" s="219">
        <f>VLOOKUP(A:A,[3]全区!$A$1:$O$65536,15,FALSE)</f>
        <v>0</v>
      </c>
      <c r="T199" s="219">
        <v>0</v>
      </c>
      <c r="U199" s="146">
        <f>VLOOKUP(A:A,[3]全区!$A$1:$Q$65536,17,FALSE)</f>
        <v>0</v>
      </c>
      <c r="V199" s="219">
        <f t="shared" si="380"/>
        <v>0</v>
      </c>
      <c r="W199" s="219">
        <v>0</v>
      </c>
      <c r="X199" s="182">
        <f>VLOOKUP(A:A,[3]全区!$A$1:$S$65536,19,FALSE)</f>
        <v>0</v>
      </c>
      <c r="Y199" s="219">
        <f t="shared" si="381"/>
        <v>0</v>
      </c>
      <c r="AA199" s="182">
        <f>VLOOKUP(A:A,[2]全区!$A$1:$T$65536,20,FALSE)</f>
        <v>5.4</v>
      </c>
      <c r="AB199" s="219">
        <f t="shared" si="382"/>
        <v>5</v>
      </c>
      <c r="AC199" s="182">
        <f>VLOOKUP(A:A,[1]全区!$A$1:$V$65536,22,FALSE)</f>
        <v>0</v>
      </c>
      <c r="AD199" s="219">
        <f t="shared" si="383"/>
        <v>0</v>
      </c>
      <c r="AE199" s="182">
        <f>VLOOKUP(A:A,[2]全区!$A$1:$P$65536,16,FALSE)</f>
        <v>0</v>
      </c>
      <c r="AF199" s="219">
        <f t="shared" si="384"/>
        <v>0</v>
      </c>
      <c r="AH199" s="182">
        <v>2</v>
      </c>
      <c r="AI199" s="182">
        <f>VLOOKUP(A:A,'[4]YB01'!$A$1:$C$1317,3,FALSE)</f>
        <v>2</v>
      </c>
      <c r="AJ199" s="177">
        <f t="shared" si="385"/>
        <v>0</v>
      </c>
      <c r="AK199" s="146">
        <v>2</v>
      </c>
      <c r="AL199" s="146">
        <f t="shared" si="386"/>
        <v>2</v>
      </c>
      <c r="AM199" s="228">
        <v>2.45</v>
      </c>
      <c r="AN199" s="182">
        <f t="shared" si="251"/>
        <v>0</v>
      </c>
      <c r="AO199" s="219">
        <v>0</v>
      </c>
      <c r="AP199" s="176">
        <f>(SUMIF([5]预算调整!$O:$O,A:A,[5]预算调整!$AD:$AD))/10000</f>
        <v>0</v>
      </c>
      <c r="AQ199" s="219">
        <f t="shared" si="267"/>
        <v>0</v>
      </c>
      <c r="AR199" s="219">
        <v>0</v>
      </c>
      <c r="AS199" s="182">
        <f>(SUMIF([6]预算调整!$F:$F,A:A,[6]预算调整!$P:$P))/10000</f>
        <v>0</v>
      </c>
      <c r="AT199" s="219">
        <f t="shared" si="387"/>
        <v>0</v>
      </c>
      <c r="AW199" s="231">
        <v>0</v>
      </c>
      <c r="AX199" s="182">
        <f>(SUMIF([7]Sheet2!$B:$B,A:A,[7]Sheet2!$C:$C))/10000</f>
        <v>0</v>
      </c>
      <c r="AY199" s="219">
        <f t="shared" si="388"/>
        <v>0</v>
      </c>
      <c r="BC199" s="182">
        <v>0</v>
      </c>
      <c r="BD199" s="146">
        <f t="shared" si="389"/>
        <v>0</v>
      </c>
      <c r="BE199" s="182">
        <v>0</v>
      </c>
      <c r="BF199" s="182">
        <f>SUMIF([8]Sheet1!$O:$O,A199,[8]Sheet1!$AD:$AD)</f>
        <v>0</v>
      </c>
    </row>
    <row r="200" s="177" customFormat="1" hidden="1" customHeight="1" spans="1:58">
      <c r="A200" s="209">
        <v>20135</v>
      </c>
      <c r="B200" s="207" t="s">
        <v>208</v>
      </c>
      <c r="C200" s="66">
        <f t="shared" ref="C200:H200" si="390">SUM(C201:C205)</f>
        <v>0</v>
      </c>
      <c r="D200" s="66">
        <f t="shared" si="390"/>
        <v>0</v>
      </c>
      <c r="E200" s="66">
        <f t="shared" si="390"/>
        <v>0</v>
      </c>
      <c r="F200" s="66">
        <f t="shared" si="390"/>
        <v>0</v>
      </c>
      <c r="G200" s="66">
        <f t="shared" si="390"/>
        <v>0</v>
      </c>
      <c r="H200" s="66">
        <f t="shared" si="390"/>
        <v>0</v>
      </c>
      <c r="I200" s="106" t="str">
        <f t="shared" si="351"/>
        <v>否</v>
      </c>
      <c r="J200" s="143" t="str">
        <f t="shared" si="352"/>
        <v>款</v>
      </c>
      <c r="K200" s="143" t="str">
        <f t="shared" si="353"/>
        <v>201</v>
      </c>
      <c r="L200" s="143"/>
      <c r="M200" s="143"/>
      <c r="N200" s="143"/>
      <c r="O200" s="143"/>
      <c r="P200" s="143"/>
      <c r="Q200" s="143"/>
      <c r="R200" s="143"/>
      <c r="S200" s="143"/>
      <c r="T200" s="143"/>
      <c r="U200" s="143"/>
      <c r="V200" s="143"/>
      <c r="W200" s="143"/>
      <c r="AN200" s="182">
        <f t="shared" si="251"/>
        <v>0</v>
      </c>
      <c r="AO200" s="219"/>
      <c r="AP200" s="176">
        <f>(SUMIF([5]预算调整!$O:$O,A:A,[5]预算调整!$AD:$AD))/10000</f>
        <v>0</v>
      </c>
      <c r="AQ200" s="219">
        <f t="shared" si="267"/>
        <v>0</v>
      </c>
      <c r="AR200" s="219"/>
      <c r="AS200" s="182">
        <v>0</v>
      </c>
      <c r="AX200" s="182">
        <v>0</v>
      </c>
      <c r="BC200" s="182"/>
      <c r="BD200" s="182"/>
      <c r="BE200" s="182">
        <v>0</v>
      </c>
      <c r="BF200" s="182"/>
    </row>
    <row r="201" hidden="1" customHeight="1" spans="1:58">
      <c r="A201" s="208">
        <v>2013501</v>
      </c>
      <c r="B201" s="60" t="s">
        <v>101</v>
      </c>
      <c r="C201" s="63">
        <f t="shared" ref="C201:C205" si="391">N201+T201+W201</f>
        <v>0</v>
      </c>
      <c r="D201" s="63">
        <f t="shared" ref="D201:D205" si="392">Q201+T201</f>
        <v>0</v>
      </c>
      <c r="E201" s="63">
        <f t="shared" ref="E201:E205" si="393">H201-C201</f>
        <v>0</v>
      </c>
      <c r="F201" s="63">
        <f t="shared" ref="F201:F205" si="394">G201-D201</f>
        <v>0</v>
      </c>
      <c r="G201" s="63">
        <f t="shared" ref="G201:G205" si="395">AW201</f>
        <v>0</v>
      </c>
      <c r="H201" s="63">
        <f t="shared" ref="H201:H205" si="396">AK201+AN201</f>
        <v>0</v>
      </c>
      <c r="I201" s="106" t="str">
        <f t="shared" si="351"/>
        <v>否</v>
      </c>
      <c r="J201" s="146" t="str">
        <f t="shared" si="352"/>
        <v>项</v>
      </c>
      <c r="K201" s="146" t="str">
        <f t="shared" si="353"/>
        <v>201</v>
      </c>
      <c r="N201" s="218">
        <v>0</v>
      </c>
      <c r="P201" s="219">
        <f>ROUND(O201,0)</f>
        <v>0</v>
      </c>
      <c r="Q201" s="219"/>
      <c r="R201" s="219"/>
      <c r="S201" s="219"/>
      <c r="T201" s="219"/>
      <c r="V201" s="219"/>
      <c r="W201" s="219">
        <v>0</v>
      </c>
      <c r="Y201" s="219">
        <f>ROUND(X201,0)</f>
        <v>0</v>
      </c>
      <c r="AB201" s="219"/>
      <c r="AD201" s="219">
        <f>ROUND(AC201,0)</f>
        <v>0</v>
      </c>
      <c r="AF201" s="219"/>
      <c r="AH201" s="182">
        <v>0</v>
      </c>
      <c r="AI201" s="182">
        <f>VLOOKUP(A:A,'[4]YB01'!$A$1:$C$1317,3,FALSE)</f>
        <v>0</v>
      </c>
      <c r="AJ201" s="177">
        <f t="shared" ref="AJ201:AJ205" si="397">AO201+AR201</f>
        <v>0</v>
      </c>
      <c r="AK201" s="146">
        <v>0</v>
      </c>
      <c r="AL201" s="146">
        <f>ROUND(AM201,0)</f>
        <v>0</v>
      </c>
      <c r="AM201" s="228">
        <v>0</v>
      </c>
      <c r="AN201" s="182">
        <f t="shared" si="251"/>
        <v>0</v>
      </c>
      <c r="AO201" s="219">
        <v>0</v>
      </c>
      <c r="AP201" s="176">
        <f>(SUMIF([5]预算调整!$O:$O,A:A,[5]预算调整!$AD:$AD))/10000</f>
        <v>0</v>
      </c>
      <c r="AQ201" s="219">
        <f t="shared" si="267"/>
        <v>0</v>
      </c>
      <c r="AR201" s="219">
        <v>0</v>
      </c>
      <c r="AS201" s="182">
        <f>(SUMIF([6]预算调整!$F:$F,A:A,[6]预算调整!$P:$P))/10000</f>
        <v>0</v>
      </c>
      <c r="AT201" s="219">
        <f t="shared" ref="AT201:AT205" si="398">ROUND(AS201,0)</f>
        <v>0</v>
      </c>
      <c r="AW201" s="231">
        <v>0</v>
      </c>
      <c r="AX201" s="182">
        <f>(SUMIF([7]Sheet2!$B:$B,A:A,[7]Sheet2!$C:$C))/10000</f>
        <v>0</v>
      </c>
      <c r="AY201" s="219">
        <f t="shared" ref="AY201:AY205" si="399">ROUND(AX201,0)</f>
        <v>0</v>
      </c>
      <c r="BC201" s="182">
        <v>0</v>
      </c>
      <c r="BD201" s="146">
        <f t="shared" ref="BD201:BD205" si="400">ROUND(BE201,0)</f>
        <v>0</v>
      </c>
      <c r="BE201" s="182">
        <v>0</v>
      </c>
      <c r="BF201" s="182">
        <f>SUMIF([8]Sheet1!$O:$O,A201,[8]Sheet1!$AD:$AD)</f>
        <v>0</v>
      </c>
    </row>
    <row r="202" hidden="1" customHeight="1" spans="1:58">
      <c r="A202" s="208">
        <v>2013502</v>
      </c>
      <c r="B202" s="60" t="s">
        <v>102</v>
      </c>
      <c r="C202" s="63">
        <f t="shared" si="391"/>
        <v>0</v>
      </c>
      <c r="D202" s="63">
        <f t="shared" si="392"/>
        <v>0</v>
      </c>
      <c r="E202" s="63">
        <f t="shared" si="393"/>
        <v>0</v>
      </c>
      <c r="F202" s="63">
        <f t="shared" si="394"/>
        <v>0</v>
      </c>
      <c r="G202" s="63">
        <f t="shared" si="395"/>
        <v>0</v>
      </c>
      <c r="H202" s="63">
        <f t="shared" si="396"/>
        <v>0</v>
      </c>
      <c r="I202" s="106" t="str">
        <f t="shared" si="351"/>
        <v>否</v>
      </c>
      <c r="J202" s="146" t="str">
        <f t="shared" si="352"/>
        <v>项</v>
      </c>
      <c r="K202" s="146" t="str">
        <f t="shared" si="353"/>
        <v>201</v>
      </c>
      <c r="N202" s="218">
        <v>0</v>
      </c>
      <c r="P202" s="219">
        <f>ROUND(O202,0)</f>
        <v>0</v>
      </c>
      <c r="Q202" s="219"/>
      <c r="R202" s="219"/>
      <c r="S202" s="219"/>
      <c r="T202" s="219"/>
      <c r="V202" s="219"/>
      <c r="W202" s="219">
        <v>0</v>
      </c>
      <c r="Y202" s="219">
        <f>ROUND(X202,0)</f>
        <v>0</v>
      </c>
      <c r="AB202" s="219"/>
      <c r="AD202" s="219">
        <f>ROUND(AC202,0)</f>
        <v>0</v>
      </c>
      <c r="AF202" s="219"/>
      <c r="AH202" s="182">
        <v>0</v>
      </c>
      <c r="AI202" s="182">
        <f>VLOOKUP(A:A,'[4]YB01'!$A$1:$C$1317,3,FALSE)</f>
        <v>0</v>
      </c>
      <c r="AJ202" s="177">
        <f t="shared" si="397"/>
        <v>0</v>
      </c>
      <c r="AK202" s="146">
        <v>0</v>
      </c>
      <c r="AL202" s="146">
        <f>ROUND(AM202,0)</f>
        <v>0</v>
      </c>
      <c r="AM202" s="228">
        <v>0</v>
      </c>
      <c r="AN202" s="182">
        <f t="shared" si="251"/>
        <v>0</v>
      </c>
      <c r="AO202" s="219">
        <v>0</v>
      </c>
      <c r="AP202" s="176">
        <f>(SUMIF([5]预算调整!$O:$O,A:A,[5]预算调整!$AD:$AD))/10000</f>
        <v>0</v>
      </c>
      <c r="AQ202" s="219">
        <f t="shared" si="267"/>
        <v>0</v>
      </c>
      <c r="AR202" s="219">
        <v>0</v>
      </c>
      <c r="AS202" s="182">
        <f>(SUMIF([6]预算调整!$F:$F,A:A,[6]预算调整!$P:$P))/10000</f>
        <v>0</v>
      </c>
      <c r="AT202" s="219">
        <f t="shared" si="398"/>
        <v>0</v>
      </c>
      <c r="AW202" s="231">
        <v>0</v>
      </c>
      <c r="AX202" s="182">
        <f>(SUMIF([7]Sheet2!$B:$B,A:A,[7]Sheet2!$C:$C))/10000</f>
        <v>0</v>
      </c>
      <c r="AY202" s="219">
        <f t="shared" si="399"/>
        <v>0</v>
      </c>
      <c r="BC202" s="182">
        <v>0</v>
      </c>
      <c r="BD202" s="146">
        <f t="shared" si="400"/>
        <v>0</v>
      </c>
      <c r="BE202" s="182">
        <v>0</v>
      </c>
      <c r="BF202" s="182">
        <f>SUMIF([8]Sheet1!$O:$O,A202,[8]Sheet1!$AD:$AD)</f>
        <v>0</v>
      </c>
    </row>
    <row r="203" hidden="1" customHeight="1" spans="1:58">
      <c r="A203" s="208">
        <v>2013503</v>
      </c>
      <c r="B203" s="60" t="s">
        <v>103</v>
      </c>
      <c r="C203" s="63">
        <f t="shared" si="391"/>
        <v>0</v>
      </c>
      <c r="D203" s="63">
        <f t="shared" si="392"/>
        <v>0</v>
      </c>
      <c r="E203" s="63">
        <f t="shared" si="393"/>
        <v>0</v>
      </c>
      <c r="F203" s="63">
        <f t="shared" si="394"/>
        <v>0</v>
      </c>
      <c r="G203" s="63">
        <f t="shared" si="395"/>
        <v>0</v>
      </c>
      <c r="H203" s="63">
        <f t="shared" si="396"/>
        <v>0</v>
      </c>
      <c r="I203" s="106" t="str">
        <f t="shared" si="351"/>
        <v>否</v>
      </c>
      <c r="J203" s="146" t="str">
        <f t="shared" si="352"/>
        <v>项</v>
      </c>
      <c r="K203" s="146" t="str">
        <f t="shared" si="353"/>
        <v>201</v>
      </c>
      <c r="N203" s="218">
        <v>0</v>
      </c>
      <c r="P203" s="219">
        <f>ROUND(O203,0)</f>
        <v>0</v>
      </c>
      <c r="Q203" s="219"/>
      <c r="R203" s="219"/>
      <c r="S203" s="219"/>
      <c r="T203" s="219"/>
      <c r="V203" s="219"/>
      <c r="W203" s="219">
        <v>0</v>
      </c>
      <c r="Y203" s="219">
        <f>ROUND(X203,0)</f>
        <v>0</v>
      </c>
      <c r="AB203" s="219"/>
      <c r="AD203" s="219">
        <f>ROUND(AC203,0)</f>
        <v>0</v>
      </c>
      <c r="AF203" s="219"/>
      <c r="AH203" s="182">
        <v>0</v>
      </c>
      <c r="AI203" s="182">
        <f>VLOOKUP(A:A,'[4]YB01'!$A$1:$C$1317,3,FALSE)</f>
        <v>0</v>
      </c>
      <c r="AJ203" s="177">
        <f t="shared" si="397"/>
        <v>0</v>
      </c>
      <c r="AK203" s="146">
        <v>0</v>
      </c>
      <c r="AL203" s="146">
        <f>ROUND(AM203,0)</f>
        <v>0</v>
      </c>
      <c r="AM203" s="228">
        <v>0</v>
      </c>
      <c r="AN203" s="182">
        <f t="shared" ref="AN203:AN266" si="401">BC203+BG203</f>
        <v>0</v>
      </c>
      <c r="AO203" s="219">
        <v>0</v>
      </c>
      <c r="AP203" s="176">
        <f>(SUMIF([5]预算调整!$O:$O,A:A,[5]预算调整!$AD:$AD))/10000</f>
        <v>0</v>
      </c>
      <c r="AQ203" s="219">
        <f t="shared" si="267"/>
        <v>0</v>
      </c>
      <c r="AR203" s="219">
        <v>0</v>
      </c>
      <c r="AS203" s="182">
        <f>(SUMIF([6]预算调整!$F:$F,A:A,[6]预算调整!$P:$P))/10000</f>
        <v>0</v>
      </c>
      <c r="AT203" s="219">
        <f t="shared" si="398"/>
        <v>0</v>
      </c>
      <c r="AW203" s="231">
        <v>0</v>
      </c>
      <c r="AX203" s="182">
        <f>(SUMIF([7]Sheet2!$B:$B,A:A,[7]Sheet2!$C:$C))/10000</f>
        <v>0</v>
      </c>
      <c r="AY203" s="219">
        <f t="shared" si="399"/>
        <v>0</v>
      </c>
      <c r="BC203" s="182">
        <v>0</v>
      </c>
      <c r="BD203" s="146">
        <f t="shared" si="400"/>
        <v>0</v>
      </c>
      <c r="BE203" s="182">
        <v>0</v>
      </c>
      <c r="BF203" s="182">
        <f>SUMIF([8]Sheet1!$O:$O,A203,[8]Sheet1!$AD:$AD)</f>
        <v>0</v>
      </c>
    </row>
    <row r="204" hidden="1" customHeight="1" spans="1:58">
      <c r="A204" s="208">
        <v>2013550</v>
      </c>
      <c r="B204" s="60" t="s">
        <v>110</v>
      </c>
      <c r="C204" s="63">
        <f t="shared" si="391"/>
        <v>0</v>
      </c>
      <c r="D204" s="63">
        <f t="shared" si="392"/>
        <v>0</v>
      </c>
      <c r="E204" s="63">
        <f t="shared" si="393"/>
        <v>0</v>
      </c>
      <c r="F204" s="63">
        <f t="shared" si="394"/>
        <v>0</v>
      </c>
      <c r="G204" s="63">
        <f t="shared" si="395"/>
        <v>0</v>
      </c>
      <c r="H204" s="63">
        <f t="shared" si="396"/>
        <v>0</v>
      </c>
      <c r="I204" s="106" t="str">
        <f t="shared" si="351"/>
        <v>否</v>
      </c>
      <c r="J204" s="146" t="str">
        <f t="shared" si="352"/>
        <v>项</v>
      </c>
      <c r="K204" s="146" t="str">
        <f t="shared" si="353"/>
        <v>201</v>
      </c>
      <c r="N204" s="218">
        <v>0</v>
      </c>
      <c r="P204" s="219">
        <f>ROUND(O204,0)</f>
        <v>0</v>
      </c>
      <c r="Q204" s="219"/>
      <c r="R204" s="219"/>
      <c r="S204" s="219"/>
      <c r="T204" s="219"/>
      <c r="V204" s="219"/>
      <c r="W204" s="219">
        <v>0</v>
      </c>
      <c r="Y204" s="219">
        <f>ROUND(X204,0)</f>
        <v>0</v>
      </c>
      <c r="AB204" s="219"/>
      <c r="AD204" s="219">
        <f>ROUND(AC204,0)</f>
        <v>0</v>
      </c>
      <c r="AF204" s="219"/>
      <c r="AH204" s="182">
        <v>0</v>
      </c>
      <c r="AI204" s="182">
        <f>VLOOKUP(A:A,'[4]YB01'!$A$1:$C$1317,3,FALSE)</f>
        <v>0</v>
      </c>
      <c r="AJ204" s="177">
        <f t="shared" si="397"/>
        <v>0</v>
      </c>
      <c r="AK204" s="146">
        <v>0</v>
      </c>
      <c r="AL204" s="146">
        <f>ROUND(AM204,0)</f>
        <v>0</v>
      </c>
      <c r="AM204" s="228">
        <v>0</v>
      </c>
      <c r="AN204" s="182">
        <f t="shared" si="401"/>
        <v>0</v>
      </c>
      <c r="AO204" s="219">
        <v>0</v>
      </c>
      <c r="AP204" s="176">
        <f>(SUMIF([5]预算调整!$O:$O,A:A,[5]预算调整!$AD:$AD))/10000</f>
        <v>0</v>
      </c>
      <c r="AQ204" s="219">
        <f t="shared" si="267"/>
        <v>0</v>
      </c>
      <c r="AR204" s="219">
        <v>0</v>
      </c>
      <c r="AS204" s="182">
        <f>(SUMIF([6]预算调整!$F:$F,A:A,[6]预算调整!$P:$P))/10000</f>
        <v>0</v>
      </c>
      <c r="AT204" s="219">
        <f t="shared" si="398"/>
        <v>0</v>
      </c>
      <c r="AW204" s="231">
        <v>0</v>
      </c>
      <c r="AX204" s="182">
        <f>(SUMIF([7]Sheet2!$B:$B,A:A,[7]Sheet2!$C:$C))/10000</f>
        <v>0</v>
      </c>
      <c r="AY204" s="219">
        <f t="shared" si="399"/>
        <v>0</v>
      </c>
      <c r="BC204" s="182">
        <v>0</v>
      </c>
      <c r="BD204" s="146">
        <f t="shared" si="400"/>
        <v>0</v>
      </c>
      <c r="BE204" s="182">
        <v>0</v>
      </c>
      <c r="BF204" s="182">
        <f>SUMIF([8]Sheet1!$O:$O,A204,[8]Sheet1!$AD:$AD)</f>
        <v>0</v>
      </c>
    </row>
    <row r="205" hidden="1" customHeight="1" spans="1:58">
      <c r="A205" s="208">
        <v>2013599</v>
      </c>
      <c r="B205" s="60" t="s">
        <v>209</v>
      </c>
      <c r="C205" s="63">
        <f t="shared" si="391"/>
        <v>0</v>
      </c>
      <c r="D205" s="63">
        <f t="shared" si="392"/>
        <v>0</v>
      </c>
      <c r="E205" s="63">
        <f t="shared" si="393"/>
        <v>0</v>
      </c>
      <c r="F205" s="63">
        <f t="shared" si="394"/>
        <v>0</v>
      </c>
      <c r="G205" s="63">
        <f t="shared" si="395"/>
        <v>0</v>
      </c>
      <c r="H205" s="63">
        <f t="shared" si="396"/>
        <v>0</v>
      </c>
      <c r="I205" s="106" t="str">
        <f t="shared" si="351"/>
        <v>否</v>
      </c>
      <c r="J205" s="146" t="str">
        <f t="shared" si="352"/>
        <v>项</v>
      </c>
      <c r="K205" s="146" t="str">
        <f t="shared" si="353"/>
        <v>201</v>
      </c>
      <c r="N205" s="218">
        <v>0</v>
      </c>
      <c r="P205" s="219">
        <f>ROUND(O205,0)</f>
        <v>0</v>
      </c>
      <c r="Q205" s="219"/>
      <c r="R205" s="219"/>
      <c r="S205" s="219"/>
      <c r="T205" s="219"/>
      <c r="V205" s="219"/>
      <c r="W205" s="219">
        <v>0</v>
      </c>
      <c r="Y205" s="219">
        <f>ROUND(X205,0)</f>
        <v>0</v>
      </c>
      <c r="AB205" s="219"/>
      <c r="AD205" s="219">
        <f>ROUND(AC205,0)</f>
        <v>0</v>
      </c>
      <c r="AF205" s="219"/>
      <c r="AH205" s="182">
        <v>0</v>
      </c>
      <c r="AI205" s="182">
        <f>VLOOKUP(A:A,'[4]YB01'!$A$1:$C$1317,3,FALSE)</f>
        <v>0</v>
      </c>
      <c r="AJ205" s="177">
        <f t="shared" si="397"/>
        <v>0</v>
      </c>
      <c r="AK205" s="146">
        <v>0</v>
      </c>
      <c r="AL205" s="146">
        <f>ROUND(AM205,0)</f>
        <v>0</v>
      </c>
      <c r="AM205" s="228">
        <v>0</v>
      </c>
      <c r="AN205" s="182">
        <f t="shared" si="401"/>
        <v>0</v>
      </c>
      <c r="AO205" s="219">
        <v>0</v>
      </c>
      <c r="AP205" s="176">
        <f>(SUMIF([5]预算调整!$O:$O,A:A,[5]预算调整!$AD:$AD))/10000</f>
        <v>0</v>
      </c>
      <c r="AQ205" s="219">
        <f t="shared" si="267"/>
        <v>0</v>
      </c>
      <c r="AR205" s="219">
        <v>0</v>
      </c>
      <c r="AS205" s="182">
        <f>(SUMIF([6]预算调整!$F:$F,A:A,[6]预算调整!$P:$P))/10000</f>
        <v>0</v>
      </c>
      <c r="AT205" s="219">
        <f t="shared" si="398"/>
        <v>0</v>
      </c>
      <c r="AW205" s="231">
        <v>0</v>
      </c>
      <c r="AX205" s="182">
        <f>(SUMIF([7]Sheet2!$B:$B,A:A,[7]Sheet2!$C:$C))/10000</f>
        <v>0</v>
      </c>
      <c r="AY205" s="219">
        <f t="shared" si="399"/>
        <v>0</v>
      </c>
      <c r="BC205" s="182">
        <v>0</v>
      </c>
      <c r="BD205" s="146">
        <f t="shared" si="400"/>
        <v>0</v>
      </c>
      <c r="BE205" s="182">
        <v>0</v>
      </c>
      <c r="BF205" s="182">
        <f>SUMIF([8]Sheet1!$O:$O,A205,[8]Sheet1!$AD:$AD)</f>
        <v>0</v>
      </c>
    </row>
    <row r="206" s="177" customFormat="1" customHeight="1" spans="1:58">
      <c r="A206" s="209">
        <v>20136</v>
      </c>
      <c r="B206" s="207" t="s">
        <v>210</v>
      </c>
      <c r="C206" s="66">
        <f t="shared" ref="C206:H206" si="402">SUM(C207:C211)</f>
        <v>28</v>
      </c>
      <c r="D206" s="66">
        <f t="shared" si="402"/>
        <v>8</v>
      </c>
      <c r="E206" s="66">
        <f t="shared" si="402"/>
        <v>-11</v>
      </c>
      <c r="F206" s="66">
        <f t="shared" si="402"/>
        <v>-3</v>
      </c>
      <c r="G206" s="66">
        <f t="shared" si="402"/>
        <v>5</v>
      </c>
      <c r="H206" s="66">
        <f t="shared" si="402"/>
        <v>17</v>
      </c>
      <c r="I206" s="106" t="str">
        <f t="shared" si="351"/>
        <v>是</v>
      </c>
      <c r="J206" s="143" t="str">
        <f t="shared" si="352"/>
        <v>款</v>
      </c>
      <c r="K206" s="143" t="str">
        <f t="shared" si="353"/>
        <v>201</v>
      </c>
      <c r="L206" s="143"/>
      <c r="M206" s="143"/>
      <c r="N206" s="143"/>
      <c r="O206" s="143"/>
      <c r="P206" s="143"/>
      <c r="Q206" s="143"/>
      <c r="R206" s="143"/>
      <c r="S206" s="143"/>
      <c r="T206" s="143"/>
      <c r="U206" s="143"/>
      <c r="V206" s="143"/>
      <c r="W206" s="143"/>
      <c r="AN206" s="182">
        <f t="shared" si="401"/>
        <v>0</v>
      </c>
      <c r="AO206" s="219"/>
      <c r="AP206" s="176">
        <f>(SUMIF([5]预算调整!$O:$O,A:A,[5]预算调整!$AD:$AD))/10000</f>
        <v>0</v>
      </c>
      <c r="AQ206" s="219">
        <f t="shared" si="267"/>
        <v>0</v>
      </c>
      <c r="AR206" s="219"/>
      <c r="AS206" s="182">
        <v>0</v>
      </c>
      <c r="AX206" s="182">
        <v>0</v>
      </c>
      <c r="BC206" s="182"/>
      <c r="BD206" s="182"/>
      <c r="BE206" s="182">
        <v>0</v>
      </c>
      <c r="BF206" s="182"/>
    </row>
    <row r="207" hidden="1" customHeight="1" spans="1:58">
      <c r="A207" s="208">
        <v>2013601</v>
      </c>
      <c r="B207" s="60" t="s">
        <v>101</v>
      </c>
      <c r="C207" s="63">
        <f t="shared" ref="C207:C211" si="403">N207+T207+W207</f>
        <v>0</v>
      </c>
      <c r="D207" s="63">
        <f t="shared" ref="D207:D211" si="404">Q207+T207</f>
        <v>0</v>
      </c>
      <c r="E207" s="63">
        <f t="shared" ref="E207:E211" si="405">H207-C207</f>
        <v>0</v>
      </c>
      <c r="F207" s="63">
        <f t="shared" ref="F207:F211" si="406">G207-D207</f>
        <v>0</v>
      </c>
      <c r="G207" s="63">
        <f t="shared" ref="G207:G211" si="407">AW207</f>
        <v>0</v>
      </c>
      <c r="H207" s="63">
        <f t="shared" ref="H207:H211" si="408">AK207+AN207</f>
        <v>0</v>
      </c>
      <c r="I207" s="106" t="str">
        <f t="shared" si="351"/>
        <v>否</v>
      </c>
      <c r="J207" s="146" t="str">
        <f t="shared" si="352"/>
        <v>项</v>
      </c>
      <c r="K207" s="146" t="str">
        <f t="shared" si="353"/>
        <v>201</v>
      </c>
      <c r="N207" s="218">
        <v>0</v>
      </c>
      <c r="O207" s="146">
        <v>0</v>
      </c>
      <c r="P207" s="219">
        <f>ROUND(O207,0)</f>
        <v>0</v>
      </c>
      <c r="Q207" s="219">
        <v>0</v>
      </c>
      <c r="R207" s="219">
        <v>0</v>
      </c>
      <c r="S207" s="219">
        <f>VLOOKUP(A:A,[3]全区!$A$1:$O$65536,15,FALSE)</f>
        <v>0</v>
      </c>
      <c r="T207" s="219">
        <v>0</v>
      </c>
      <c r="U207" s="146">
        <f>VLOOKUP(A:A,[3]全区!$A$1:$Q$65536,17,FALSE)</f>
        <v>0</v>
      </c>
      <c r="V207" s="219">
        <f>ROUND(U207,0)</f>
        <v>0</v>
      </c>
      <c r="W207" s="219">
        <v>0</v>
      </c>
      <c r="X207" s="182">
        <f>VLOOKUP(A:A,[3]全区!$A$1:$S$65536,19,FALSE)</f>
        <v>0</v>
      </c>
      <c r="Y207" s="219">
        <f>ROUND(X207,0)</f>
        <v>0</v>
      </c>
      <c r="AA207" s="182">
        <f>VLOOKUP(A:A,[2]全区!$A$1:$T$65536,20,FALSE)</f>
        <v>0</v>
      </c>
      <c r="AB207" s="219">
        <f>ROUND(AA207,0)</f>
        <v>0</v>
      </c>
      <c r="AC207" s="182">
        <f>VLOOKUP(A:A,[1]全区!$A$1:$V$65536,22,FALSE)</f>
        <v>0</v>
      </c>
      <c r="AD207" s="219">
        <f>ROUND(AC207,0)</f>
        <v>0</v>
      </c>
      <c r="AE207" s="182">
        <f>VLOOKUP(A:A,[2]全区!$A$1:$P$65536,16,FALSE)</f>
        <v>0</v>
      </c>
      <c r="AF207" s="219">
        <f>ROUND(AE207,0)</f>
        <v>0</v>
      </c>
      <c r="AH207" s="182">
        <v>0</v>
      </c>
      <c r="AI207" s="182">
        <f>VLOOKUP(A:A,'[4]YB01'!$A$1:$C$1317,3,FALSE)</f>
        <v>0</v>
      </c>
      <c r="AJ207" s="177">
        <f t="shared" ref="AJ207:AJ211" si="409">AO207+AR207</f>
        <v>0</v>
      </c>
      <c r="AK207" s="146">
        <v>0</v>
      </c>
      <c r="AL207" s="146">
        <f>ROUND(AM207,0)</f>
        <v>0</v>
      </c>
      <c r="AM207" s="228">
        <v>0</v>
      </c>
      <c r="AN207" s="182">
        <f t="shared" si="401"/>
        <v>0</v>
      </c>
      <c r="AO207" s="219">
        <v>0</v>
      </c>
      <c r="AP207" s="176">
        <f>(SUMIF([5]预算调整!$O:$O,A:A,[5]预算调整!$AD:$AD))/10000</f>
        <v>0</v>
      </c>
      <c r="AQ207" s="219">
        <f t="shared" si="267"/>
        <v>0</v>
      </c>
      <c r="AR207" s="219">
        <v>0</v>
      </c>
      <c r="AS207" s="182">
        <f>(SUMIF([6]预算调整!$F:$F,A:A,[6]预算调整!$P:$P))/10000</f>
        <v>0</v>
      </c>
      <c r="AT207" s="219">
        <f t="shared" ref="AT207:AT211" si="410">ROUND(AS207,0)</f>
        <v>0</v>
      </c>
      <c r="AW207" s="231">
        <v>0</v>
      </c>
      <c r="AX207" s="182">
        <f>(SUMIF([7]Sheet2!$B:$B,A:A,[7]Sheet2!$C:$C))/10000</f>
        <v>0</v>
      </c>
      <c r="AY207" s="219">
        <f t="shared" ref="AY207:AY211" si="411">ROUND(AX207,0)</f>
        <v>0</v>
      </c>
      <c r="BC207" s="182">
        <v>0</v>
      </c>
      <c r="BD207" s="146">
        <f t="shared" ref="BD207:BD211" si="412">ROUND(BE207,0)</f>
        <v>0</v>
      </c>
      <c r="BE207" s="182">
        <v>0</v>
      </c>
      <c r="BF207" s="182">
        <f>SUMIF([8]Sheet1!$O:$O,A207,[8]Sheet1!$AD:$AD)</f>
        <v>0</v>
      </c>
    </row>
    <row r="208" customHeight="1" spans="1:58">
      <c r="A208" s="208">
        <v>2013602</v>
      </c>
      <c r="B208" s="60" t="s">
        <v>102</v>
      </c>
      <c r="C208" s="63">
        <f t="shared" si="403"/>
        <v>12</v>
      </c>
      <c r="D208" s="63">
        <f t="shared" si="404"/>
        <v>0</v>
      </c>
      <c r="E208" s="63">
        <f t="shared" si="405"/>
        <v>-1</v>
      </c>
      <c r="F208" s="63">
        <f t="shared" si="406"/>
        <v>0</v>
      </c>
      <c r="G208" s="63">
        <f t="shared" si="407"/>
        <v>0</v>
      </c>
      <c r="H208" s="63">
        <f t="shared" si="408"/>
        <v>11</v>
      </c>
      <c r="I208" s="106" t="str">
        <f t="shared" si="351"/>
        <v>是</v>
      </c>
      <c r="J208" s="146" t="str">
        <f t="shared" si="352"/>
        <v>项</v>
      </c>
      <c r="K208" s="146" t="str">
        <f t="shared" si="353"/>
        <v>201</v>
      </c>
      <c r="N208" s="218">
        <v>12</v>
      </c>
      <c r="O208" s="146">
        <v>12.430942</v>
      </c>
      <c r="P208" s="219">
        <f>ROUND(O208,0)</f>
        <v>12</v>
      </c>
      <c r="Q208" s="219">
        <v>0</v>
      </c>
      <c r="R208" s="219">
        <v>0</v>
      </c>
      <c r="S208" s="219">
        <f>VLOOKUP(A:A,[3]全区!$A$1:$O$65536,15,FALSE)</f>
        <v>0</v>
      </c>
      <c r="T208" s="219">
        <v>0</v>
      </c>
      <c r="U208" s="146">
        <f>VLOOKUP(A:A,[3]全区!$A$1:$Q$65536,17,FALSE)</f>
        <v>0</v>
      </c>
      <c r="V208" s="219">
        <f>ROUND(U208,0)</f>
        <v>0</v>
      </c>
      <c r="W208" s="219">
        <v>0</v>
      </c>
      <c r="X208" s="182">
        <f>VLOOKUP(A:A,[3]全区!$A$1:$S$65536,19,FALSE)</f>
        <v>0</v>
      </c>
      <c r="Y208" s="219">
        <f>ROUND(X208,0)</f>
        <v>0</v>
      </c>
      <c r="AA208" s="182">
        <f>VLOOKUP(A:A,[2]全区!$A$1:$T$65536,20,FALSE)</f>
        <v>0</v>
      </c>
      <c r="AB208" s="219">
        <f>ROUND(AA208,0)</f>
        <v>0</v>
      </c>
      <c r="AC208" s="182">
        <f>VLOOKUP(A:A,[1]全区!$A$1:$V$65536,22,FALSE)</f>
        <v>0</v>
      </c>
      <c r="AD208" s="219">
        <f>ROUND(AC208,0)</f>
        <v>0</v>
      </c>
      <c r="AE208" s="182">
        <f>VLOOKUP(A:A,[2]全区!$A$1:$P$65536,16,FALSE)</f>
        <v>0</v>
      </c>
      <c r="AF208" s="219">
        <f>ROUND(AE208,0)</f>
        <v>0</v>
      </c>
      <c r="AH208" s="182">
        <v>0</v>
      </c>
      <c r="AI208" s="182">
        <f>VLOOKUP(A:A,'[4]YB01'!$A$1:$C$1317,3,FALSE)</f>
        <v>0</v>
      </c>
      <c r="AJ208" s="177">
        <f t="shared" si="409"/>
        <v>0</v>
      </c>
      <c r="AK208" s="146">
        <v>11</v>
      </c>
      <c r="AL208" s="146">
        <f>ROUND(AM208,0)</f>
        <v>11</v>
      </c>
      <c r="AM208" s="228">
        <v>10.567</v>
      </c>
      <c r="AN208" s="182">
        <f t="shared" si="401"/>
        <v>0</v>
      </c>
      <c r="AO208" s="219">
        <v>0</v>
      </c>
      <c r="AP208" s="176">
        <f>(SUMIF([5]预算调整!$O:$O,A:A,[5]预算调整!$AD:$AD))/10000</f>
        <v>0</v>
      </c>
      <c r="AQ208" s="219">
        <f t="shared" si="267"/>
        <v>0</v>
      </c>
      <c r="AR208" s="219">
        <v>0</v>
      </c>
      <c r="AS208" s="182">
        <f>(SUMIF([6]预算调整!$F:$F,A:A,[6]预算调整!$P:$P))/10000</f>
        <v>0</v>
      </c>
      <c r="AT208" s="219">
        <f t="shared" si="410"/>
        <v>0</v>
      </c>
      <c r="AW208" s="231">
        <v>0</v>
      </c>
      <c r="AX208" s="182">
        <f>(SUMIF([7]Sheet2!$B:$B,A:A,[7]Sheet2!$C:$C))/10000</f>
        <v>0</v>
      </c>
      <c r="AY208" s="219">
        <f t="shared" si="411"/>
        <v>0</v>
      </c>
      <c r="BC208" s="182">
        <v>0</v>
      </c>
      <c r="BD208" s="146">
        <f t="shared" si="412"/>
        <v>0</v>
      </c>
      <c r="BE208" s="182">
        <v>0</v>
      </c>
      <c r="BF208" s="182">
        <f>SUMIF([8]Sheet1!$O:$O,A208,[8]Sheet1!$AD:$AD)</f>
        <v>0</v>
      </c>
    </row>
    <row r="209" hidden="1" customHeight="1" spans="1:58">
      <c r="A209" s="208">
        <v>2013603</v>
      </c>
      <c r="B209" s="60" t="s">
        <v>103</v>
      </c>
      <c r="C209" s="63">
        <f t="shared" si="403"/>
        <v>0</v>
      </c>
      <c r="D209" s="63">
        <f t="shared" si="404"/>
        <v>0</v>
      </c>
      <c r="E209" s="63">
        <f t="shared" si="405"/>
        <v>0</v>
      </c>
      <c r="F209" s="63">
        <f t="shared" si="406"/>
        <v>0</v>
      </c>
      <c r="G209" s="63">
        <f t="shared" si="407"/>
        <v>0</v>
      </c>
      <c r="H209" s="63">
        <f t="shared" si="408"/>
        <v>0</v>
      </c>
      <c r="I209" s="106" t="str">
        <f t="shared" si="351"/>
        <v>否</v>
      </c>
      <c r="J209" s="146" t="str">
        <f t="shared" si="352"/>
        <v>项</v>
      </c>
      <c r="K209" s="146" t="str">
        <f t="shared" si="353"/>
        <v>201</v>
      </c>
      <c r="N209" s="218">
        <v>0</v>
      </c>
      <c r="O209" s="146">
        <v>0</v>
      </c>
      <c r="P209" s="219">
        <f>ROUND(O209,0)</f>
        <v>0</v>
      </c>
      <c r="Q209" s="219">
        <v>0</v>
      </c>
      <c r="R209" s="219">
        <v>0</v>
      </c>
      <c r="S209" s="219">
        <f>VLOOKUP(A:A,[3]全区!$A$1:$O$65536,15,FALSE)</f>
        <v>0</v>
      </c>
      <c r="T209" s="219">
        <v>0</v>
      </c>
      <c r="U209" s="146">
        <f>VLOOKUP(A:A,[3]全区!$A$1:$Q$65536,17,FALSE)</f>
        <v>0</v>
      </c>
      <c r="V209" s="219">
        <f>ROUND(U209,0)</f>
        <v>0</v>
      </c>
      <c r="W209" s="219">
        <v>0</v>
      </c>
      <c r="X209" s="182">
        <f>VLOOKUP(A:A,[3]全区!$A$1:$S$65536,19,FALSE)</f>
        <v>0</v>
      </c>
      <c r="Y209" s="219">
        <f>ROUND(X209,0)</f>
        <v>0</v>
      </c>
      <c r="AA209" s="182">
        <f>VLOOKUP(A:A,[2]全区!$A$1:$T$65536,20,FALSE)</f>
        <v>0</v>
      </c>
      <c r="AB209" s="219">
        <f>ROUND(AA209,0)</f>
        <v>0</v>
      </c>
      <c r="AC209" s="182">
        <f>VLOOKUP(A:A,[1]全区!$A$1:$V$65536,22,FALSE)</f>
        <v>0</v>
      </c>
      <c r="AD209" s="219">
        <f>ROUND(AC209,0)</f>
        <v>0</v>
      </c>
      <c r="AE209" s="182">
        <f>VLOOKUP(A:A,[2]全区!$A$1:$P$65536,16,FALSE)</f>
        <v>0</v>
      </c>
      <c r="AF209" s="219">
        <f>ROUND(AE209,0)</f>
        <v>0</v>
      </c>
      <c r="AH209" s="182">
        <v>0</v>
      </c>
      <c r="AI209" s="182">
        <f>VLOOKUP(A:A,'[4]YB01'!$A$1:$C$1317,3,FALSE)</f>
        <v>0</v>
      </c>
      <c r="AJ209" s="177">
        <f t="shared" si="409"/>
        <v>0</v>
      </c>
      <c r="AK209" s="146">
        <v>0</v>
      </c>
      <c r="AL209" s="146">
        <f>ROUND(AM209,0)</f>
        <v>0</v>
      </c>
      <c r="AM209" s="228">
        <v>0</v>
      </c>
      <c r="AN209" s="182">
        <f t="shared" si="401"/>
        <v>0</v>
      </c>
      <c r="AO209" s="219">
        <v>0</v>
      </c>
      <c r="AP209" s="176">
        <f>(SUMIF([5]预算调整!$O:$O,A:A,[5]预算调整!$AD:$AD))/10000</f>
        <v>0</v>
      </c>
      <c r="AQ209" s="219">
        <f t="shared" si="267"/>
        <v>0</v>
      </c>
      <c r="AR209" s="219">
        <v>0</v>
      </c>
      <c r="AS209" s="182">
        <f>(SUMIF([6]预算调整!$F:$F,A:A,[6]预算调整!$P:$P))/10000</f>
        <v>0</v>
      </c>
      <c r="AT209" s="219">
        <f t="shared" si="410"/>
        <v>0</v>
      </c>
      <c r="AW209" s="231">
        <v>0</v>
      </c>
      <c r="AX209" s="182">
        <f>(SUMIF([7]Sheet2!$B:$B,A:A,[7]Sheet2!$C:$C))/10000</f>
        <v>0</v>
      </c>
      <c r="AY209" s="219">
        <f t="shared" si="411"/>
        <v>0</v>
      </c>
      <c r="BC209" s="182">
        <v>0</v>
      </c>
      <c r="BD209" s="146">
        <f t="shared" si="412"/>
        <v>0</v>
      </c>
      <c r="BE209" s="182">
        <v>0</v>
      </c>
      <c r="BF209" s="182">
        <f>SUMIF([8]Sheet1!$O:$O,A209,[8]Sheet1!$AD:$AD)</f>
        <v>0</v>
      </c>
    </row>
    <row r="210" hidden="1" customHeight="1" spans="1:58">
      <c r="A210" s="208">
        <v>2013650</v>
      </c>
      <c r="B210" s="60" t="s">
        <v>110</v>
      </c>
      <c r="C210" s="63">
        <f t="shared" si="403"/>
        <v>0</v>
      </c>
      <c r="D210" s="63">
        <f t="shared" si="404"/>
        <v>0</v>
      </c>
      <c r="E210" s="63">
        <f t="shared" si="405"/>
        <v>0</v>
      </c>
      <c r="F210" s="63">
        <f t="shared" si="406"/>
        <v>0</v>
      </c>
      <c r="G210" s="63">
        <f t="shared" si="407"/>
        <v>0</v>
      </c>
      <c r="H210" s="63">
        <f t="shared" si="408"/>
        <v>0</v>
      </c>
      <c r="I210" s="106" t="str">
        <f t="shared" si="351"/>
        <v>否</v>
      </c>
      <c r="J210" s="146" t="str">
        <f t="shared" si="352"/>
        <v>项</v>
      </c>
      <c r="K210" s="146" t="str">
        <f t="shared" si="353"/>
        <v>201</v>
      </c>
      <c r="N210" s="218">
        <v>0</v>
      </c>
      <c r="O210" s="146">
        <v>0</v>
      </c>
      <c r="P210" s="219">
        <f>ROUND(O210,0)</f>
        <v>0</v>
      </c>
      <c r="Q210" s="219">
        <v>0</v>
      </c>
      <c r="R210" s="219">
        <v>0</v>
      </c>
      <c r="S210" s="219">
        <f>VLOOKUP(A:A,[3]全区!$A$1:$O$65536,15,FALSE)</f>
        <v>0</v>
      </c>
      <c r="T210" s="219">
        <v>0</v>
      </c>
      <c r="U210" s="146">
        <f>VLOOKUP(A:A,[3]全区!$A$1:$Q$65536,17,FALSE)</f>
        <v>0</v>
      </c>
      <c r="V210" s="219">
        <f>ROUND(U210,0)</f>
        <v>0</v>
      </c>
      <c r="W210" s="219">
        <v>0</v>
      </c>
      <c r="X210" s="182">
        <f>VLOOKUP(A:A,[3]全区!$A$1:$S$65536,19,FALSE)</f>
        <v>0</v>
      </c>
      <c r="Y210" s="219">
        <f>ROUND(X210,0)</f>
        <v>0</v>
      </c>
      <c r="AA210" s="182">
        <f>VLOOKUP(A:A,[2]全区!$A$1:$T$65536,20,FALSE)</f>
        <v>0</v>
      </c>
      <c r="AB210" s="219">
        <f>ROUND(AA210,0)</f>
        <v>0</v>
      </c>
      <c r="AC210" s="182">
        <f>VLOOKUP(A:A,[1]全区!$A$1:$V$65536,22,FALSE)</f>
        <v>0</v>
      </c>
      <c r="AD210" s="219">
        <f>ROUND(AC210,0)</f>
        <v>0</v>
      </c>
      <c r="AE210" s="182">
        <f>VLOOKUP(A:A,[2]全区!$A$1:$P$65536,16,FALSE)</f>
        <v>0</v>
      </c>
      <c r="AF210" s="219">
        <f>ROUND(AE210,0)</f>
        <v>0</v>
      </c>
      <c r="AH210" s="182">
        <v>0</v>
      </c>
      <c r="AI210" s="182">
        <f>VLOOKUP(A:A,'[4]YB01'!$A$1:$C$1317,3,FALSE)</f>
        <v>0</v>
      </c>
      <c r="AJ210" s="177">
        <f t="shared" si="409"/>
        <v>0</v>
      </c>
      <c r="AK210" s="146">
        <v>0</v>
      </c>
      <c r="AL210" s="146">
        <f>ROUND(AM210,0)</f>
        <v>0</v>
      </c>
      <c r="AM210" s="228">
        <v>0</v>
      </c>
      <c r="AN210" s="182">
        <f t="shared" si="401"/>
        <v>0</v>
      </c>
      <c r="AO210" s="219">
        <v>0</v>
      </c>
      <c r="AP210" s="176">
        <f>(SUMIF([5]预算调整!$O:$O,A:A,[5]预算调整!$AD:$AD))/10000</f>
        <v>0</v>
      </c>
      <c r="AQ210" s="219">
        <f t="shared" si="267"/>
        <v>0</v>
      </c>
      <c r="AR210" s="219">
        <v>0</v>
      </c>
      <c r="AS210" s="182">
        <f>(SUMIF([6]预算调整!$F:$F,A:A,[6]预算调整!$P:$P))/10000</f>
        <v>0</v>
      </c>
      <c r="AT210" s="219">
        <f t="shared" si="410"/>
        <v>0</v>
      </c>
      <c r="AW210" s="231">
        <v>0</v>
      </c>
      <c r="AX210" s="182">
        <f>(SUMIF([7]Sheet2!$B:$B,A:A,[7]Sheet2!$C:$C))/10000</f>
        <v>0</v>
      </c>
      <c r="AY210" s="219">
        <f t="shared" si="411"/>
        <v>0</v>
      </c>
      <c r="BC210" s="182">
        <v>0</v>
      </c>
      <c r="BD210" s="146">
        <f t="shared" si="412"/>
        <v>0</v>
      </c>
      <c r="BE210" s="182">
        <v>0</v>
      </c>
      <c r="BF210" s="182">
        <f>SUMIF([8]Sheet1!$O:$O,A210,[8]Sheet1!$AD:$AD)</f>
        <v>0</v>
      </c>
    </row>
    <row r="211" customHeight="1" spans="1:58">
      <c r="A211" s="208">
        <v>2013699</v>
      </c>
      <c r="B211" s="60" t="s">
        <v>211</v>
      </c>
      <c r="C211" s="63">
        <f t="shared" si="403"/>
        <v>16</v>
      </c>
      <c r="D211" s="63">
        <f t="shared" si="404"/>
        <v>8</v>
      </c>
      <c r="E211" s="63">
        <f t="shared" si="405"/>
        <v>-10</v>
      </c>
      <c r="F211" s="63">
        <f t="shared" si="406"/>
        <v>-3</v>
      </c>
      <c r="G211" s="63">
        <f t="shared" si="407"/>
        <v>5</v>
      </c>
      <c r="H211" s="63">
        <f t="shared" si="408"/>
        <v>6</v>
      </c>
      <c r="I211" s="106" t="str">
        <f t="shared" si="351"/>
        <v>是</v>
      </c>
      <c r="J211" s="146" t="str">
        <f t="shared" si="352"/>
        <v>项</v>
      </c>
      <c r="K211" s="146" t="str">
        <f t="shared" si="353"/>
        <v>201</v>
      </c>
      <c r="N211" s="218">
        <v>8</v>
      </c>
      <c r="O211" s="146">
        <v>8.05</v>
      </c>
      <c r="P211" s="219">
        <f>ROUND(O211,0)</f>
        <v>8</v>
      </c>
      <c r="Q211" s="219">
        <v>0</v>
      </c>
      <c r="R211" s="219">
        <v>0</v>
      </c>
      <c r="S211" s="219">
        <f>VLOOKUP(A:A,[3]全区!$A$1:$O$65536,15,FALSE)</f>
        <v>0</v>
      </c>
      <c r="T211" s="219">
        <v>8</v>
      </c>
      <c r="U211" s="146">
        <f>VLOOKUP(A:A,[3]全区!$A$1:$Q$65536,17,FALSE)</f>
        <v>8.4</v>
      </c>
      <c r="V211" s="219">
        <f>ROUND(U211,0)</f>
        <v>8</v>
      </c>
      <c r="W211" s="219">
        <v>0</v>
      </c>
      <c r="X211" s="182">
        <f>VLOOKUP(A:A,[3]全区!$A$1:$S$65536,19,FALSE)</f>
        <v>0</v>
      </c>
      <c r="Y211" s="219">
        <f>ROUND(X211,0)</f>
        <v>0</v>
      </c>
      <c r="AA211" s="182">
        <f>VLOOKUP(A:A,[2]全区!$A$1:$T$65536,20,FALSE)</f>
        <v>0</v>
      </c>
      <c r="AB211" s="219">
        <f>ROUND(AA211,0)</f>
        <v>0</v>
      </c>
      <c r="AC211" s="182">
        <f>VLOOKUP(A:A,[1]全区!$A$1:$V$65536,22,FALSE)</f>
        <v>0</v>
      </c>
      <c r="AD211" s="219">
        <f>ROUND(AC211,0)</f>
        <v>0</v>
      </c>
      <c r="AE211" s="182">
        <f>VLOOKUP(A:A,[2]全区!$A$1:$P$65536,16,FALSE)</f>
        <v>5</v>
      </c>
      <c r="AF211" s="219">
        <f>ROUND(AE211,0)</f>
        <v>5</v>
      </c>
      <c r="AH211" s="182">
        <v>5</v>
      </c>
      <c r="AI211" s="182">
        <f>VLOOKUP(A:A,'[4]YB01'!$A$1:$C$1317,3,FALSE)</f>
        <v>5</v>
      </c>
      <c r="AJ211" s="177">
        <f t="shared" si="409"/>
        <v>0</v>
      </c>
      <c r="AK211" s="146">
        <v>6</v>
      </c>
      <c r="AL211" s="146">
        <f>ROUND(AM211,0)</f>
        <v>6</v>
      </c>
      <c r="AM211" s="228">
        <v>5.957</v>
      </c>
      <c r="AN211" s="182">
        <f t="shared" si="401"/>
        <v>0</v>
      </c>
      <c r="AO211" s="219">
        <v>0</v>
      </c>
      <c r="AP211" s="176">
        <f>(SUMIF([5]预算调整!$O:$O,A:A,[5]预算调整!$AD:$AD))/10000</f>
        <v>0</v>
      </c>
      <c r="AQ211" s="219">
        <f t="shared" si="267"/>
        <v>0</v>
      </c>
      <c r="AR211" s="219">
        <v>0</v>
      </c>
      <c r="AS211" s="182">
        <f>(SUMIF([6]预算调整!$F:$F,A:A,[6]预算调整!$P:$P))/10000</f>
        <v>0</v>
      </c>
      <c r="AT211" s="219">
        <f t="shared" si="410"/>
        <v>0</v>
      </c>
      <c r="AW211" s="231">
        <v>5</v>
      </c>
      <c r="AX211" s="182">
        <f>(SUMIF([7]Sheet2!$B:$B,A:A,[7]Sheet2!$C:$C))/10000</f>
        <v>4.95</v>
      </c>
      <c r="AY211" s="219">
        <f t="shared" si="411"/>
        <v>5</v>
      </c>
      <c r="BC211" s="182">
        <v>0</v>
      </c>
      <c r="BD211" s="146">
        <f t="shared" si="412"/>
        <v>0</v>
      </c>
      <c r="BE211" s="182">
        <v>0</v>
      </c>
      <c r="BF211" s="182">
        <f>SUMIF([8]Sheet1!$O:$O,A211,[8]Sheet1!$AD:$AD)</f>
        <v>0</v>
      </c>
    </row>
    <row r="212" s="177" customFormat="1" hidden="1" customHeight="1" spans="1:58">
      <c r="A212" s="209">
        <v>20137</v>
      </c>
      <c r="B212" s="207" t="s">
        <v>212</v>
      </c>
      <c r="C212" s="66">
        <f t="shared" ref="C212:H212" si="413">SUM(C213:C218)</f>
        <v>0</v>
      </c>
      <c r="D212" s="66">
        <f t="shared" si="413"/>
        <v>0</v>
      </c>
      <c r="E212" s="66">
        <f t="shared" si="413"/>
        <v>0</v>
      </c>
      <c r="F212" s="66">
        <f t="shared" si="413"/>
        <v>0</v>
      </c>
      <c r="G212" s="66">
        <f t="shared" si="413"/>
        <v>0</v>
      </c>
      <c r="H212" s="66">
        <f t="shared" si="413"/>
        <v>0</v>
      </c>
      <c r="I212" s="106" t="str">
        <f t="shared" si="351"/>
        <v>否</v>
      </c>
      <c r="J212" s="143" t="str">
        <f t="shared" si="352"/>
        <v>款</v>
      </c>
      <c r="K212" s="143" t="str">
        <f t="shared" si="353"/>
        <v>201</v>
      </c>
      <c r="L212" s="143"/>
      <c r="M212" s="143"/>
      <c r="N212" s="143"/>
      <c r="O212" s="143"/>
      <c r="P212" s="143"/>
      <c r="Q212" s="143"/>
      <c r="R212" s="143"/>
      <c r="S212" s="143"/>
      <c r="T212" s="143"/>
      <c r="U212" s="143"/>
      <c r="V212" s="143"/>
      <c r="W212" s="143"/>
      <c r="AN212" s="182">
        <f t="shared" si="401"/>
        <v>0</v>
      </c>
      <c r="AO212" s="219"/>
      <c r="AP212" s="176">
        <f>(SUMIF([5]预算调整!$O:$O,A:A,[5]预算调整!$AD:$AD))/10000</f>
        <v>0</v>
      </c>
      <c r="AQ212" s="219">
        <f t="shared" si="267"/>
        <v>0</v>
      </c>
      <c r="AR212" s="219"/>
      <c r="AS212" s="182">
        <v>0</v>
      </c>
      <c r="AX212" s="182">
        <v>0</v>
      </c>
      <c r="BC212" s="182"/>
      <c r="BD212" s="182"/>
      <c r="BE212" s="182">
        <v>0</v>
      </c>
      <c r="BF212" s="182"/>
    </row>
    <row r="213" hidden="1" customHeight="1" spans="1:58">
      <c r="A213" s="208">
        <v>2013701</v>
      </c>
      <c r="B213" s="60" t="s">
        <v>101</v>
      </c>
      <c r="C213" s="63">
        <f t="shared" ref="C213:C218" si="414">N213+T213+W213</f>
        <v>0</v>
      </c>
      <c r="D213" s="63">
        <f t="shared" ref="D213:D218" si="415">Q213+T213</f>
        <v>0</v>
      </c>
      <c r="E213" s="63">
        <f t="shared" ref="E213:E218" si="416">H213-C213</f>
        <v>0</v>
      </c>
      <c r="F213" s="63">
        <f t="shared" ref="F213:F218" si="417">G213-D213</f>
        <v>0</v>
      </c>
      <c r="G213" s="63">
        <f t="shared" ref="G213:G218" si="418">AW213</f>
        <v>0</v>
      </c>
      <c r="H213" s="63">
        <f t="shared" ref="H213:H218" si="419">AK213+AN213</f>
        <v>0</v>
      </c>
      <c r="I213" s="106" t="str">
        <f t="shared" si="351"/>
        <v>否</v>
      </c>
      <c r="J213" s="146" t="str">
        <f t="shared" si="352"/>
        <v>项</v>
      </c>
      <c r="K213" s="146" t="str">
        <f t="shared" si="353"/>
        <v>201</v>
      </c>
      <c r="N213" s="218">
        <v>0</v>
      </c>
      <c r="P213" s="219">
        <f t="shared" ref="P213:P218" si="420">ROUND(O213,0)</f>
        <v>0</v>
      </c>
      <c r="Q213" s="219"/>
      <c r="R213" s="219"/>
      <c r="S213" s="219"/>
      <c r="T213" s="219"/>
      <c r="V213" s="219"/>
      <c r="W213" s="219">
        <v>0</v>
      </c>
      <c r="Y213" s="219">
        <f t="shared" ref="Y213:Y218" si="421">ROUND(X213,0)</f>
        <v>0</v>
      </c>
      <c r="AB213" s="219"/>
      <c r="AD213" s="219">
        <f t="shared" ref="AD213:AD218" si="422">ROUND(AC213,0)</f>
        <v>0</v>
      </c>
      <c r="AF213" s="219"/>
      <c r="AH213" s="182">
        <v>0</v>
      </c>
      <c r="AI213" s="182">
        <f>VLOOKUP(A:A,'[4]YB01'!$A$1:$C$1317,3,FALSE)</f>
        <v>0</v>
      </c>
      <c r="AJ213" s="177">
        <f t="shared" ref="AJ213:AJ218" si="423">AO213+AR213</f>
        <v>0</v>
      </c>
      <c r="AK213" s="146">
        <v>0</v>
      </c>
      <c r="AL213" s="146">
        <f t="shared" ref="AL213:AL218" si="424">ROUND(AM213,0)</f>
        <v>0</v>
      </c>
      <c r="AM213" s="228">
        <v>0</v>
      </c>
      <c r="AN213" s="182">
        <f t="shared" si="401"/>
        <v>0</v>
      </c>
      <c r="AO213" s="219">
        <v>0</v>
      </c>
      <c r="AP213" s="176">
        <f>(SUMIF([5]预算调整!$O:$O,A:A,[5]预算调整!$AD:$AD))/10000</f>
        <v>0</v>
      </c>
      <c r="AQ213" s="219">
        <f t="shared" si="267"/>
        <v>0</v>
      </c>
      <c r="AR213" s="219">
        <v>0</v>
      </c>
      <c r="AS213" s="182">
        <f>(SUMIF([6]预算调整!$F:$F,A:A,[6]预算调整!$P:$P))/10000</f>
        <v>0</v>
      </c>
      <c r="AT213" s="219">
        <f t="shared" ref="AT213:AT218" si="425">ROUND(AS213,0)</f>
        <v>0</v>
      </c>
      <c r="AW213" s="231">
        <v>0</v>
      </c>
      <c r="AX213" s="182">
        <f>(SUMIF([7]Sheet2!$B:$B,A:A,[7]Sheet2!$C:$C))/10000</f>
        <v>0</v>
      </c>
      <c r="AY213" s="219">
        <f t="shared" ref="AY213:AY218" si="426">ROUND(AX213,0)</f>
        <v>0</v>
      </c>
      <c r="BC213" s="182">
        <v>0</v>
      </c>
      <c r="BD213" s="146">
        <f t="shared" ref="BD213:BD218" si="427">ROUND(BE213,0)</f>
        <v>0</v>
      </c>
      <c r="BE213" s="182">
        <v>0</v>
      </c>
      <c r="BF213" s="182">
        <f>SUMIF([8]Sheet1!$O:$O,A213,[8]Sheet1!$AD:$AD)</f>
        <v>0</v>
      </c>
    </row>
    <row r="214" hidden="1" customHeight="1" spans="1:58">
      <c r="A214" s="208">
        <v>2013702</v>
      </c>
      <c r="B214" s="60" t="s">
        <v>102</v>
      </c>
      <c r="C214" s="63">
        <f t="shared" si="414"/>
        <v>0</v>
      </c>
      <c r="D214" s="63">
        <f t="shared" si="415"/>
        <v>0</v>
      </c>
      <c r="E214" s="63">
        <f t="shared" si="416"/>
        <v>0</v>
      </c>
      <c r="F214" s="63">
        <f t="shared" si="417"/>
        <v>0</v>
      </c>
      <c r="G214" s="63">
        <f t="shared" si="418"/>
        <v>0</v>
      </c>
      <c r="H214" s="63">
        <f t="shared" si="419"/>
        <v>0</v>
      </c>
      <c r="I214" s="106" t="str">
        <f t="shared" si="351"/>
        <v>否</v>
      </c>
      <c r="J214" s="146" t="str">
        <f t="shared" si="352"/>
        <v>项</v>
      </c>
      <c r="K214" s="146" t="str">
        <f t="shared" si="353"/>
        <v>201</v>
      </c>
      <c r="N214" s="218">
        <v>0</v>
      </c>
      <c r="P214" s="219">
        <f t="shared" si="420"/>
        <v>0</v>
      </c>
      <c r="Q214" s="219"/>
      <c r="R214" s="219"/>
      <c r="S214" s="219"/>
      <c r="T214" s="219"/>
      <c r="V214" s="219"/>
      <c r="W214" s="219">
        <v>0</v>
      </c>
      <c r="Y214" s="219">
        <f t="shared" si="421"/>
        <v>0</v>
      </c>
      <c r="AB214" s="219"/>
      <c r="AD214" s="219">
        <f t="shared" si="422"/>
        <v>0</v>
      </c>
      <c r="AF214" s="219"/>
      <c r="AH214" s="182">
        <v>0</v>
      </c>
      <c r="AI214" s="182">
        <f>VLOOKUP(A:A,'[4]YB01'!$A$1:$C$1317,3,FALSE)</f>
        <v>0</v>
      </c>
      <c r="AJ214" s="177">
        <f t="shared" si="423"/>
        <v>0</v>
      </c>
      <c r="AK214" s="146">
        <v>0</v>
      </c>
      <c r="AL214" s="146">
        <f t="shared" si="424"/>
        <v>0</v>
      </c>
      <c r="AM214" s="228">
        <v>0</v>
      </c>
      <c r="AN214" s="182">
        <f t="shared" si="401"/>
        <v>0</v>
      </c>
      <c r="AO214" s="219">
        <v>0</v>
      </c>
      <c r="AP214" s="176">
        <f>(SUMIF([5]预算调整!$O:$O,A:A,[5]预算调整!$AD:$AD))/10000</f>
        <v>0</v>
      </c>
      <c r="AQ214" s="219">
        <f t="shared" ref="AQ214:AQ277" si="428">ROUND(AP214,0)</f>
        <v>0</v>
      </c>
      <c r="AR214" s="219">
        <v>0</v>
      </c>
      <c r="AS214" s="182">
        <f>(SUMIF([6]预算调整!$F:$F,A:A,[6]预算调整!$P:$P))/10000</f>
        <v>0</v>
      </c>
      <c r="AT214" s="219">
        <f t="shared" si="425"/>
        <v>0</v>
      </c>
      <c r="AW214" s="231">
        <v>0</v>
      </c>
      <c r="AX214" s="182">
        <f>(SUMIF([7]Sheet2!$B:$B,A:A,[7]Sheet2!$C:$C))/10000</f>
        <v>0</v>
      </c>
      <c r="AY214" s="219">
        <f t="shared" si="426"/>
        <v>0</v>
      </c>
      <c r="BC214" s="182">
        <v>0</v>
      </c>
      <c r="BD214" s="146">
        <f t="shared" si="427"/>
        <v>0</v>
      </c>
      <c r="BE214" s="182">
        <v>0</v>
      </c>
      <c r="BF214" s="182">
        <f>SUMIF([8]Sheet1!$O:$O,A214,[8]Sheet1!$AD:$AD)</f>
        <v>0</v>
      </c>
    </row>
    <row r="215" hidden="1" customHeight="1" spans="1:58">
      <c r="A215" s="208">
        <v>2013703</v>
      </c>
      <c r="B215" s="60" t="s">
        <v>103</v>
      </c>
      <c r="C215" s="63">
        <f t="shared" si="414"/>
        <v>0</v>
      </c>
      <c r="D215" s="63">
        <f t="shared" si="415"/>
        <v>0</v>
      </c>
      <c r="E215" s="63">
        <f t="shared" si="416"/>
        <v>0</v>
      </c>
      <c r="F215" s="63">
        <f t="shared" si="417"/>
        <v>0</v>
      </c>
      <c r="G215" s="63">
        <f t="shared" si="418"/>
        <v>0</v>
      </c>
      <c r="H215" s="63">
        <f t="shared" si="419"/>
        <v>0</v>
      </c>
      <c r="I215" s="106" t="str">
        <f t="shared" si="351"/>
        <v>否</v>
      </c>
      <c r="J215" s="146" t="str">
        <f t="shared" si="352"/>
        <v>项</v>
      </c>
      <c r="K215" s="146" t="str">
        <f t="shared" si="353"/>
        <v>201</v>
      </c>
      <c r="N215" s="218">
        <v>0</v>
      </c>
      <c r="P215" s="219">
        <f t="shared" si="420"/>
        <v>0</v>
      </c>
      <c r="Q215" s="219"/>
      <c r="R215" s="219"/>
      <c r="S215" s="219"/>
      <c r="T215" s="219"/>
      <c r="V215" s="219"/>
      <c r="W215" s="219">
        <v>0</v>
      </c>
      <c r="Y215" s="219">
        <f t="shared" si="421"/>
        <v>0</v>
      </c>
      <c r="AB215" s="219"/>
      <c r="AD215" s="219">
        <f t="shared" si="422"/>
        <v>0</v>
      </c>
      <c r="AF215" s="219"/>
      <c r="AH215" s="182">
        <v>0</v>
      </c>
      <c r="AI215" s="182">
        <f>VLOOKUP(A:A,'[4]YB01'!$A$1:$C$1317,3,FALSE)</f>
        <v>0</v>
      </c>
      <c r="AJ215" s="177">
        <f t="shared" si="423"/>
        <v>0</v>
      </c>
      <c r="AK215" s="146">
        <v>0</v>
      </c>
      <c r="AL215" s="146">
        <f t="shared" si="424"/>
        <v>0</v>
      </c>
      <c r="AM215" s="228">
        <v>0</v>
      </c>
      <c r="AN215" s="182">
        <f t="shared" si="401"/>
        <v>0</v>
      </c>
      <c r="AO215" s="219">
        <v>0</v>
      </c>
      <c r="AP215" s="176">
        <f>(SUMIF([5]预算调整!$O:$O,A:A,[5]预算调整!$AD:$AD))/10000</f>
        <v>0</v>
      </c>
      <c r="AQ215" s="219">
        <f t="shared" si="428"/>
        <v>0</v>
      </c>
      <c r="AR215" s="219">
        <v>0</v>
      </c>
      <c r="AS215" s="182">
        <f>(SUMIF([6]预算调整!$F:$F,A:A,[6]预算调整!$P:$P))/10000</f>
        <v>0</v>
      </c>
      <c r="AT215" s="219">
        <f t="shared" si="425"/>
        <v>0</v>
      </c>
      <c r="AW215" s="231">
        <v>0</v>
      </c>
      <c r="AX215" s="182">
        <f>(SUMIF([7]Sheet2!$B:$B,A:A,[7]Sheet2!$C:$C))/10000</f>
        <v>0</v>
      </c>
      <c r="AY215" s="219">
        <f t="shared" si="426"/>
        <v>0</v>
      </c>
      <c r="BC215" s="182">
        <v>0</v>
      </c>
      <c r="BD215" s="146">
        <f t="shared" si="427"/>
        <v>0</v>
      </c>
      <c r="BE215" s="182">
        <v>0</v>
      </c>
      <c r="BF215" s="182">
        <f>SUMIF([8]Sheet1!$O:$O,A215,[8]Sheet1!$AD:$AD)</f>
        <v>0</v>
      </c>
    </row>
    <row r="216" hidden="1" customHeight="1" spans="1:58">
      <c r="A216" s="208">
        <v>2013704</v>
      </c>
      <c r="B216" s="60" t="s">
        <v>213</v>
      </c>
      <c r="C216" s="63">
        <f t="shared" si="414"/>
        <v>0</v>
      </c>
      <c r="D216" s="63">
        <f t="shared" si="415"/>
        <v>0</v>
      </c>
      <c r="E216" s="63">
        <f t="shared" si="416"/>
        <v>0</v>
      </c>
      <c r="F216" s="63">
        <f t="shared" si="417"/>
        <v>0</v>
      </c>
      <c r="G216" s="63">
        <f t="shared" si="418"/>
        <v>0</v>
      </c>
      <c r="H216" s="63">
        <f t="shared" si="419"/>
        <v>0</v>
      </c>
      <c r="I216" s="106" t="str">
        <f t="shared" si="351"/>
        <v>否</v>
      </c>
      <c r="J216" s="146" t="str">
        <f t="shared" si="352"/>
        <v>项</v>
      </c>
      <c r="K216" s="146" t="str">
        <f t="shared" si="353"/>
        <v>201</v>
      </c>
      <c r="N216" s="218">
        <v>0</v>
      </c>
      <c r="P216" s="219">
        <f t="shared" si="420"/>
        <v>0</v>
      </c>
      <c r="Q216" s="219"/>
      <c r="R216" s="219"/>
      <c r="S216" s="219"/>
      <c r="T216" s="219"/>
      <c r="V216" s="219"/>
      <c r="W216" s="219">
        <v>0</v>
      </c>
      <c r="Y216" s="219">
        <f t="shared" si="421"/>
        <v>0</v>
      </c>
      <c r="AB216" s="219"/>
      <c r="AD216" s="219">
        <f t="shared" si="422"/>
        <v>0</v>
      </c>
      <c r="AF216" s="219"/>
      <c r="AH216" s="182">
        <v>0</v>
      </c>
      <c r="AI216" s="182">
        <f>VLOOKUP(A:A,'[4]YB01'!$A$1:$C$1317,3,FALSE)</f>
        <v>0</v>
      </c>
      <c r="AJ216" s="177">
        <f t="shared" si="423"/>
        <v>0</v>
      </c>
      <c r="AK216" s="146">
        <v>0</v>
      </c>
      <c r="AL216" s="146">
        <f t="shared" si="424"/>
        <v>0</v>
      </c>
      <c r="AM216" s="228">
        <v>0</v>
      </c>
      <c r="AN216" s="182">
        <f t="shared" si="401"/>
        <v>0</v>
      </c>
      <c r="AO216" s="219">
        <v>0</v>
      </c>
      <c r="AP216" s="176">
        <f>(SUMIF([5]预算调整!$O:$O,A:A,[5]预算调整!$AD:$AD))/10000</f>
        <v>0</v>
      </c>
      <c r="AQ216" s="219">
        <f t="shared" si="428"/>
        <v>0</v>
      </c>
      <c r="AR216" s="219">
        <v>0</v>
      </c>
      <c r="AS216" s="182">
        <f>(SUMIF([6]预算调整!$F:$F,A:A,[6]预算调整!$P:$P))/10000</f>
        <v>0</v>
      </c>
      <c r="AT216" s="219">
        <f t="shared" si="425"/>
        <v>0</v>
      </c>
      <c r="AW216" s="231">
        <v>0</v>
      </c>
      <c r="AX216" s="182">
        <f>(SUMIF([7]Sheet2!$B:$B,A:A,[7]Sheet2!$C:$C))/10000</f>
        <v>0</v>
      </c>
      <c r="AY216" s="219">
        <f t="shared" si="426"/>
        <v>0</v>
      </c>
      <c r="BC216" s="182">
        <v>0</v>
      </c>
      <c r="BD216" s="146">
        <f t="shared" si="427"/>
        <v>0</v>
      </c>
      <c r="BE216" s="182">
        <v>0</v>
      </c>
      <c r="BF216" s="182">
        <f>SUMIF([8]Sheet1!$O:$O,A216,[8]Sheet1!$AD:$AD)</f>
        <v>0</v>
      </c>
    </row>
    <row r="217" hidden="1" customHeight="1" spans="1:58">
      <c r="A217" s="208">
        <v>2013750</v>
      </c>
      <c r="B217" s="60" t="s">
        <v>110</v>
      </c>
      <c r="C217" s="63">
        <f t="shared" si="414"/>
        <v>0</v>
      </c>
      <c r="D217" s="63">
        <f t="shared" si="415"/>
        <v>0</v>
      </c>
      <c r="E217" s="63">
        <f t="shared" si="416"/>
        <v>0</v>
      </c>
      <c r="F217" s="63">
        <f t="shared" si="417"/>
        <v>0</v>
      </c>
      <c r="G217" s="63">
        <f t="shared" si="418"/>
        <v>0</v>
      </c>
      <c r="H217" s="63">
        <f t="shared" si="419"/>
        <v>0</v>
      </c>
      <c r="I217" s="106" t="str">
        <f t="shared" si="351"/>
        <v>否</v>
      </c>
      <c r="J217" s="146" t="str">
        <f t="shared" si="352"/>
        <v>项</v>
      </c>
      <c r="K217" s="146" t="str">
        <f t="shared" si="353"/>
        <v>201</v>
      </c>
      <c r="N217" s="218">
        <v>0</v>
      </c>
      <c r="P217" s="219">
        <f t="shared" si="420"/>
        <v>0</v>
      </c>
      <c r="Q217" s="219"/>
      <c r="R217" s="219"/>
      <c r="S217" s="219"/>
      <c r="T217" s="219"/>
      <c r="V217" s="219"/>
      <c r="W217" s="219">
        <v>0</v>
      </c>
      <c r="Y217" s="219">
        <f t="shared" si="421"/>
        <v>0</v>
      </c>
      <c r="AB217" s="219"/>
      <c r="AD217" s="219">
        <f t="shared" si="422"/>
        <v>0</v>
      </c>
      <c r="AF217" s="219"/>
      <c r="AH217" s="182">
        <v>0</v>
      </c>
      <c r="AI217" s="182">
        <f>VLOOKUP(A:A,'[4]YB01'!$A$1:$C$1317,3,FALSE)</f>
        <v>0</v>
      </c>
      <c r="AJ217" s="177">
        <f t="shared" si="423"/>
        <v>0</v>
      </c>
      <c r="AK217" s="146">
        <v>0</v>
      </c>
      <c r="AL217" s="146">
        <f t="shared" si="424"/>
        <v>0</v>
      </c>
      <c r="AM217" s="228">
        <v>0</v>
      </c>
      <c r="AN217" s="182">
        <f t="shared" si="401"/>
        <v>0</v>
      </c>
      <c r="AO217" s="219">
        <v>0</v>
      </c>
      <c r="AP217" s="176">
        <f>(SUMIF([5]预算调整!$O:$O,A:A,[5]预算调整!$AD:$AD))/10000</f>
        <v>0</v>
      </c>
      <c r="AQ217" s="219">
        <f t="shared" si="428"/>
        <v>0</v>
      </c>
      <c r="AR217" s="219">
        <v>0</v>
      </c>
      <c r="AS217" s="182">
        <f>(SUMIF([6]预算调整!$F:$F,A:A,[6]预算调整!$P:$P))/10000</f>
        <v>0</v>
      </c>
      <c r="AT217" s="219">
        <f t="shared" si="425"/>
        <v>0</v>
      </c>
      <c r="AW217" s="231">
        <v>0</v>
      </c>
      <c r="AX217" s="182">
        <f>(SUMIF([7]Sheet2!$B:$B,A:A,[7]Sheet2!$C:$C))/10000</f>
        <v>0</v>
      </c>
      <c r="AY217" s="219">
        <f t="shared" si="426"/>
        <v>0</v>
      </c>
      <c r="BC217" s="182">
        <v>0</v>
      </c>
      <c r="BD217" s="146">
        <f t="shared" si="427"/>
        <v>0</v>
      </c>
      <c r="BE217" s="182">
        <v>0</v>
      </c>
      <c r="BF217" s="182">
        <f>SUMIF([8]Sheet1!$O:$O,A217,[8]Sheet1!$AD:$AD)</f>
        <v>0</v>
      </c>
    </row>
    <row r="218" hidden="1" customHeight="1" spans="1:58">
      <c r="A218" s="208">
        <v>2013799</v>
      </c>
      <c r="B218" s="60" t="s">
        <v>214</v>
      </c>
      <c r="C218" s="63">
        <f t="shared" si="414"/>
        <v>0</v>
      </c>
      <c r="D218" s="63">
        <f t="shared" si="415"/>
        <v>0</v>
      </c>
      <c r="E218" s="63">
        <f t="shared" si="416"/>
        <v>0</v>
      </c>
      <c r="F218" s="63">
        <f t="shared" si="417"/>
        <v>0</v>
      </c>
      <c r="G218" s="63">
        <f t="shared" si="418"/>
        <v>0</v>
      </c>
      <c r="H218" s="63">
        <f t="shared" si="419"/>
        <v>0</v>
      </c>
      <c r="I218" s="106" t="str">
        <f t="shared" si="351"/>
        <v>否</v>
      </c>
      <c r="J218" s="146" t="str">
        <f t="shared" si="352"/>
        <v>项</v>
      </c>
      <c r="K218" s="146" t="str">
        <f t="shared" si="353"/>
        <v>201</v>
      </c>
      <c r="N218" s="218">
        <v>0</v>
      </c>
      <c r="P218" s="219">
        <f t="shared" si="420"/>
        <v>0</v>
      </c>
      <c r="Q218" s="219"/>
      <c r="R218" s="219"/>
      <c r="S218" s="219"/>
      <c r="T218" s="219"/>
      <c r="V218" s="219"/>
      <c r="W218" s="219">
        <v>0</v>
      </c>
      <c r="Y218" s="219">
        <f t="shared" si="421"/>
        <v>0</v>
      </c>
      <c r="AB218" s="219"/>
      <c r="AD218" s="219">
        <f t="shared" si="422"/>
        <v>0</v>
      </c>
      <c r="AF218" s="219"/>
      <c r="AH218" s="182">
        <v>0</v>
      </c>
      <c r="AI218" s="182">
        <f>VLOOKUP(A:A,'[4]YB01'!$A$1:$C$1317,3,FALSE)</f>
        <v>0</v>
      </c>
      <c r="AJ218" s="177">
        <f t="shared" si="423"/>
        <v>0</v>
      </c>
      <c r="AK218" s="146">
        <v>0</v>
      </c>
      <c r="AL218" s="146">
        <f t="shared" si="424"/>
        <v>0</v>
      </c>
      <c r="AM218" s="228">
        <v>0</v>
      </c>
      <c r="AN218" s="182">
        <f t="shared" si="401"/>
        <v>0</v>
      </c>
      <c r="AO218" s="219">
        <v>0</v>
      </c>
      <c r="AP218" s="176">
        <f>(SUMIF([5]预算调整!$O:$O,A:A,[5]预算调整!$AD:$AD))/10000</f>
        <v>0</v>
      </c>
      <c r="AQ218" s="219">
        <f t="shared" si="428"/>
        <v>0</v>
      </c>
      <c r="AR218" s="219">
        <v>0</v>
      </c>
      <c r="AS218" s="182">
        <f>(SUMIF([6]预算调整!$F:$F,A:A,[6]预算调整!$P:$P))/10000</f>
        <v>0</v>
      </c>
      <c r="AT218" s="219">
        <f t="shared" si="425"/>
        <v>0</v>
      </c>
      <c r="AW218" s="231">
        <v>0</v>
      </c>
      <c r="AX218" s="182">
        <f>(SUMIF([7]Sheet2!$B:$B,A:A,[7]Sheet2!$C:$C))/10000</f>
        <v>0</v>
      </c>
      <c r="AY218" s="219">
        <f t="shared" si="426"/>
        <v>0</v>
      </c>
      <c r="BC218" s="182">
        <v>0</v>
      </c>
      <c r="BD218" s="146">
        <f t="shared" si="427"/>
        <v>0</v>
      </c>
      <c r="BE218" s="182">
        <v>0</v>
      </c>
      <c r="BF218" s="182">
        <f>SUMIF([8]Sheet1!$O:$O,A218,[8]Sheet1!$AD:$AD)</f>
        <v>0</v>
      </c>
    </row>
    <row r="219" s="177" customFormat="1" customHeight="1" spans="1:58">
      <c r="A219" s="209">
        <v>20138</v>
      </c>
      <c r="B219" s="207" t="s">
        <v>215</v>
      </c>
      <c r="C219" s="66">
        <f t="shared" ref="C219:H219" si="429">SUM(C220:C233)</f>
        <v>1377</v>
      </c>
      <c r="D219" s="66">
        <f t="shared" si="429"/>
        <v>0</v>
      </c>
      <c r="E219" s="66">
        <f t="shared" si="429"/>
        <v>255</v>
      </c>
      <c r="F219" s="66">
        <f t="shared" si="429"/>
        <v>10</v>
      </c>
      <c r="G219" s="66">
        <f t="shared" si="429"/>
        <v>10</v>
      </c>
      <c r="H219" s="66">
        <f t="shared" si="429"/>
        <v>1632</v>
      </c>
      <c r="I219" s="106" t="str">
        <f t="shared" si="351"/>
        <v>是</v>
      </c>
      <c r="J219" s="143" t="str">
        <f t="shared" si="352"/>
        <v>款</v>
      </c>
      <c r="K219" s="143" t="str">
        <f t="shared" si="353"/>
        <v>201</v>
      </c>
      <c r="L219" s="143"/>
      <c r="M219" s="143"/>
      <c r="N219" s="143"/>
      <c r="O219" s="143"/>
      <c r="P219" s="143"/>
      <c r="Q219" s="143"/>
      <c r="R219" s="143"/>
      <c r="S219" s="143"/>
      <c r="T219" s="143"/>
      <c r="U219" s="143"/>
      <c r="V219" s="143"/>
      <c r="W219" s="143"/>
      <c r="AN219" s="182">
        <f t="shared" si="401"/>
        <v>0</v>
      </c>
      <c r="AO219" s="219"/>
      <c r="AP219" s="176">
        <f>(SUMIF([5]预算调整!$O:$O,A:A,[5]预算调整!$AD:$AD))/10000</f>
        <v>0</v>
      </c>
      <c r="AQ219" s="219">
        <f t="shared" si="428"/>
        <v>0</v>
      </c>
      <c r="AR219" s="219"/>
      <c r="AS219" s="182">
        <v>0</v>
      </c>
      <c r="AX219" s="182">
        <v>0</v>
      </c>
      <c r="BC219" s="182"/>
      <c r="BD219" s="182"/>
      <c r="BE219" s="182">
        <v>0</v>
      </c>
      <c r="BF219" s="182"/>
    </row>
    <row r="220" customHeight="1" spans="1:58">
      <c r="A220" s="208">
        <v>2013801</v>
      </c>
      <c r="B220" s="60" t="s">
        <v>101</v>
      </c>
      <c r="C220" s="63">
        <f t="shared" ref="C220:C233" si="430">N220+T220+W220</f>
        <v>932</v>
      </c>
      <c r="D220" s="63">
        <f t="shared" ref="D220:D233" si="431">Q220+T220</f>
        <v>0</v>
      </c>
      <c r="E220" s="63">
        <f t="shared" ref="E220:E233" si="432">H220-C220</f>
        <v>243</v>
      </c>
      <c r="F220" s="63">
        <f t="shared" ref="F220:F233" si="433">G220-D220</f>
        <v>0</v>
      </c>
      <c r="G220" s="63">
        <f t="shared" ref="G220:G233" si="434">AW220</f>
        <v>0</v>
      </c>
      <c r="H220" s="63">
        <f t="shared" ref="H220:H233" si="435">AK220+AN220</f>
        <v>1175</v>
      </c>
      <c r="I220" s="106" t="str">
        <f t="shared" si="351"/>
        <v>是</v>
      </c>
      <c r="J220" s="146" t="str">
        <f t="shared" si="352"/>
        <v>项</v>
      </c>
      <c r="K220" s="146" t="str">
        <f t="shared" si="353"/>
        <v>201</v>
      </c>
      <c r="N220" s="218">
        <v>932</v>
      </c>
      <c r="O220" s="146">
        <v>931.689344</v>
      </c>
      <c r="P220" s="219">
        <f t="shared" ref="P220:P233" si="436">ROUND(O220,0)</f>
        <v>932</v>
      </c>
      <c r="Q220" s="219">
        <v>0</v>
      </c>
      <c r="R220" s="219">
        <v>0</v>
      </c>
      <c r="S220" s="219">
        <f>VLOOKUP(A:A,[3]全区!$A$1:$O$65536,15,FALSE)</f>
        <v>0</v>
      </c>
      <c r="T220" s="219">
        <v>0</v>
      </c>
      <c r="U220" s="146">
        <f>VLOOKUP(A:A,[3]全区!$A$1:$Q$65536,17,FALSE)</f>
        <v>0</v>
      </c>
      <c r="V220" s="219">
        <f>ROUND(U220,0)</f>
        <v>0</v>
      </c>
      <c r="W220" s="219">
        <v>0</v>
      </c>
      <c r="X220" s="182">
        <f>VLOOKUP(A:A,[3]全区!$A$1:$S$65536,19,FALSE)</f>
        <v>0</v>
      </c>
      <c r="Y220" s="219">
        <f t="shared" ref="Y220:Y233" si="437">ROUND(X220,0)</f>
        <v>0</v>
      </c>
      <c r="AA220" s="182">
        <f>VLOOKUP(A:A,[2]全区!$A$1:$T$65536,20,FALSE)</f>
        <v>0</v>
      </c>
      <c r="AB220" s="219">
        <f>ROUND(AA220,0)</f>
        <v>0</v>
      </c>
      <c r="AC220" s="182">
        <f>VLOOKUP(A:A,[1]全区!$A$1:$V$65536,22,FALSE)</f>
        <v>0</v>
      </c>
      <c r="AD220" s="219">
        <f t="shared" ref="AD220:AD233" si="438">ROUND(AC220,0)</f>
        <v>0</v>
      </c>
      <c r="AE220" s="182">
        <f>VLOOKUP(A:A,[2]全区!$A$1:$P$65536,16,FALSE)</f>
        <v>0</v>
      </c>
      <c r="AF220" s="219">
        <f>ROUND(AE220,0)</f>
        <v>0</v>
      </c>
      <c r="AH220" s="182">
        <v>887</v>
      </c>
      <c r="AI220" s="182">
        <f>VLOOKUP(A:A,'[4]YB01'!$A$1:$C$1317,3,FALSE)</f>
        <v>887</v>
      </c>
      <c r="AJ220" s="177">
        <f t="shared" ref="AJ220:AJ233" si="439">AO220+AR220</f>
        <v>73</v>
      </c>
      <c r="AK220" s="146">
        <v>894</v>
      </c>
      <c r="AL220" s="146">
        <f t="shared" ref="AL220:AL233" si="440">ROUND(AM220,0)</f>
        <v>894</v>
      </c>
      <c r="AM220" s="228">
        <v>893.910016</v>
      </c>
      <c r="AN220" s="182">
        <f t="shared" si="401"/>
        <v>281</v>
      </c>
      <c r="AO220" s="237">
        <f>83-10</f>
        <v>73</v>
      </c>
      <c r="AP220" s="176">
        <f>(SUMIF([5]预算调整!$O:$O,A:A,[5]预算调整!$AD:$AD))/10000</f>
        <v>83.398473</v>
      </c>
      <c r="AQ220" s="219">
        <f t="shared" si="428"/>
        <v>83</v>
      </c>
      <c r="AR220" s="219">
        <v>0</v>
      </c>
      <c r="AS220" s="182">
        <f>(SUMIF([6]预算调整!$F:$F,A:A,[6]预算调整!$P:$P))/10000</f>
        <v>0</v>
      </c>
      <c r="AT220" s="219">
        <f t="shared" ref="AT220:AT233" si="441">ROUND(AS220,0)</f>
        <v>0</v>
      </c>
      <c r="AW220" s="231">
        <v>0</v>
      </c>
      <c r="AX220" s="182">
        <f>(SUMIF([7]Sheet2!$B:$B,A:A,[7]Sheet2!$C:$C))/10000</f>
        <v>0</v>
      </c>
      <c r="AY220" s="219">
        <f t="shared" ref="AY220:AY233" si="442">ROUND(AX220,0)</f>
        <v>0</v>
      </c>
      <c r="BC220" s="182">
        <v>281</v>
      </c>
      <c r="BD220" s="146">
        <f t="shared" ref="BD220:BD233" si="443">ROUND(BE220,0)</f>
        <v>281</v>
      </c>
      <c r="BE220" s="182">
        <v>280.5774</v>
      </c>
      <c r="BF220" s="182">
        <f>SUMIF([8]Sheet1!$O:$O,A220,[8]Sheet1!$AD:$AD)</f>
        <v>2805774</v>
      </c>
    </row>
    <row r="221" hidden="1" customHeight="1" spans="1:58">
      <c r="A221" s="208">
        <v>2013802</v>
      </c>
      <c r="B221" s="60" t="s">
        <v>102</v>
      </c>
      <c r="C221" s="63">
        <f t="shared" si="430"/>
        <v>0</v>
      </c>
      <c r="D221" s="63">
        <f t="shared" si="431"/>
        <v>0</v>
      </c>
      <c r="E221" s="63">
        <f t="shared" si="432"/>
        <v>0</v>
      </c>
      <c r="F221" s="63">
        <f t="shared" si="433"/>
        <v>0</v>
      </c>
      <c r="G221" s="63">
        <f t="shared" si="434"/>
        <v>0</v>
      </c>
      <c r="H221" s="63">
        <f t="shared" si="435"/>
        <v>0</v>
      </c>
      <c r="I221" s="106" t="str">
        <f t="shared" si="351"/>
        <v>否</v>
      </c>
      <c r="J221" s="146" t="str">
        <f t="shared" si="352"/>
        <v>项</v>
      </c>
      <c r="K221" s="146" t="str">
        <f t="shared" si="353"/>
        <v>201</v>
      </c>
      <c r="N221" s="218">
        <v>0</v>
      </c>
      <c r="P221" s="219">
        <f t="shared" si="436"/>
        <v>0</v>
      </c>
      <c r="Q221" s="219"/>
      <c r="R221" s="219"/>
      <c r="S221" s="219"/>
      <c r="T221" s="219"/>
      <c r="V221" s="219"/>
      <c r="W221" s="219">
        <v>0</v>
      </c>
      <c r="Y221" s="219">
        <f t="shared" si="437"/>
        <v>0</v>
      </c>
      <c r="AB221" s="219"/>
      <c r="AD221" s="219">
        <f t="shared" si="438"/>
        <v>0</v>
      </c>
      <c r="AF221" s="219"/>
      <c r="AH221" s="182">
        <v>0</v>
      </c>
      <c r="AI221" s="182">
        <f>VLOOKUP(A:A,'[4]YB01'!$A$1:$C$1317,3,FALSE)</f>
        <v>0</v>
      </c>
      <c r="AJ221" s="177">
        <f t="shared" si="439"/>
        <v>0</v>
      </c>
      <c r="AK221" s="146">
        <v>0</v>
      </c>
      <c r="AL221" s="146">
        <f t="shared" si="440"/>
        <v>0</v>
      </c>
      <c r="AM221" s="228">
        <v>0</v>
      </c>
      <c r="AN221" s="182">
        <f t="shared" si="401"/>
        <v>0</v>
      </c>
      <c r="AO221" s="219">
        <v>0</v>
      </c>
      <c r="AP221" s="176">
        <f>(SUMIF([5]预算调整!$O:$O,A:A,[5]预算调整!$AD:$AD))/10000</f>
        <v>0</v>
      </c>
      <c r="AQ221" s="219">
        <f t="shared" si="428"/>
        <v>0</v>
      </c>
      <c r="AR221" s="219">
        <v>0</v>
      </c>
      <c r="AS221" s="182">
        <f>(SUMIF([6]预算调整!$F:$F,A:A,[6]预算调整!$P:$P))/10000</f>
        <v>0</v>
      </c>
      <c r="AT221" s="219">
        <f t="shared" si="441"/>
        <v>0</v>
      </c>
      <c r="AW221" s="231">
        <v>0</v>
      </c>
      <c r="AX221" s="182">
        <f>(SUMIF([7]Sheet2!$B:$B,A:A,[7]Sheet2!$C:$C))/10000</f>
        <v>0</v>
      </c>
      <c r="AY221" s="219">
        <f t="shared" si="442"/>
        <v>0</v>
      </c>
      <c r="BC221" s="182">
        <v>0</v>
      </c>
      <c r="BD221" s="146">
        <f t="shared" si="443"/>
        <v>0</v>
      </c>
      <c r="BE221" s="182">
        <v>0</v>
      </c>
      <c r="BF221" s="182">
        <f>SUMIF([8]Sheet1!$O:$O,A221,[8]Sheet1!$AD:$AD)</f>
        <v>0</v>
      </c>
    </row>
    <row r="222" hidden="1" customHeight="1" spans="1:58">
      <c r="A222" s="208">
        <v>2013803</v>
      </c>
      <c r="B222" s="60" t="s">
        <v>103</v>
      </c>
      <c r="C222" s="63">
        <f t="shared" si="430"/>
        <v>0</v>
      </c>
      <c r="D222" s="63">
        <f t="shared" si="431"/>
        <v>0</v>
      </c>
      <c r="E222" s="63">
        <f t="shared" si="432"/>
        <v>0</v>
      </c>
      <c r="F222" s="63">
        <f t="shared" si="433"/>
        <v>0</v>
      </c>
      <c r="G222" s="63">
        <f t="shared" si="434"/>
        <v>0</v>
      </c>
      <c r="H222" s="63">
        <f t="shared" si="435"/>
        <v>0</v>
      </c>
      <c r="I222" s="106" t="str">
        <f t="shared" si="351"/>
        <v>否</v>
      </c>
      <c r="J222" s="146" t="str">
        <f t="shared" si="352"/>
        <v>项</v>
      </c>
      <c r="K222" s="146" t="str">
        <f t="shared" si="353"/>
        <v>201</v>
      </c>
      <c r="N222" s="218">
        <v>0</v>
      </c>
      <c r="P222" s="219">
        <f t="shared" si="436"/>
        <v>0</v>
      </c>
      <c r="Q222" s="219"/>
      <c r="R222" s="219"/>
      <c r="S222" s="219"/>
      <c r="T222" s="219"/>
      <c r="V222" s="219"/>
      <c r="W222" s="219">
        <v>0</v>
      </c>
      <c r="Y222" s="219">
        <f t="shared" si="437"/>
        <v>0</v>
      </c>
      <c r="AB222" s="219"/>
      <c r="AD222" s="219">
        <f t="shared" si="438"/>
        <v>0</v>
      </c>
      <c r="AF222" s="219"/>
      <c r="AH222" s="182">
        <v>0</v>
      </c>
      <c r="AI222" s="182">
        <f>VLOOKUP(A:A,'[4]YB01'!$A$1:$C$1317,3,FALSE)</f>
        <v>0</v>
      </c>
      <c r="AJ222" s="177">
        <f t="shared" si="439"/>
        <v>0</v>
      </c>
      <c r="AK222" s="146">
        <v>0</v>
      </c>
      <c r="AL222" s="146">
        <f t="shared" si="440"/>
        <v>0</v>
      </c>
      <c r="AM222" s="228">
        <v>0</v>
      </c>
      <c r="AN222" s="182">
        <f t="shared" si="401"/>
        <v>0</v>
      </c>
      <c r="AO222" s="219">
        <v>0</v>
      </c>
      <c r="AP222" s="176">
        <f>(SUMIF([5]预算调整!$O:$O,A:A,[5]预算调整!$AD:$AD))/10000</f>
        <v>0</v>
      </c>
      <c r="AQ222" s="219">
        <f t="shared" si="428"/>
        <v>0</v>
      </c>
      <c r="AR222" s="219">
        <v>0</v>
      </c>
      <c r="AS222" s="182">
        <f>(SUMIF([6]预算调整!$F:$F,A:A,[6]预算调整!$P:$P))/10000</f>
        <v>0</v>
      </c>
      <c r="AT222" s="219">
        <f t="shared" si="441"/>
        <v>0</v>
      </c>
      <c r="AW222" s="231">
        <v>0</v>
      </c>
      <c r="AX222" s="182">
        <f>(SUMIF([7]Sheet2!$B:$B,A:A,[7]Sheet2!$C:$C))/10000</f>
        <v>0</v>
      </c>
      <c r="AY222" s="219">
        <f t="shared" si="442"/>
        <v>0</v>
      </c>
      <c r="BC222" s="182">
        <v>0</v>
      </c>
      <c r="BD222" s="146">
        <f t="shared" si="443"/>
        <v>0</v>
      </c>
      <c r="BE222" s="182">
        <v>0</v>
      </c>
      <c r="BF222" s="182">
        <f>SUMIF([8]Sheet1!$O:$O,A222,[8]Sheet1!$AD:$AD)</f>
        <v>0</v>
      </c>
    </row>
    <row r="223" hidden="1" customHeight="1" spans="1:58">
      <c r="A223" s="208">
        <v>2013804</v>
      </c>
      <c r="B223" s="60" t="s">
        <v>216</v>
      </c>
      <c r="C223" s="63">
        <f t="shared" si="430"/>
        <v>0</v>
      </c>
      <c r="D223" s="63">
        <f t="shared" si="431"/>
        <v>0</v>
      </c>
      <c r="E223" s="63">
        <f t="shared" si="432"/>
        <v>0</v>
      </c>
      <c r="F223" s="63">
        <f t="shared" si="433"/>
        <v>0</v>
      </c>
      <c r="G223" s="63">
        <f t="shared" si="434"/>
        <v>0</v>
      </c>
      <c r="H223" s="63">
        <f t="shared" si="435"/>
        <v>0</v>
      </c>
      <c r="I223" s="106" t="str">
        <f t="shared" si="351"/>
        <v>否</v>
      </c>
      <c r="J223" s="146" t="str">
        <f t="shared" si="352"/>
        <v>项</v>
      </c>
      <c r="K223" s="146" t="str">
        <f t="shared" si="353"/>
        <v>201</v>
      </c>
      <c r="N223" s="218">
        <v>0</v>
      </c>
      <c r="O223" s="146">
        <v>0</v>
      </c>
      <c r="P223" s="219">
        <f t="shared" si="436"/>
        <v>0</v>
      </c>
      <c r="Q223" s="219">
        <v>0</v>
      </c>
      <c r="R223" s="219">
        <v>0</v>
      </c>
      <c r="S223" s="219">
        <f>VLOOKUP(A:A,[3]全区!$A$1:$O$65536,15,FALSE)</f>
        <v>0</v>
      </c>
      <c r="T223" s="219">
        <v>0</v>
      </c>
      <c r="U223" s="146">
        <f>VLOOKUP(A:A,[3]全区!$A$1:$Q$65536,17,FALSE)</f>
        <v>0</v>
      </c>
      <c r="V223" s="219">
        <f>ROUND(U223,0)</f>
        <v>0</v>
      </c>
      <c r="W223" s="219">
        <v>0</v>
      </c>
      <c r="X223" s="182">
        <f>VLOOKUP(A:A,[3]全区!$A$1:$S$65536,19,FALSE)</f>
        <v>0</v>
      </c>
      <c r="Y223" s="219">
        <f t="shared" si="437"/>
        <v>0</v>
      </c>
      <c r="AA223" s="182">
        <f>VLOOKUP(A:A,[2]全区!$A$1:$T$65536,20,FALSE)</f>
        <v>0</v>
      </c>
      <c r="AB223" s="219">
        <f>ROUND(AA223,0)</f>
        <v>0</v>
      </c>
      <c r="AC223" s="182">
        <f>VLOOKUP(A:A,[1]全区!$A$1:$V$65536,22,FALSE)</f>
        <v>0</v>
      </c>
      <c r="AD223" s="219">
        <f t="shared" si="438"/>
        <v>0</v>
      </c>
      <c r="AE223" s="182">
        <f>VLOOKUP(A:A,[2]全区!$A$1:$P$65536,16,FALSE)</f>
        <v>0</v>
      </c>
      <c r="AF223" s="219">
        <f>ROUND(AE223,0)</f>
        <v>0</v>
      </c>
      <c r="AH223" s="182">
        <v>0</v>
      </c>
      <c r="AI223" s="182">
        <f>VLOOKUP(A:A,'[4]YB01'!$A$1:$C$1317,3,FALSE)</f>
        <v>0</v>
      </c>
      <c r="AJ223" s="177">
        <f t="shared" si="439"/>
        <v>0</v>
      </c>
      <c r="AK223" s="146">
        <v>0</v>
      </c>
      <c r="AL223" s="146">
        <f t="shared" si="440"/>
        <v>0</v>
      </c>
      <c r="AM223" s="228">
        <v>0</v>
      </c>
      <c r="AN223" s="182">
        <f t="shared" si="401"/>
        <v>0</v>
      </c>
      <c r="AO223" s="219">
        <v>0</v>
      </c>
      <c r="AP223" s="176">
        <f>(SUMIF([5]预算调整!$O:$O,A:A,[5]预算调整!$AD:$AD))/10000</f>
        <v>0</v>
      </c>
      <c r="AQ223" s="219">
        <f t="shared" si="428"/>
        <v>0</v>
      </c>
      <c r="AR223" s="219">
        <v>0</v>
      </c>
      <c r="AS223" s="182">
        <f>(SUMIF([6]预算调整!$F:$F,A:A,[6]预算调整!$P:$P))/10000</f>
        <v>0</v>
      </c>
      <c r="AT223" s="219">
        <f t="shared" si="441"/>
        <v>0</v>
      </c>
      <c r="AW223" s="231">
        <v>0</v>
      </c>
      <c r="AX223" s="182">
        <f>(SUMIF([7]Sheet2!$B:$B,A:A,[7]Sheet2!$C:$C))/10000</f>
        <v>0</v>
      </c>
      <c r="AY223" s="219">
        <f t="shared" si="442"/>
        <v>0</v>
      </c>
      <c r="BC223" s="182">
        <v>0</v>
      </c>
      <c r="BD223" s="146">
        <f t="shared" si="443"/>
        <v>0</v>
      </c>
      <c r="BE223" s="182">
        <v>0</v>
      </c>
      <c r="BF223" s="182">
        <f>SUMIF([8]Sheet1!$O:$O,A223,[8]Sheet1!$AD:$AD)</f>
        <v>0</v>
      </c>
    </row>
    <row r="224" hidden="1" customHeight="1" spans="1:58">
      <c r="A224" s="208">
        <v>2013805</v>
      </c>
      <c r="B224" s="60" t="s">
        <v>217</v>
      </c>
      <c r="C224" s="63">
        <f t="shared" si="430"/>
        <v>0</v>
      </c>
      <c r="D224" s="63">
        <f t="shared" si="431"/>
        <v>0</v>
      </c>
      <c r="E224" s="63">
        <f t="shared" si="432"/>
        <v>0</v>
      </c>
      <c r="F224" s="63">
        <f t="shared" si="433"/>
        <v>0</v>
      </c>
      <c r="G224" s="63">
        <f t="shared" si="434"/>
        <v>0</v>
      </c>
      <c r="H224" s="63">
        <f t="shared" si="435"/>
        <v>0</v>
      </c>
      <c r="I224" s="106" t="str">
        <f t="shared" si="351"/>
        <v>否</v>
      </c>
      <c r="J224" s="146" t="str">
        <f t="shared" si="352"/>
        <v>项</v>
      </c>
      <c r="K224" s="146" t="str">
        <f t="shared" si="353"/>
        <v>201</v>
      </c>
      <c r="N224" s="218">
        <v>0</v>
      </c>
      <c r="O224" s="146">
        <v>0</v>
      </c>
      <c r="P224" s="219">
        <f t="shared" si="436"/>
        <v>0</v>
      </c>
      <c r="Q224" s="219">
        <v>0</v>
      </c>
      <c r="R224" s="219">
        <v>0</v>
      </c>
      <c r="S224" s="219">
        <f>VLOOKUP(A:A,[3]全区!$A$1:$O$65536,15,FALSE)</f>
        <v>0</v>
      </c>
      <c r="T224" s="219">
        <v>0</v>
      </c>
      <c r="U224" s="146">
        <f>VLOOKUP(A:A,[3]全区!$A$1:$Q$65536,17,FALSE)</f>
        <v>0</v>
      </c>
      <c r="V224" s="219">
        <f>ROUND(U224,0)</f>
        <v>0</v>
      </c>
      <c r="W224" s="219">
        <v>0</v>
      </c>
      <c r="X224" s="182">
        <f>VLOOKUP(A:A,[3]全区!$A$1:$S$65536,19,FALSE)</f>
        <v>0</v>
      </c>
      <c r="Y224" s="219">
        <f t="shared" si="437"/>
        <v>0</v>
      </c>
      <c r="AA224" s="182">
        <f>VLOOKUP(A:A,[2]全区!$A$1:$T$65536,20,FALSE)</f>
        <v>0</v>
      </c>
      <c r="AB224" s="219">
        <f>ROUND(AA224,0)</f>
        <v>0</v>
      </c>
      <c r="AC224" s="182">
        <f>VLOOKUP(A:A,[1]全区!$A$1:$V$65536,22,FALSE)</f>
        <v>0</v>
      </c>
      <c r="AD224" s="219">
        <f t="shared" si="438"/>
        <v>0</v>
      </c>
      <c r="AE224" s="182">
        <f>VLOOKUP(A:A,[2]全区!$A$1:$P$65536,16,FALSE)</f>
        <v>0</v>
      </c>
      <c r="AF224" s="219">
        <f>ROUND(AE224,0)</f>
        <v>0</v>
      </c>
      <c r="AH224" s="182">
        <v>0</v>
      </c>
      <c r="AI224" s="182">
        <f>VLOOKUP(A:A,'[4]YB01'!$A$1:$C$1317,3,FALSE)</f>
        <v>0</v>
      </c>
      <c r="AJ224" s="177">
        <f t="shared" si="439"/>
        <v>0</v>
      </c>
      <c r="AK224" s="146">
        <v>0</v>
      </c>
      <c r="AL224" s="146">
        <f t="shared" si="440"/>
        <v>0</v>
      </c>
      <c r="AM224" s="228">
        <v>0</v>
      </c>
      <c r="AN224" s="182">
        <f t="shared" si="401"/>
        <v>0</v>
      </c>
      <c r="AO224" s="219">
        <v>0</v>
      </c>
      <c r="AP224" s="176">
        <f>(SUMIF([5]预算调整!$O:$O,A:A,[5]预算调整!$AD:$AD))/10000</f>
        <v>0</v>
      </c>
      <c r="AQ224" s="219">
        <f t="shared" si="428"/>
        <v>0</v>
      </c>
      <c r="AR224" s="219">
        <v>0</v>
      </c>
      <c r="AS224" s="182">
        <f>(SUMIF([6]预算调整!$F:$F,A:A,[6]预算调整!$P:$P))/10000</f>
        <v>0</v>
      </c>
      <c r="AT224" s="219">
        <f t="shared" si="441"/>
        <v>0</v>
      </c>
      <c r="AW224" s="231">
        <v>0</v>
      </c>
      <c r="AX224" s="182">
        <f>(SUMIF([7]Sheet2!$B:$B,A:A,[7]Sheet2!$C:$C))/10000</f>
        <v>0</v>
      </c>
      <c r="AY224" s="219">
        <f t="shared" si="442"/>
        <v>0</v>
      </c>
      <c r="BC224" s="182">
        <v>0</v>
      </c>
      <c r="BD224" s="146">
        <f t="shared" si="443"/>
        <v>0</v>
      </c>
      <c r="BE224" s="182">
        <v>0</v>
      </c>
      <c r="BF224" s="182">
        <f>SUMIF([8]Sheet1!$O:$O,A224,[8]Sheet1!$AD:$AD)</f>
        <v>0</v>
      </c>
    </row>
    <row r="225" hidden="1" customHeight="1" spans="1:58">
      <c r="A225" s="208">
        <v>2013808</v>
      </c>
      <c r="B225" s="60" t="s">
        <v>142</v>
      </c>
      <c r="C225" s="63">
        <f t="shared" si="430"/>
        <v>0</v>
      </c>
      <c r="D225" s="63">
        <f t="shared" si="431"/>
        <v>0</v>
      </c>
      <c r="E225" s="63">
        <f t="shared" si="432"/>
        <v>0</v>
      </c>
      <c r="F225" s="63">
        <f t="shared" si="433"/>
        <v>0</v>
      </c>
      <c r="G225" s="63">
        <f t="shared" si="434"/>
        <v>0</v>
      </c>
      <c r="H225" s="63">
        <f t="shared" si="435"/>
        <v>0</v>
      </c>
      <c r="I225" s="106" t="str">
        <f t="shared" si="351"/>
        <v>否</v>
      </c>
      <c r="J225" s="146" t="str">
        <f t="shared" si="352"/>
        <v>项</v>
      </c>
      <c r="K225" s="146" t="str">
        <f t="shared" si="353"/>
        <v>201</v>
      </c>
      <c r="N225" s="218">
        <v>0</v>
      </c>
      <c r="P225" s="219">
        <f t="shared" si="436"/>
        <v>0</v>
      </c>
      <c r="Q225" s="219"/>
      <c r="R225" s="219"/>
      <c r="S225" s="219"/>
      <c r="T225" s="219"/>
      <c r="V225" s="219"/>
      <c r="W225" s="219">
        <v>0</v>
      </c>
      <c r="Y225" s="219">
        <f t="shared" si="437"/>
        <v>0</v>
      </c>
      <c r="AB225" s="219"/>
      <c r="AD225" s="219">
        <f t="shared" si="438"/>
        <v>0</v>
      </c>
      <c r="AF225" s="219"/>
      <c r="AH225" s="182">
        <v>0</v>
      </c>
      <c r="AI225" s="182">
        <f>VLOOKUP(A:A,'[4]YB01'!$A$1:$C$1317,3,FALSE)</f>
        <v>0</v>
      </c>
      <c r="AJ225" s="177">
        <f t="shared" si="439"/>
        <v>0</v>
      </c>
      <c r="AK225" s="146">
        <v>0</v>
      </c>
      <c r="AL225" s="146">
        <f t="shared" si="440"/>
        <v>0</v>
      </c>
      <c r="AM225" s="228">
        <v>0</v>
      </c>
      <c r="AN225" s="182">
        <f t="shared" si="401"/>
        <v>0</v>
      </c>
      <c r="AO225" s="219">
        <v>0</v>
      </c>
      <c r="AP225" s="176">
        <f>(SUMIF([5]预算调整!$O:$O,A:A,[5]预算调整!$AD:$AD))/10000</f>
        <v>0</v>
      </c>
      <c r="AQ225" s="219">
        <f t="shared" si="428"/>
        <v>0</v>
      </c>
      <c r="AR225" s="219">
        <v>0</v>
      </c>
      <c r="AS225" s="182">
        <f>(SUMIF([6]预算调整!$F:$F,A:A,[6]预算调整!$P:$P))/10000</f>
        <v>0</v>
      </c>
      <c r="AT225" s="219">
        <f t="shared" si="441"/>
        <v>0</v>
      </c>
      <c r="AW225" s="231">
        <v>0</v>
      </c>
      <c r="AX225" s="182">
        <f>(SUMIF([7]Sheet2!$B:$B,A:A,[7]Sheet2!$C:$C))/10000</f>
        <v>0</v>
      </c>
      <c r="AY225" s="219">
        <f t="shared" si="442"/>
        <v>0</v>
      </c>
      <c r="BC225" s="182">
        <v>0</v>
      </c>
      <c r="BD225" s="146">
        <f t="shared" si="443"/>
        <v>0</v>
      </c>
      <c r="BE225" s="182">
        <v>0</v>
      </c>
      <c r="BF225" s="182">
        <f>SUMIF([8]Sheet1!$O:$O,A225,[8]Sheet1!$AD:$AD)</f>
        <v>0</v>
      </c>
    </row>
    <row r="226" hidden="1" customHeight="1" spans="1:58">
      <c r="A226" s="208">
        <v>2013810</v>
      </c>
      <c r="B226" s="60" t="s">
        <v>218</v>
      </c>
      <c r="C226" s="63">
        <f t="shared" si="430"/>
        <v>0</v>
      </c>
      <c r="D226" s="63">
        <f t="shared" si="431"/>
        <v>0</v>
      </c>
      <c r="E226" s="63">
        <f t="shared" si="432"/>
        <v>0</v>
      </c>
      <c r="F226" s="63">
        <f t="shared" si="433"/>
        <v>0</v>
      </c>
      <c r="G226" s="63">
        <f t="shared" si="434"/>
        <v>0</v>
      </c>
      <c r="H226" s="63">
        <f t="shared" si="435"/>
        <v>0</v>
      </c>
      <c r="I226" s="106" t="str">
        <f t="shared" si="351"/>
        <v>否</v>
      </c>
      <c r="J226" s="146" t="str">
        <f t="shared" si="352"/>
        <v>项</v>
      </c>
      <c r="K226" s="146" t="str">
        <f t="shared" si="353"/>
        <v>201</v>
      </c>
      <c r="N226" s="218">
        <v>0</v>
      </c>
      <c r="P226" s="219">
        <f t="shared" si="436"/>
        <v>0</v>
      </c>
      <c r="Q226" s="219"/>
      <c r="R226" s="219"/>
      <c r="S226" s="219"/>
      <c r="T226" s="219"/>
      <c r="V226" s="219"/>
      <c r="W226" s="219">
        <v>0</v>
      </c>
      <c r="Y226" s="219">
        <f t="shared" si="437"/>
        <v>0</v>
      </c>
      <c r="AB226" s="219"/>
      <c r="AD226" s="219">
        <f t="shared" si="438"/>
        <v>0</v>
      </c>
      <c r="AF226" s="219"/>
      <c r="AH226" s="182">
        <v>0</v>
      </c>
      <c r="AI226" s="182">
        <f>VLOOKUP(A:A,'[4]YB01'!$A$1:$C$1317,3,FALSE)</f>
        <v>0</v>
      </c>
      <c r="AJ226" s="177">
        <f t="shared" si="439"/>
        <v>0</v>
      </c>
      <c r="AK226" s="146">
        <v>0</v>
      </c>
      <c r="AL226" s="146">
        <f t="shared" si="440"/>
        <v>0</v>
      </c>
      <c r="AM226" s="228">
        <v>0</v>
      </c>
      <c r="AN226" s="182">
        <f t="shared" si="401"/>
        <v>0</v>
      </c>
      <c r="AO226" s="219">
        <v>0</v>
      </c>
      <c r="AP226" s="176">
        <f>(SUMIF([5]预算调整!$O:$O,A:A,[5]预算调整!$AD:$AD))/10000</f>
        <v>0</v>
      </c>
      <c r="AQ226" s="219">
        <f t="shared" si="428"/>
        <v>0</v>
      </c>
      <c r="AR226" s="219">
        <v>0</v>
      </c>
      <c r="AS226" s="182">
        <f>(SUMIF([6]预算调整!$F:$F,A:A,[6]预算调整!$P:$P))/10000</f>
        <v>0</v>
      </c>
      <c r="AT226" s="219">
        <f t="shared" si="441"/>
        <v>0</v>
      </c>
      <c r="AW226" s="231">
        <v>0</v>
      </c>
      <c r="AX226" s="182">
        <f>(SUMIF([7]Sheet2!$B:$B,A:A,[7]Sheet2!$C:$C))/10000</f>
        <v>0</v>
      </c>
      <c r="AY226" s="219">
        <f t="shared" si="442"/>
        <v>0</v>
      </c>
      <c r="BC226" s="182">
        <v>0</v>
      </c>
      <c r="BD226" s="146">
        <f t="shared" si="443"/>
        <v>0</v>
      </c>
      <c r="BE226" s="182">
        <v>0</v>
      </c>
      <c r="BF226" s="182">
        <f>SUMIF([8]Sheet1!$O:$O,A226,[8]Sheet1!$AD:$AD)</f>
        <v>0</v>
      </c>
    </row>
    <row r="227" hidden="1" customHeight="1" spans="1:58">
      <c r="A227" s="208">
        <v>2013812</v>
      </c>
      <c r="B227" s="60" t="s">
        <v>219</v>
      </c>
      <c r="C227" s="63">
        <f t="shared" si="430"/>
        <v>0</v>
      </c>
      <c r="D227" s="63">
        <f t="shared" si="431"/>
        <v>0</v>
      </c>
      <c r="E227" s="63">
        <f t="shared" si="432"/>
        <v>0</v>
      </c>
      <c r="F227" s="63">
        <f t="shared" si="433"/>
        <v>0</v>
      </c>
      <c r="G227" s="63">
        <f t="shared" si="434"/>
        <v>0</v>
      </c>
      <c r="H227" s="63">
        <f t="shared" si="435"/>
        <v>0</v>
      </c>
      <c r="I227" s="106" t="str">
        <f t="shared" si="351"/>
        <v>否</v>
      </c>
      <c r="J227" s="146" t="str">
        <f t="shared" si="352"/>
        <v>项</v>
      </c>
      <c r="K227" s="146" t="str">
        <f t="shared" si="353"/>
        <v>201</v>
      </c>
      <c r="N227" s="218">
        <v>0</v>
      </c>
      <c r="P227" s="219">
        <f t="shared" si="436"/>
        <v>0</v>
      </c>
      <c r="Q227" s="219"/>
      <c r="R227" s="219"/>
      <c r="S227" s="219"/>
      <c r="T227" s="219"/>
      <c r="V227" s="219"/>
      <c r="W227" s="219">
        <v>0</v>
      </c>
      <c r="Y227" s="219">
        <f t="shared" si="437"/>
        <v>0</v>
      </c>
      <c r="AB227" s="219"/>
      <c r="AD227" s="219">
        <f t="shared" si="438"/>
        <v>0</v>
      </c>
      <c r="AF227" s="219"/>
      <c r="AH227" s="182">
        <v>0</v>
      </c>
      <c r="AI227" s="182">
        <f>VLOOKUP(A:A,'[4]YB01'!$A$1:$C$1317,3,FALSE)</f>
        <v>0</v>
      </c>
      <c r="AJ227" s="177">
        <f t="shared" si="439"/>
        <v>0</v>
      </c>
      <c r="AK227" s="146">
        <v>0</v>
      </c>
      <c r="AL227" s="146">
        <f t="shared" si="440"/>
        <v>0</v>
      </c>
      <c r="AM227" s="228">
        <v>0</v>
      </c>
      <c r="AN227" s="182">
        <f t="shared" si="401"/>
        <v>0</v>
      </c>
      <c r="AO227" s="219">
        <v>0</v>
      </c>
      <c r="AP227" s="176">
        <f>(SUMIF([5]预算调整!$O:$O,A:A,[5]预算调整!$AD:$AD))/10000</f>
        <v>0</v>
      </c>
      <c r="AQ227" s="219">
        <f t="shared" si="428"/>
        <v>0</v>
      </c>
      <c r="AR227" s="219">
        <v>0</v>
      </c>
      <c r="AS227" s="182">
        <f>(SUMIF([6]预算调整!$F:$F,A:A,[6]预算调整!$P:$P))/10000</f>
        <v>0</v>
      </c>
      <c r="AT227" s="219">
        <f t="shared" si="441"/>
        <v>0</v>
      </c>
      <c r="AW227" s="231">
        <v>0</v>
      </c>
      <c r="AX227" s="182">
        <f>(SUMIF([7]Sheet2!$B:$B,A:A,[7]Sheet2!$C:$C))/10000</f>
        <v>0</v>
      </c>
      <c r="AY227" s="219">
        <f t="shared" si="442"/>
        <v>0</v>
      </c>
      <c r="BC227" s="182">
        <v>0</v>
      </c>
      <c r="BD227" s="146">
        <f t="shared" si="443"/>
        <v>0</v>
      </c>
      <c r="BE227" s="182">
        <v>0</v>
      </c>
      <c r="BF227" s="182">
        <f>SUMIF([8]Sheet1!$O:$O,A227,[8]Sheet1!$AD:$AD)</f>
        <v>0</v>
      </c>
    </row>
    <row r="228" hidden="1" customHeight="1" spans="1:58">
      <c r="A228" s="208">
        <v>2013813</v>
      </c>
      <c r="B228" s="60" t="s">
        <v>220</v>
      </c>
      <c r="C228" s="63">
        <f t="shared" si="430"/>
        <v>0</v>
      </c>
      <c r="D228" s="63">
        <f t="shared" si="431"/>
        <v>0</v>
      </c>
      <c r="E228" s="63">
        <f t="shared" si="432"/>
        <v>0</v>
      </c>
      <c r="F228" s="63">
        <f t="shared" si="433"/>
        <v>0</v>
      </c>
      <c r="G228" s="63">
        <f t="shared" si="434"/>
        <v>0</v>
      </c>
      <c r="H228" s="63">
        <f t="shared" si="435"/>
        <v>0</v>
      </c>
      <c r="I228" s="106" t="str">
        <f t="shared" si="351"/>
        <v>否</v>
      </c>
      <c r="J228" s="146" t="str">
        <f t="shared" si="352"/>
        <v>项</v>
      </c>
      <c r="K228" s="146" t="str">
        <f t="shared" si="353"/>
        <v>201</v>
      </c>
      <c r="N228" s="218">
        <v>0</v>
      </c>
      <c r="P228" s="219">
        <f t="shared" si="436"/>
        <v>0</v>
      </c>
      <c r="Q228" s="219"/>
      <c r="R228" s="219"/>
      <c r="S228" s="219"/>
      <c r="T228" s="219"/>
      <c r="V228" s="219"/>
      <c r="W228" s="219">
        <v>0</v>
      </c>
      <c r="Y228" s="219">
        <f t="shared" si="437"/>
        <v>0</v>
      </c>
      <c r="AB228" s="219"/>
      <c r="AD228" s="219">
        <f t="shared" si="438"/>
        <v>0</v>
      </c>
      <c r="AF228" s="219"/>
      <c r="AH228" s="182">
        <v>0</v>
      </c>
      <c r="AI228" s="182">
        <f>VLOOKUP(A:A,'[4]YB01'!$A$1:$C$1317,3,FALSE)</f>
        <v>0</v>
      </c>
      <c r="AJ228" s="177">
        <f t="shared" si="439"/>
        <v>0</v>
      </c>
      <c r="AK228" s="146">
        <v>0</v>
      </c>
      <c r="AL228" s="146">
        <f t="shared" si="440"/>
        <v>0</v>
      </c>
      <c r="AM228" s="228">
        <v>0</v>
      </c>
      <c r="AN228" s="182">
        <f t="shared" si="401"/>
        <v>0</v>
      </c>
      <c r="AO228" s="219">
        <v>0</v>
      </c>
      <c r="AP228" s="176">
        <f>(SUMIF([5]预算调整!$O:$O,A:A,[5]预算调整!$AD:$AD))/10000</f>
        <v>0</v>
      </c>
      <c r="AQ228" s="219">
        <f t="shared" si="428"/>
        <v>0</v>
      </c>
      <c r="AR228" s="219">
        <v>0</v>
      </c>
      <c r="AS228" s="182">
        <f>(SUMIF([6]预算调整!$F:$F,A:A,[6]预算调整!$P:$P))/10000</f>
        <v>0</v>
      </c>
      <c r="AT228" s="219">
        <f t="shared" si="441"/>
        <v>0</v>
      </c>
      <c r="AW228" s="231">
        <v>0</v>
      </c>
      <c r="AX228" s="182">
        <f>(SUMIF([7]Sheet2!$B:$B,A:A,[7]Sheet2!$C:$C))/10000</f>
        <v>0</v>
      </c>
      <c r="AY228" s="219">
        <f t="shared" si="442"/>
        <v>0</v>
      </c>
      <c r="BC228" s="182">
        <v>0</v>
      </c>
      <c r="BD228" s="146">
        <f t="shared" si="443"/>
        <v>0</v>
      </c>
      <c r="BE228" s="182">
        <v>0</v>
      </c>
      <c r="BF228" s="182">
        <f>SUMIF([8]Sheet1!$O:$O,A228,[8]Sheet1!$AD:$AD)</f>
        <v>0</v>
      </c>
    </row>
    <row r="229" hidden="1" customHeight="1" spans="1:58">
      <c r="A229" s="208">
        <v>2013814</v>
      </c>
      <c r="B229" s="60" t="s">
        <v>221</v>
      </c>
      <c r="C229" s="63">
        <f t="shared" si="430"/>
        <v>0</v>
      </c>
      <c r="D229" s="63">
        <f t="shared" si="431"/>
        <v>0</v>
      </c>
      <c r="E229" s="63">
        <f t="shared" si="432"/>
        <v>0</v>
      </c>
      <c r="F229" s="63">
        <f t="shared" si="433"/>
        <v>0</v>
      </c>
      <c r="G229" s="63">
        <f t="shared" si="434"/>
        <v>0</v>
      </c>
      <c r="H229" s="63">
        <f t="shared" si="435"/>
        <v>0</v>
      </c>
      <c r="I229" s="106" t="str">
        <f t="shared" si="351"/>
        <v>否</v>
      </c>
      <c r="J229" s="146" t="str">
        <f t="shared" si="352"/>
        <v>项</v>
      </c>
      <c r="K229" s="146" t="str">
        <f t="shared" si="353"/>
        <v>201</v>
      </c>
      <c r="N229" s="218">
        <v>0</v>
      </c>
      <c r="P229" s="219">
        <f t="shared" si="436"/>
        <v>0</v>
      </c>
      <c r="Q229" s="219"/>
      <c r="R229" s="219"/>
      <c r="S229" s="219"/>
      <c r="T229" s="219"/>
      <c r="V229" s="219"/>
      <c r="W229" s="219">
        <v>0</v>
      </c>
      <c r="Y229" s="219">
        <f t="shared" si="437"/>
        <v>0</v>
      </c>
      <c r="AB229" s="219"/>
      <c r="AD229" s="219">
        <f t="shared" si="438"/>
        <v>0</v>
      </c>
      <c r="AF229" s="219"/>
      <c r="AH229" s="182">
        <v>0</v>
      </c>
      <c r="AI229" s="182">
        <f>VLOOKUP(A:A,'[4]YB01'!$A$1:$C$1317,3,FALSE)</f>
        <v>0</v>
      </c>
      <c r="AJ229" s="177">
        <f t="shared" si="439"/>
        <v>0</v>
      </c>
      <c r="AK229" s="146">
        <v>0</v>
      </c>
      <c r="AL229" s="146">
        <f t="shared" si="440"/>
        <v>0</v>
      </c>
      <c r="AM229" s="228">
        <v>0</v>
      </c>
      <c r="AN229" s="182">
        <f t="shared" si="401"/>
        <v>0</v>
      </c>
      <c r="AO229" s="219">
        <v>0</v>
      </c>
      <c r="AP229" s="176">
        <f>(SUMIF([5]预算调整!$O:$O,A:A,[5]预算调整!$AD:$AD))/10000</f>
        <v>0</v>
      </c>
      <c r="AQ229" s="219">
        <f t="shared" si="428"/>
        <v>0</v>
      </c>
      <c r="AR229" s="219">
        <v>0</v>
      </c>
      <c r="AS229" s="182">
        <f>(SUMIF([6]预算调整!$F:$F,A:A,[6]预算调整!$P:$P))/10000</f>
        <v>0</v>
      </c>
      <c r="AT229" s="219">
        <f t="shared" si="441"/>
        <v>0</v>
      </c>
      <c r="AW229" s="231">
        <v>0</v>
      </c>
      <c r="AX229" s="182">
        <f>(SUMIF([7]Sheet2!$B:$B,A:A,[7]Sheet2!$C:$C))/10000</f>
        <v>0</v>
      </c>
      <c r="AY229" s="219">
        <f t="shared" si="442"/>
        <v>0</v>
      </c>
      <c r="BC229" s="182">
        <v>0</v>
      </c>
      <c r="BD229" s="146">
        <f t="shared" si="443"/>
        <v>0</v>
      </c>
      <c r="BE229" s="182">
        <v>0</v>
      </c>
      <c r="BF229" s="182">
        <f>SUMIF([8]Sheet1!$O:$O,A229,[8]Sheet1!$AD:$AD)</f>
        <v>0</v>
      </c>
    </row>
    <row r="230" hidden="1" customHeight="1" spans="1:58">
      <c r="A230" s="208">
        <v>2013815</v>
      </c>
      <c r="B230" s="60" t="s">
        <v>222</v>
      </c>
      <c r="C230" s="63">
        <f t="shared" si="430"/>
        <v>0</v>
      </c>
      <c r="D230" s="63">
        <f t="shared" si="431"/>
        <v>0</v>
      </c>
      <c r="E230" s="63">
        <f t="shared" si="432"/>
        <v>0</v>
      </c>
      <c r="F230" s="63">
        <f t="shared" si="433"/>
        <v>0</v>
      </c>
      <c r="G230" s="63">
        <f t="shared" si="434"/>
        <v>0</v>
      </c>
      <c r="H230" s="63">
        <f t="shared" si="435"/>
        <v>0</v>
      </c>
      <c r="I230" s="106" t="str">
        <f t="shared" si="351"/>
        <v>否</v>
      </c>
      <c r="J230" s="146" t="str">
        <f t="shared" si="352"/>
        <v>项</v>
      </c>
      <c r="K230" s="146" t="str">
        <f t="shared" si="353"/>
        <v>201</v>
      </c>
      <c r="N230" s="218">
        <v>0</v>
      </c>
      <c r="P230" s="219">
        <f t="shared" si="436"/>
        <v>0</v>
      </c>
      <c r="Q230" s="219"/>
      <c r="R230" s="219"/>
      <c r="S230" s="219"/>
      <c r="T230" s="219"/>
      <c r="V230" s="219"/>
      <c r="W230" s="219">
        <v>0</v>
      </c>
      <c r="Y230" s="219">
        <f t="shared" si="437"/>
        <v>0</v>
      </c>
      <c r="AB230" s="219"/>
      <c r="AD230" s="219">
        <f t="shared" si="438"/>
        <v>0</v>
      </c>
      <c r="AF230" s="219"/>
      <c r="AH230" s="182">
        <v>0</v>
      </c>
      <c r="AI230" s="182">
        <f>VLOOKUP(A:A,'[4]YB01'!$A$1:$C$1317,3,FALSE)</f>
        <v>0</v>
      </c>
      <c r="AJ230" s="177">
        <f t="shared" si="439"/>
        <v>0</v>
      </c>
      <c r="AK230" s="146">
        <v>0</v>
      </c>
      <c r="AL230" s="146">
        <f t="shared" si="440"/>
        <v>0</v>
      </c>
      <c r="AM230" s="228">
        <v>0</v>
      </c>
      <c r="AN230" s="182">
        <f t="shared" si="401"/>
        <v>0</v>
      </c>
      <c r="AO230" s="219">
        <v>0</v>
      </c>
      <c r="AP230" s="176">
        <f>(SUMIF([5]预算调整!$O:$O,A:A,[5]预算调整!$AD:$AD))/10000</f>
        <v>0</v>
      </c>
      <c r="AQ230" s="219">
        <f t="shared" si="428"/>
        <v>0</v>
      </c>
      <c r="AR230" s="219">
        <v>0</v>
      </c>
      <c r="AS230" s="182">
        <f>(SUMIF([6]预算调整!$F:$F,A:A,[6]预算调整!$P:$P))/10000</f>
        <v>0</v>
      </c>
      <c r="AT230" s="219">
        <f t="shared" si="441"/>
        <v>0</v>
      </c>
      <c r="AW230" s="231">
        <v>0</v>
      </c>
      <c r="AX230" s="182">
        <f>(SUMIF([7]Sheet2!$B:$B,A:A,[7]Sheet2!$C:$C))/10000</f>
        <v>0</v>
      </c>
      <c r="AY230" s="219">
        <f t="shared" si="442"/>
        <v>0</v>
      </c>
      <c r="BC230" s="182">
        <v>0</v>
      </c>
      <c r="BD230" s="146">
        <f t="shared" si="443"/>
        <v>0</v>
      </c>
      <c r="BE230" s="182">
        <v>0</v>
      </c>
      <c r="BF230" s="182">
        <f>SUMIF([8]Sheet1!$O:$O,A230,[8]Sheet1!$AD:$AD)</f>
        <v>0</v>
      </c>
    </row>
    <row r="231" customHeight="1" spans="1:58">
      <c r="A231" s="208">
        <v>2013816</v>
      </c>
      <c r="B231" s="60" t="s">
        <v>223</v>
      </c>
      <c r="C231" s="63">
        <f t="shared" si="430"/>
        <v>0</v>
      </c>
      <c r="D231" s="63">
        <f t="shared" si="431"/>
        <v>0</v>
      </c>
      <c r="E231" s="63">
        <f t="shared" si="432"/>
        <v>10</v>
      </c>
      <c r="F231" s="63">
        <f t="shared" si="433"/>
        <v>10</v>
      </c>
      <c r="G231" s="63">
        <f t="shared" si="434"/>
        <v>10</v>
      </c>
      <c r="H231" s="63">
        <f t="shared" si="435"/>
        <v>10</v>
      </c>
      <c r="I231" s="106" t="str">
        <f t="shared" si="351"/>
        <v>是</v>
      </c>
      <c r="J231" s="146" t="str">
        <f t="shared" si="352"/>
        <v>项</v>
      </c>
      <c r="K231" s="146" t="str">
        <f t="shared" si="353"/>
        <v>201</v>
      </c>
      <c r="N231" s="218">
        <v>0</v>
      </c>
      <c r="O231" s="146">
        <v>0</v>
      </c>
      <c r="P231" s="219">
        <f t="shared" si="436"/>
        <v>0</v>
      </c>
      <c r="Q231" s="219">
        <v>0</v>
      </c>
      <c r="R231" s="219">
        <v>0</v>
      </c>
      <c r="S231" s="219">
        <f>VLOOKUP(A:A,[3]全区!$A$1:$O$65536,15,FALSE)</f>
        <v>0</v>
      </c>
      <c r="T231" s="219">
        <v>0</v>
      </c>
      <c r="U231" s="146">
        <f>VLOOKUP(A:A,[3]全区!$A$1:$Q$65536,17,FALSE)</f>
        <v>0</v>
      </c>
      <c r="V231" s="219">
        <f>ROUND(U231,0)</f>
        <v>0</v>
      </c>
      <c r="W231" s="219">
        <v>0</v>
      </c>
      <c r="X231" s="182">
        <f>VLOOKUP(A:A,[3]全区!$A$1:$S$65536,19,FALSE)</f>
        <v>0</v>
      </c>
      <c r="Y231" s="219">
        <f t="shared" si="437"/>
        <v>0</v>
      </c>
      <c r="AA231" s="182">
        <f>VLOOKUP(A:A,[2]全区!$A$1:$T$65536,20,FALSE)</f>
        <v>10.34</v>
      </c>
      <c r="AB231" s="219">
        <f>ROUND(AA231,0)</f>
        <v>10</v>
      </c>
      <c r="AC231" s="182">
        <f>VLOOKUP(A:A,[1]全区!$A$1:$V$65536,22,FALSE)</f>
        <v>0</v>
      </c>
      <c r="AD231" s="219">
        <f t="shared" si="438"/>
        <v>0</v>
      </c>
      <c r="AE231" s="182">
        <f>VLOOKUP(A:A,[2]全区!$A$1:$P$65536,16,FALSE)</f>
        <v>0</v>
      </c>
      <c r="AF231" s="219">
        <f>ROUND(AE231,0)</f>
        <v>0</v>
      </c>
      <c r="AH231" s="182">
        <v>0</v>
      </c>
      <c r="AI231" s="182">
        <f>VLOOKUP(A:A,'[4]YB01'!$A$1:$C$1317,3,FALSE)</f>
        <v>0</v>
      </c>
      <c r="AJ231" s="177">
        <f t="shared" si="439"/>
        <v>0</v>
      </c>
      <c r="AK231" s="146">
        <v>10</v>
      </c>
      <c r="AL231" s="146">
        <f t="shared" si="440"/>
        <v>10</v>
      </c>
      <c r="AM231" s="228">
        <v>10.34</v>
      </c>
      <c r="AN231" s="182">
        <f t="shared" si="401"/>
        <v>0</v>
      </c>
      <c r="AO231" s="219">
        <v>0</v>
      </c>
      <c r="AP231" s="176">
        <f>(SUMIF([5]预算调整!$O:$O,A:A,[5]预算调整!$AD:$AD))/10000</f>
        <v>0</v>
      </c>
      <c r="AQ231" s="219">
        <f t="shared" si="428"/>
        <v>0</v>
      </c>
      <c r="AR231" s="219">
        <v>0</v>
      </c>
      <c r="AS231" s="182">
        <f>(SUMIF([6]预算调整!$F:$F,A:A,[6]预算调整!$P:$P))/10000</f>
        <v>0</v>
      </c>
      <c r="AT231" s="219">
        <f t="shared" si="441"/>
        <v>0</v>
      </c>
      <c r="AU231" s="226">
        <v>10</v>
      </c>
      <c r="AW231" s="231">
        <v>10</v>
      </c>
      <c r="AX231" s="182">
        <f>(SUMIF([7]Sheet2!$B:$B,A:A,[7]Sheet2!$C:$C))/10000</f>
        <v>10.34</v>
      </c>
      <c r="AY231" s="219">
        <f t="shared" si="442"/>
        <v>10</v>
      </c>
      <c r="BC231" s="182">
        <v>0</v>
      </c>
      <c r="BD231" s="146">
        <f t="shared" si="443"/>
        <v>0</v>
      </c>
      <c r="BE231" s="182">
        <v>0</v>
      </c>
      <c r="BF231" s="182">
        <f>SUMIF([8]Sheet1!$O:$O,A231,[8]Sheet1!$AD:$AD)</f>
        <v>0</v>
      </c>
    </row>
    <row r="232" customHeight="1" spans="1:58">
      <c r="A232" s="208">
        <v>2013850</v>
      </c>
      <c r="B232" s="60" t="s">
        <v>110</v>
      </c>
      <c r="C232" s="63">
        <f t="shared" si="430"/>
        <v>239</v>
      </c>
      <c r="D232" s="63">
        <f t="shared" si="431"/>
        <v>0</v>
      </c>
      <c r="E232" s="63">
        <f t="shared" si="432"/>
        <v>85</v>
      </c>
      <c r="F232" s="63">
        <f t="shared" si="433"/>
        <v>0</v>
      </c>
      <c r="G232" s="63">
        <f t="shared" si="434"/>
        <v>0</v>
      </c>
      <c r="H232" s="63">
        <f t="shared" si="435"/>
        <v>324</v>
      </c>
      <c r="I232" s="106" t="str">
        <f t="shared" si="351"/>
        <v>是</v>
      </c>
      <c r="J232" s="146" t="str">
        <f t="shared" si="352"/>
        <v>项</v>
      </c>
      <c r="K232" s="146" t="str">
        <f t="shared" si="353"/>
        <v>201</v>
      </c>
      <c r="N232" s="218">
        <v>239</v>
      </c>
      <c r="O232" s="146">
        <v>238.668456</v>
      </c>
      <c r="P232" s="219">
        <f t="shared" si="436"/>
        <v>239</v>
      </c>
      <c r="Q232" s="219">
        <v>0</v>
      </c>
      <c r="R232" s="219">
        <v>0</v>
      </c>
      <c r="S232" s="219">
        <f>VLOOKUP(A:A,[3]全区!$A$1:$O$65536,15,FALSE)</f>
        <v>0</v>
      </c>
      <c r="T232" s="219">
        <v>0</v>
      </c>
      <c r="U232" s="146">
        <f>VLOOKUP(A:A,[3]全区!$A$1:$Q$65536,17,FALSE)</f>
        <v>0</v>
      </c>
      <c r="V232" s="219">
        <f>ROUND(U232,0)</f>
        <v>0</v>
      </c>
      <c r="W232" s="219">
        <v>0</v>
      </c>
      <c r="X232" s="182">
        <f>VLOOKUP(A:A,[3]全区!$A$1:$S$65536,19,FALSE)</f>
        <v>0</v>
      </c>
      <c r="Y232" s="219">
        <f t="shared" si="437"/>
        <v>0</v>
      </c>
      <c r="AA232" s="182">
        <f>VLOOKUP(A:A,[2]全区!$A$1:$T$65536,20,FALSE)</f>
        <v>0</v>
      </c>
      <c r="AB232" s="219">
        <f>ROUND(AA232,0)</f>
        <v>0</v>
      </c>
      <c r="AC232" s="182">
        <f>VLOOKUP(A:A,[1]全区!$A$1:$V$65536,22,FALSE)</f>
        <v>0</v>
      </c>
      <c r="AD232" s="219">
        <f t="shared" si="438"/>
        <v>0</v>
      </c>
      <c r="AE232" s="182">
        <f>VLOOKUP(A:A,[2]全区!$A$1:$P$65536,16,FALSE)</f>
        <v>0</v>
      </c>
      <c r="AF232" s="219">
        <f>ROUND(AE232,0)</f>
        <v>0</v>
      </c>
      <c r="AH232" s="182">
        <v>232</v>
      </c>
      <c r="AI232" s="182">
        <f>VLOOKUP(A:A,'[4]YB01'!$A$1:$C$1317,3,FALSE)</f>
        <v>232</v>
      </c>
      <c r="AJ232" s="177">
        <f t="shared" si="439"/>
        <v>26</v>
      </c>
      <c r="AK232" s="146">
        <v>236</v>
      </c>
      <c r="AL232" s="146">
        <f t="shared" si="440"/>
        <v>236</v>
      </c>
      <c r="AM232" s="228">
        <v>235.792339</v>
      </c>
      <c r="AN232" s="182">
        <f t="shared" si="401"/>
        <v>88</v>
      </c>
      <c r="AO232" s="219">
        <v>26</v>
      </c>
      <c r="AP232" s="176">
        <f>(SUMIF([5]预算调整!$O:$O,A:A,[5]预算调整!$AD:$AD))/10000</f>
        <v>26.197131</v>
      </c>
      <c r="AQ232" s="219">
        <f t="shared" si="428"/>
        <v>26</v>
      </c>
      <c r="AR232" s="219">
        <v>0</v>
      </c>
      <c r="AS232" s="182">
        <f>(SUMIF([6]预算调整!$F:$F,A:A,[6]预算调整!$P:$P))/10000</f>
        <v>0</v>
      </c>
      <c r="AT232" s="219">
        <f t="shared" si="441"/>
        <v>0</v>
      </c>
      <c r="AW232" s="231">
        <v>0</v>
      </c>
      <c r="AX232" s="182">
        <f>(SUMIF([7]Sheet2!$B:$B,A:A,[7]Sheet2!$C:$C))/10000</f>
        <v>0</v>
      </c>
      <c r="AY232" s="219">
        <f t="shared" si="442"/>
        <v>0</v>
      </c>
      <c r="BC232" s="182">
        <v>88</v>
      </c>
      <c r="BD232" s="146">
        <f t="shared" si="443"/>
        <v>88</v>
      </c>
      <c r="BE232" s="182">
        <v>87.5314</v>
      </c>
      <c r="BF232" s="182">
        <f>SUMIF([8]Sheet1!$O:$O,A232,[8]Sheet1!$AD:$AD)</f>
        <v>875314</v>
      </c>
    </row>
    <row r="233" customHeight="1" spans="1:58">
      <c r="A233" s="208">
        <v>2013899</v>
      </c>
      <c r="B233" s="60" t="s">
        <v>224</v>
      </c>
      <c r="C233" s="63">
        <f t="shared" si="430"/>
        <v>206</v>
      </c>
      <c r="D233" s="63">
        <f t="shared" si="431"/>
        <v>0</v>
      </c>
      <c r="E233" s="63">
        <f t="shared" si="432"/>
        <v>-83</v>
      </c>
      <c r="F233" s="63">
        <f t="shared" si="433"/>
        <v>0</v>
      </c>
      <c r="G233" s="63">
        <f t="shared" si="434"/>
        <v>0</v>
      </c>
      <c r="H233" s="63">
        <f t="shared" si="435"/>
        <v>123</v>
      </c>
      <c r="I233" s="106" t="str">
        <f t="shared" si="351"/>
        <v>是</v>
      </c>
      <c r="J233" s="146" t="str">
        <f t="shared" si="352"/>
        <v>项</v>
      </c>
      <c r="K233" s="146" t="str">
        <f t="shared" si="353"/>
        <v>201</v>
      </c>
      <c r="N233" s="218">
        <v>206</v>
      </c>
      <c r="O233" s="146">
        <v>205.90325</v>
      </c>
      <c r="P233" s="219">
        <f t="shared" si="436"/>
        <v>206</v>
      </c>
      <c r="Q233" s="219">
        <v>0</v>
      </c>
      <c r="R233" s="219">
        <v>0</v>
      </c>
      <c r="S233" s="219">
        <f>VLOOKUP(A:A,[3]全区!$A$1:$O$65536,15,FALSE)</f>
        <v>0</v>
      </c>
      <c r="T233" s="219">
        <v>0</v>
      </c>
      <c r="U233" s="146">
        <f>VLOOKUP(A:A,[3]全区!$A$1:$Q$65536,17,FALSE)</f>
        <v>0</v>
      </c>
      <c r="V233" s="219">
        <f>ROUND(U233,0)</f>
        <v>0</v>
      </c>
      <c r="W233" s="219">
        <v>0</v>
      </c>
      <c r="X233" s="182">
        <f>VLOOKUP(A:A,[3]全区!$A$1:$S$65536,19,FALSE)</f>
        <v>0</v>
      </c>
      <c r="Y233" s="219">
        <f t="shared" si="437"/>
        <v>0</v>
      </c>
      <c r="AA233" s="182">
        <f>VLOOKUP(A:A,[2]全区!$A$1:$T$65536,20,FALSE)</f>
        <v>0.5</v>
      </c>
      <c r="AB233" s="219">
        <f>ROUND(AA233,0)</f>
        <v>1</v>
      </c>
      <c r="AC233" s="182">
        <f>VLOOKUP(A:A,[1]全区!$A$1:$V$65536,22,FALSE)</f>
        <v>0</v>
      </c>
      <c r="AD233" s="219">
        <f t="shared" si="438"/>
        <v>0</v>
      </c>
      <c r="AE233" s="182">
        <f>VLOOKUP(A:A,[2]全区!$A$1:$P$65536,16,FALSE)</f>
        <v>0</v>
      </c>
      <c r="AF233" s="219">
        <f>ROUND(AE233,0)</f>
        <v>0</v>
      </c>
      <c r="AH233" s="182">
        <v>120</v>
      </c>
      <c r="AI233" s="182">
        <f>VLOOKUP(A:A,'[4]YB01'!$A$1:$C$1317,3,FALSE)</f>
        <v>120</v>
      </c>
      <c r="AJ233" s="177">
        <f t="shared" si="439"/>
        <v>9</v>
      </c>
      <c r="AK233" s="146">
        <v>123</v>
      </c>
      <c r="AL233" s="146">
        <f t="shared" si="440"/>
        <v>123</v>
      </c>
      <c r="AM233" s="228">
        <v>123.049884</v>
      </c>
      <c r="AN233" s="182">
        <f t="shared" si="401"/>
        <v>0</v>
      </c>
      <c r="AO233" s="219">
        <v>0</v>
      </c>
      <c r="AP233" s="176">
        <f>(SUMIF([5]预算调整!$O:$O,A:A,[5]预算调整!$AD:$AD))/10000</f>
        <v>0</v>
      </c>
      <c r="AQ233" s="219">
        <f t="shared" si="428"/>
        <v>0</v>
      </c>
      <c r="AR233" s="219">
        <v>9</v>
      </c>
      <c r="AS233" s="182">
        <f>(SUMIF([6]预算调整!$F:$F,A:A,[6]预算调整!$P:$P))/10000</f>
        <v>8.796822</v>
      </c>
      <c r="AT233" s="219">
        <f t="shared" si="441"/>
        <v>9</v>
      </c>
      <c r="AW233" s="231">
        <v>0</v>
      </c>
      <c r="AX233" s="182">
        <f>(SUMIF([7]Sheet2!$B:$B,A:A,[7]Sheet2!$C:$C))/10000</f>
        <v>0.296528</v>
      </c>
      <c r="AY233" s="219">
        <f t="shared" si="442"/>
        <v>0</v>
      </c>
      <c r="BC233" s="182">
        <v>0</v>
      </c>
      <c r="BD233" s="146">
        <f t="shared" si="443"/>
        <v>0</v>
      </c>
      <c r="BE233" s="182">
        <v>0</v>
      </c>
      <c r="BF233" s="182">
        <f>SUMIF([8]Sheet1!$O:$O,A233,[8]Sheet1!$AD:$AD)</f>
        <v>0</v>
      </c>
    </row>
    <row r="234" s="177" customFormat="1" customHeight="1" spans="1:58">
      <c r="A234" s="209">
        <v>20199</v>
      </c>
      <c r="B234" s="207" t="s">
        <v>225</v>
      </c>
      <c r="C234" s="66">
        <f t="shared" ref="C234:H234" si="444">SUM(C235:C236)</f>
        <v>1992</v>
      </c>
      <c r="D234" s="66">
        <f t="shared" si="444"/>
        <v>0</v>
      </c>
      <c r="E234" s="66">
        <f t="shared" si="444"/>
        <v>-1000</v>
      </c>
      <c r="F234" s="66">
        <f t="shared" si="444"/>
        <v>0</v>
      </c>
      <c r="G234" s="66">
        <f t="shared" si="444"/>
        <v>0</v>
      </c>
      <c r="H234" s="66">
        <f t="shared" si="444"/>
        <v>992</v>
      </c>
      <c r="I234" s="106" t="str">
        <f t="shared" si="351"/>
        <v>是</v>
      </c>
      <c r="J234" s="143" t="str">
        <f t="shared" si="352"/>
        <v>款</v>
      </c>
      <c r="K234" s="143" t="str">
        <f t="shared" si="353"/>
        <v>201</v>
      </c>
      <c r="L234" s="143"/>
      <c r="M234" s="143"/>
      <c r="N234" s="143"/>
      <c r="O234" s="143"/>
      <c r="P234" s="143"/>
      <c r="Q234" s="143"/>
      <c r="R234" s="143"/>
      <c r="S234" s="143"/>
      <c r="T234" s="143"/>
      <c r="U234" s="143"/>
      <c r="V234" s="143"/>
      <c r="W234" s="143"/>
      <c r="AN234" s="182">
        <f t="shared" si="401"/>
        <v>0</v>
      </c>
      <c r="AO234" s="219"/>
      <c r="AP234" s="176">
        <f>(SUMIF([5]预算调整!$O:$O,A:A,[5]预算调整!$AD:$AD))/10000</f>
        <v>0</v>
      </c>
      <c r="AQ234" s="219">
        <f t="shared" si="428"/>
        <v>0</v>
      </c>
      <c r="AR234" s="219"/>
      <c r="AS234" s="182">
        <v>0</v>
      </c>
      <c r="AX234" s="182">
        <v>0</v>
      </c>
      <c r="BC234" s="182"/>
      <c r="BD234" s="182"/>
      <c r="BE234" s="182">
        <v>0</v>
      </c>
      <c r="BF234" s="182"/>
    </row>
    <row r="235" hidden="1" customHeight="1" spans="1:58">
      <c r="A235" s="208">
        <v>2019901</v>
      </c>
      <c r="B235" s="60" t="s">
        <v>226</v>
      </c>
      <c r="C235" s="63">
        <f t="shared" ref="C235:C239" si="445">N235+T235+W235</f>
        <v>0</v>
      </c>
      <c r="D235" s="63">
        <f t="shared" ref="D235:D239" si="446">Q235+T235</f>
        <v>0</v>
      </c>
      <c r="E235" s="63">
        <f t="shared" ref="E235:E239" si="447">H235-C235</f>
        <v>0</v>
      </c>
      <c r="F235" s="63">
        <f t="shared" ref="F235:F239" si="448">G235-D235</f>
        <v>0</v>
      </c>
      <c r="G235" s="63">
        <f t="shared" ref="G235:G239" si="449">AW235</f>
        <v>0</v>
      </c>
      <c r="H235" s="63">
        <f t="shared" ref="H235:H239" si="450">AK235+AN235</f>
        <v>0</v>
      </c>
      <c r="I235" s="106" t="str">
        <f t="shared" si="351"/>
        <v>否</v>
      </c>
      <c r="J235" s="146" t="str">
        <f t="shared" si="352"/>
        <v>项</v>
      </c>
      <c r="K235" s="146" t="str">
        <f t="shared" si="353"/>
        <v>201</v>
      </c>
      <c r="N235" s="218">
        <v>0</v>
      </c>
      <c r="O235" s="146">
        <v>0</v>
      </c>
      <c r="P235" s="219">
        <f>ROUND(O235,0)</f>
        <v>0</v>
      </c>
      <c r="Q235" s="219">
        <v>0</v>
      </c>
      <c r="R235" s="219">
        <v>0</v>
      </c>
      <c r="S235" s="219">
        <f>VLOOKUP(A:A,[3]全区!$A$1:$O$65536,15,FALSE)</f>
        <v>0</v>
      </c>
      <c r="T235" s="219">
        <v>0</v>
      </c>
      <c r="U235" s="146">
        <f>VLOOKUP(A:A,[3]全区!$A$1:$Q$65536,17,FALSE)</f>
        <v>0</v>
      </c>
      <c r="V235" s="219">
        <f>ROUND(U235,0)</f>
        <v>0</v>
      </c>
      <c r="W235" s="219">
        <v>0</v>
      </c>
      <c r="X235" s="182">
        <f>VLOOKUP(A:A,[3]全区!$A$1:$S$65536,19,FALSE)</f>
        <v>0</v>
      </c>
      <c r="Y235" s="219">
        <f>ROUND(X235,0)</f>
        <v>0</v>
      </c>
      <c r="AA235" s="182">
        <f>VLOOKUP(A:A,[2]全区!$A$1:$T$65536,20,FALSE)</f>
        <v>0</v>
      </c>
      <c r="AB235" s="219">
        <f>ROUND(AA235,0)</f>
        <v>0</v>
      </c>
      <c r="AC235" s="182">
        <f>VLOOKUP(A:A,[1]全区!$A$1:$V$65536,22,FALSE)</f>
        <v>0</v>
      </c>
      <c r="AD235" s="219">
        <f>ROUND(AC235,0)</f>
        <v>0</v>
      </c>
      <c r="AE235" s="182">
        <f>VLOOKUP(A:A,[2]全区!$A$1:$P$65536,16,FALSE)</f>
        <v>0</v>
      </c>
      <c r="AF235" s="219">
        <f>ROUND(AE235,0)</f>
        <v>0</v>
      </c>
      <c r="AH235" s="182">
        <v>0</v>
      </c>
      <c r="AI235" s="182">
        <f>VLOOKUP(A:A,'[4]YB01'!$A$1:$C$1317,3,FALSE)</f>
        <v>0</v>
      </c>
      <c r="AJ235" s="177">
        <f t="shared" ref="AJ235:AJ239" si="451">AO235+AR235</f>
        <v>0</v>
      </c>
      <c r="AK235" s="146">
        <v>0</v>
      </c>
      <c r="AL235" s="146">
        <f>ROUND(AM235,0)</f>
        <v>0</v>
      </c>
      <c r="AM235" s="228">
        <v>0</v>
      </c>
      <c r="AN235" s="182">
        <f t="shared" si="401"/>
        <v>0</v>
      </c>
      <c r="AO235" s="219">
        <v>0</v>
      </c>
      <c r="AP235" s="176">
        <f>(SUMIF([5]预算调整!$O:$O,A:A,[5]预算调整!$AD:$AD))/10000</f>
        <v>0</v>
      </c>
      <c r="AQ235" s="219">
        <f t="shared" si="428"/>
        <v>0</v>
      </c>
      <c r="AR235" s="219">
        <v>0</v>
      </c>
      <c r="AS235" s="182">
        <f>(SUMIF([6]预算调整!$F:$F,A:A,[6]预算调整!$P:$P))/10000</f>
        <v>0</v>
      </c>
      <c r="AT235" s="219">
        <f t="shared" ref="AT235:AT239" si="452">ROUND(AS235,0)</f>
        <v>0</v>
      </c>
      <c r="AW235" s="231">
        <v>0</v>
      </c>
      <c r="AX235" s="182">
        <f>(SUMIF([7]Sheet2!$B:$B,A:A,[7]Sheet2!$C:$C))/10000</f>
        <v>0</v>
      </c>
      <c r="AY235" s="219">
        <f t="shared" ref="AY235:AY239" si="453">ROUND(AX235,0)</f>
        <v>0</v>
      </c>
      <c r="BC235" s="182">
        <v>0</v>
      </c>
      <c r="BD235" s="146">
        <f t="shared" ref="BD235:BD239" si="454">ROUND(BE235,0)</f>
        <v>0</v>
      </c>
      <c r="BE235" s="182">
        <v>0</v>
      </c>
      <c r="BF235" s="182">
        <f>SUMIF([8]Sheet1!$O:$O,A235,[8]Sheet1!$AD:$AD)</f>
        <v>0</v>
      </c>
    </row>
    <row r="236" customHeight="1" spans="1:58">
      <c r="A236" s="208">
        <v>2019999</v>
      </c>
      <c r="B236" s="60" t="s">
        <v>227</v>
      </c>
      <c r="C236" s="63">
        <f t="shared" si="445"/>
        <v>1992</v>
      </c>
      <c r="D236" s="63">
        <f t="shared" si="446"/>
        <v>0</v>
      </c>
      <c r="E236" s="63">
        <f t="shared" si="447"/>
        <v>-1000</v>
      </c>
      <c r="F236" s="63">
        <f t="shared" si="448"/>
        <v>0</v>
      </c>
      <c r="G236" s="63">
        <f t="shared" si="449"/>
        <v>0</v>
      </c>
      <c r="H236" s="63">
        <f t="shared" si="450"/>
        <v>992</v>
      </c>
      <c r="I236" s="106" t="str">
        <f t="shared" si="351"/>
        <v>是</v>
      </c>
      <c r="J236" s="146" t="str">
        <f t="shared" si="352"/>
        <v>项</v>
      </c>
      <c r="K236" s="146" t="str">
        <f t="shared" si="353"/>
        <v>201</v>
      </c>
      <c r="N236" s="218">
        <v>1992</v>
      </c>
      <c r="O236" s="146">
        <v>1991.5068</v>
      </c>
      <c r="P236" s="219">
        <f>ROUND(O236,0)</f>
        <v>1992</v>
      </c>
      <c r="Q236" s="219">
        <v>0</v>
      </c>
      <c r="R236" s="219">
        <v>0</v>
      </c>
      <c r="S236" s="219">
        <f>VLOOKUP(A:A,[3]全区!$A$1:$O$65536,15,FALSE)</f>
        <v>0</v>
      </c>
      <c r="T236" s="219">
        <v>0</v>
      </c>
      <c r="U236" s="146">
        <f>VLOOKUP(A:A,[3]全区!$A$1:$Q$65536,17,FALSE)</f>
        <v>0</v>
      </c>
      <c r="V236" s="219">
        <f>ROUND(U236,0)</f>
        <v>0</v>
      </c>
      <c r="W236" s="219">
        <v>0</v>
      </c>
      <c r="X236" s="182">
        <f>VLOOKUP(A:A,[3]全区!$A$1:$S$65536,19,FALSE)</f>
        <v>0</v>
      </c>
      <c r="Y236" s="219">
        <f>ROUND(X236,0)</f>
        <v>0</v>
      </c>
      <c r="AA236" s="182">
        <f>VLOOKUP(A:A,[2]全区!$A$1:$T$65536,20,FALSE)</f>
        <v>0</v>
      </c>
      <c r="AB236" s="219">
        <f>ROUND(AA236,0)</f>
        <v>0</v>
      </c>
      <c r="AC236" s="182">
        <f>VLOOKUP(A:A,[1]全区!$A$1:$V$65536,22,FALSE)</f>
        <v>0</v>
      </c>
      <c r="AD236" s="219">
        <f>ROUND(AC236,0)</f>
        <v>0</v>
      </c>
      <c r="AE236" s="182">
        <f>VLOOKUP(A:A,[2]全区!$A$1:$P$65536,16,FALSE)</f>
        <v>0</v>
      </c>
      <c r="AF236" s="219">
        <f>ROUND(AE236,0)</f>
        <v>0</v>
      </c>
      <c r="AH236" s="182">
        <v>992</v>
      </c>
      <c r="AI236" s="182">
        <f>VLOOKUP(A:A,'[4]YB01'!$A$1:$C$1317,3,FALSE)</f>
        <v>992</v>
      </c>
      <c r="AJ236" s="177">
        <f t="shared" si="451"/>
        <v>0</v>
      </c>
      <c r="AK236" s="146">
        <v>992</v>
      </c>
      <c r="AL236" s="146">
        <f>ROUND(AM236,0)</f>
        <v>992</v>
      </c>
      <c r="AM236" s="228">
        <v>992.317891</v>
      </c>
      <c r="AN236" s="182">
        <f t="shared" si="401"/>
        <v>0</v>
      </c>
      <c r="AO236" s="219">
        <v>0</v>
      </c>
      <c r="AP236" s="176">
        <f>(SUMIF([5]预算调整!$O:$O,A:A,[5]预算调整!$AD:$AD))/10000</f>
        <v>0</v>
      </c>
      <c r="AQ236" s="219">
        <f t="shared" si="428"/>
        <v>0</v>
      </c>
      <c r="AR236" s="219">
        <v>0</v>
      </c>
      <c r="AS236" s="182">
        <f>(SUMIF([6]预算调整!$F:$F,A:A,[6]预算调整!$P:$P))/10000</f>
        <v>0</v>
      </c>
      <c r="AT236" s="219">
        <f t="shared" si="452"/>
        <v>0</v>
      </c>
      <c r="AW236" s="231">
        <v>0</v>
      </c>
      <c r="AX236" s="182">
        <f>(SUMIF([7]Sheet2!$B:$B,A:A,[7]Sheet2!$C:$C))/10000</f>
        <v>0</v>
      </c>
      <c r="AY236" s="219">
        <f t="shared" si="453"/>
        <v>0</v>
      </c>
      <c r="BC236" s="182">
        <v>0</v>
      </c>
      <c r="BD236" s="146">
        <f t="shared" si="454"/>
        <v>0</v>
      </c>
      <c r="BE236" s="182">
        <v>0</v>
      </c>
      <c r="BF236" s="182">
        <f>SUMIF([8]Sheet1!$O:$O,A236,[8]Sheet1!$AD:$AD)</f>
        <v>0</v>
      </c>
    </row>
    <row r="237" s="177" customFormat="1" hidden="1" customHeight="1" spans="1:58">
      <c r="A237" s="234">
        <v>202</v>
      </c>
      <c r="B237" s="205" t="s">
        <v>228</v>
      </c>
      <c r="C237" s="55">
        <f t="shared" ref="C237:H237" si="455">SUM(C238:C239)</f>
        <v>0</v>
      </c>
      <c r="D237" s="55">
        <f t="shared" si="455"/>
        <v>0</v>
      </c>
      <c r="E237" s="55">
        <f t="shared" si="455"/>
        <v>0</v>
      </c>
      <c r="F237" s="55">
        <f t="shared" si="455"/>
        <v>0</v>
      </c>
      <c r="G237" s="55">
        <f t="shared" si="455"/>
        <v>0</v>
      </c>
      <c r="H237" s="55">
        <f t="shared" si="455"/>
        <v>0</v>
      </c>
      <c r="I237" s="106" t="str">
        <f t="shared" si="351"/>
        <v>否</v>
      </c>
      <c r="J237" s="143" t="str">
        <f t="shared" si="352"/>
        <v>类</v>
      </c>
      <c r="K237" s="143" t="str">
        <f t="shared" si="353"/>
        <v>202</v>
      </c>
      <c r="L237" s="143"/>
      <c r="M237" s="143"/>
      <c r="N237" s="143"/>
      <c r="O237" s="143"/>
      <c r="P237" s="143"/>
      <c r="Q237" s="143"/>
      <c r="R237" s="143"/>
      <c r="S237" s="143"/>
      <c r="T237" s="143"/>
      <c r="U237" s="143"/>
      <c r="V237" s="143"/>
      <c r="W237" s="143"/>
      <c r="AN237" s="182">
        <f t="shared" si="401"/>
        <v>0</v>
      </c>
      <c r="AO237" s="219"/>
      <c r="AP237" s="176">
        <f>(SUMIF([5]预算调整!$O:$O,A:A,[5]预算调整!$AD:$AD))/10000</f>
        <v>0</v>
      </c>
      <c r="AQ237" s="219">
        <f t="shared" si="428"/>
        <v>0</v>
      </c>
      <c r="AR237" s="219"/>
      <c r="AS237" s="182">
        <v>0</v>
      </c>
      <c r="AX237" s="182">
        <v>0</v>
      </c>
      <c r="BC237" s="182"/>
      <c r="BD237" s="182"/>
      <c r="BE237" s="182">
        <v>0</v>
      </c>
      <c r="BF237" s="182"/>
    </row>
    <row r="238" hidden="1" customHeight="1" spans="1:58">
      <c r="A238" s="208">
        <v>20205</v>
      </c>
      <c r="B238" s="60" t="s">
        <v>229</v>
      </c>
      <c r="C238" s="63">
        <f t="shared" si="445"/>
        <v>0</v>
      </c>
      <c r="D238" s="63">
        <f t="shared" si="446"/>
        <v>0</v>
      </c>
      <c r="E238" s="63">
        <f t="shared" si="447"/>
        <v>0</v>
      </c>
      <c r="F238" s="63">
        <f t="shared" si="448"/>
        <v>0</v>
      </c>
      <c r="G238" s="63">
        <f t="shared" si="449"/>
        <v>0</v>
      </c>
      <c r="H238" s="63">
        <f t="shared" si="450"/>
        <v>0</v>
      </c>
      <c r="I238" s="106" t="str">
        <f t="shared" si="351"/>
        <v>否</v>
      </c>
      <c r="J238" s="146" t="str">
        <f t="shared" si="352"/>
        <v>款</v>
      </c>
      <c r="K238" s="146" t="str">
        <f t="shared" si="353"/>
        <v>202</v>
      </c>
      <c r="N238" s="218">
        <v>0</v>
      </c>
      <c r="P238" s="219">
        <f>ROUND(O238,0)</f>
        <v>0</v>
      </c>
      <c r="Q238" s="219"/>
      <c r="R238" s="219"/>
      <c r="S238" s="219"/>
      <c r="T238" s="219"/>
      <c r="V238" s="219"/>
      <c r="W238" s="219">
        <v>0</v>
      </c>
      <c r="Y238" s="219">
        <f>ROUND(X238,0)</f>
        <v>0</v>
      </c>
      <c r="AB238" s="219"/>
      <c r="AD238" s="219">
        <f>ROUND(AC238,0)</f>
        <v>0</v>
      </c>
      <c r="AF238" s="219"/>
      <c r="AH238" s="182">
        <v>0</v>
      </c>
      <c r="AI238" s="182">
        <f>VLOOKUP(A:A,'[4]YB01'!$A$1:$C$1317,3,FALSE)</f>
        <v>0</v>
      </c>
      <c r="AJ238" s="177">
        <f t="shared" si="451"/>
        <v>0</v>
      </c>
      <c r="AK238" s="146">
        <v>0</v>
      </c>
      <c r="AL238" s="146">
        <f>ROUND(AM238,0)</f>
        <v>0</v>
      </c>
      <c r="AM238" s="228">
        <v>0</v>
      </c>
      <c r="AN238" s="182">
        <f t="shared" si="401"/>
        <v>0</v>
      </c>
      <c r="AO238" s="219">
        <v>0</v>
      </c>
      <c r="AP238" s="176">
        <f>(SUMIF([5]预算调整!$O:$O,A:A,[5]预算调整!$AD:$AD))/10000</f>
        <v>0</v>
      </c>
      <c r="AQ238" s="219">
        <f t="shared" si="428"/>
        <v>0</v>
      </c>
      <c r="AR238" s="219">
        <v>0</v>
      </c>
      <c r="AS238" s="182">
        <f>(SUMIF([6]预算调整!$F:$F,A:A,[6]预算调整!$P:$P))/10000</f>
        <v>0</v>
      </c>
      <c r="AT238" s="219">
        <f t="shared" si="452"/>
        <v>0</v>
      </c>
      <c r="AW238" s="231">
        <v>0</v>
      </c>
      <c r="AX238" s="182">
        <f>(SUMIF([7]Sheet2!$B:$B,A:A,[7]Sheet2!$C:$C))/10000</f>
        <v>0</v>
      </c>
      <c r="AY238" s="219">
        <f t="shared" si="453"/>
        <v>0</v>
      </c>
      <c r="BC238" s="182">
        <v>0</v>
      </c>
      <c r="BD238" s="146">
        <f t="shared" si="454"/>
        <v>0</v>
      </c>
      <c r="BE238" s="182">
        <v>0</v>
      </c>
      <c r="BF238" s="182">
        <f>SUMIF([8]Sheet1!$O:$O,A238,[8]Sheet1!$AD:$AD)</f>
        <v>0</v>
      </c>
    </row>
    <row r="239" hidden="1" customHeight="1" spans="1:58">
      <c r="A239" s="208">
        <v>20299</v>
      </c>
      <c r="B239" s="60" t="s">
        <v>230</v>
      </c>
      <c r="C239" s="63">
        <f t="shared" si="445"/>
        <v>0</v>
      </c>
      <c r="D239" s="63">
        <f t="shared" si="446"/>
        <v>0</v>
      </c>
      <c r="E239" s="63">
        <f t="shared" si="447"/>
        <v>0</v>
      </c>
      <c r="F239" s="63">
        <f t="shared" si="448"/>
        <v>0</v>
      </c>
      <c r="G239" s="63">
        <f t="shared" si="449"/>
        <v>0</v>
      </c>
      <c r="H239" s="63">
        <f t="shared" si="450"/>
        <v>0</v>
      </c>
      <c r="I239" s="106" t="str">
        <f t="shared" si="351"/>
        <v>否</v>
      </c>
      <c r="J239" s="146" t="str">
        <f t="shared" si="352"/>
        <v>款</v>
      </c>
      <c r="K239" s="146" t="str">
        <f t="shared" si="353"/>
        <v>202</v>
      </c>
      <c r="N239" s="218">
        <v>0</v>
      </c>
      <c r="P239" s="219">
        <f>ROUND(O239,0)</f>
        <v>0</v>
      </c>
      <c r="Q239" s="219"/>
      <c r="R239" s="219"/>
      <c r="S239" s="219"/>
      <c r="T239" s="219"/>
      <c r="V239" s="219"/>
      <c r="W239" s="219">
        <v>0</v>
      </c>
      <c r="Y239" s="219">
        <f>ROUND(X239,0)</f>
        <v>0</v>
      </c>
      <c r="AB239" s="219"/>
      <c r="AD239" s="219">
        <f>ROUND(AC239,0)</f>
        <v>0</v>
      </c>
      <c r="AF239" s="219"/>
      <c r="AH239" s="182">
        <v>0</v>
      </c>
      <c r="AI239" s="182">
        <f>VLOOKUP(A:A,'[4]YB01'!$A$1:$C$1317,3,FALSE)</f>
        <v>0</v>
      </c>
      <c r="AJ239" s="177">
        <f t="shared" si="451"/>
        <v>0</v>
      </c>
      <c r="AK239" s="146">
        <v>0</v>
      </c>
      <c r="AL239" s="146">
        <f>ROUND(AM239,0)</f>
        <v>0</v>
      </c>
      <c r="AM239" s="228">
        <v>0</v>
      </c>
      <c r="AN239" s="182">
        <f t="shared" si="401"/>
        <v>0</v>
      </c>
      <c r="AO239" s="219">
        <v>0</v>
      </c>
      <c r="AP239" s="176">
        <f>(SUMIF([5]预算调整!$O:$O,A:A,[5]预算调整!$AD:$AD))/10000</f>
        <v>0</v>
      </c>
      <c r="AQ239" s="219">
        <f t="shared" si="428"/>
        <v>0</v>
      </c>
      <c r="AR239" s="219">
        <v>0</v>
      </c>
      <c r="AS239" s="182">
        <f>(SUMIF([6]预算调整!$F:$F,A:A,[6]预算调整!$P:$P))/10000</f>
        <v>0</v>
      </c>
      <c r="AT239" s="219">
        <f t="shared" si="452"/>
        <v>0</v>
      </c>
      <c r="AW239" s="231">
        <v>0</v>
      </c>
      <c r="AX239" s="182">
        <f>(SUMIF([7]Sheet2!$B:$B,A:A,[7]Sheet2!$C:$C))/10000</f>
        <v>0</v>
      </c>
      <c r="AY239" s="219">
        <f t="shared" si="453"/>
        <v>0</v>
      </c>
      <c r="BC239" s="182">
        <v>0</v>
      </c>
      <c r="BD239" s="146">
        <f t="shared" si="454"/>
        <v>0</v>
      </c>
      <c r="BE239" s="182">
        <v>0</v>
      </c>
      <c r="BF239" s="182">
        <f>SUMIF([8]Sheet1!$O:$O,A239,[8]Sheet1!$AD:$AD)</f>
        <v>0</v>
      </c>
    </row>
    <row r="240" s="177" customFormat="1" hidden="1" customHeight="1" spans="1:58">
      <c r="A240" s="234">
        <v>203</v>
      </c>
      <c r="B240" s="205" t="s">
        <v>231</v>
      </c>
      <c r="C240" s="55">
        <f t="shared" ref="C240:H240" si="456">SUM(C241,C243,C245,C247,C255)</f>
        <v>0</v>
      </c>
      <c r="D240" s="55">
        <f t="shared" si="456"/>
        <v>0</v>
      </c>
      <c r="E240" s="55">
        <f t="shared" si="456"/>
        <v>0</v>
      </c>
      <c r="F240" s="55">
        <f t="shared" si="456"/>
        <v>0</v>
      </c>
      <c r="G240" s="55">
        <f t="shared" si="456"/>
        <v>0</v>
      </c>
      <c r="H240" s="55">
        <f t="shared" si="456"/>
        <v>0</v>
      </c>
      <c r="I240" s="106" t="str">
        <f t="shared" si="351"/>
        <v>否</v>
      </c>
      <c r="J240" s="143" t="str">
        <f t="shared" si="352"/>
        <v>类</v>
      </c>
      <c r="K240" s="143" t="str">
        <f t="shared" si="353"/>
        <v>203</v>
      </c>
      <c r="L240" s="143"/>
      <c r="M240" s="143"/>
      <c r="N240" s="143"/>
      <c r="O240" s="143"/>
      <c r="P240" s="143"/>
      <c r="Q240" s="143"/>
      <c r="R240" s="143"/>
      <c r="S240" s="143"/>
      <c r="T240" s="143"/>
      <c r="U240" s="143"/>
      <c r="V240" s="143"/>
      <c r="W240" s="143"/>
      <c r="AN240" s="182">
        <f t="shared" si="401"/>
        <v>0</v>
      </c>
      <c r="AO240" s="219"/>
      <c r="AP240" s="176">
        <f>(SUMIF([5]预算调整!$O:$O,A:A,[5]预算调整!$AD:$AD))/10000</f>
        <v>0</v>
      </c>
      <c r="AQ240" s="219">
        <f t="shared" si="428"/>
        <v>0</v>
      </c>
      <c r="AR240" s="219"/>
      <c r="AS240" s="182">
        <v>0</v>
      </c>
      <c r="AX240" s="182">
        <v>0</v>
      </c>
      <c r="BC240" s="182"/>
      <c r="BD240" s="182"/>
      <c r="BE240" s="182">
        <v>0</v>
      </c>
      <c r="BF240" s="182"/>
    </row>
    <row r="241" s="177" customFormat="1" hidden="1" customHeight="1" spans="1:58">
      <c r="A241" s="235">
        <v>20301</v>
      </c>
      <c r="B241" s="207" t="s">
        <v>232</v>
      </c>
      <c r="C241" s="66">
        <f t="shared" ref="C241:H241" si="457">C242</f>
        <v>0</v>
      </c>
      <c r="D241" s="66">
        <f t="shared" si="457"/>
        <v>0</v>
      </c>
      <c r="E241" s="66">
        <f t="shared" si="457"/>
        <v>0</v>
      </c>
      <c r="F241" s="66">
        <f t="shared" si="457"/>
        <v>0</v>
      </c>
      <c r="G241" s="66">
        <f t="shared" si="457"/>
        <v>0</v>
      </c>
      <c r="H241" s="66">
        <f t="shared" si="457"/>
        <v>0</v>
      </c>
      <c r="I241" s="106" t="str">
        <f t="shared" si="351"/>
        <v>否</v>
      </c>
      <c r="J241" s="143" t="str">
        <f t="shared" si="352"/>
        <v>款</v>
      </c>
      <c r="K241" s="143" t="str">
        <f t="shared" si="353"/>
        <v>203</v>
      </c>
      <c r="L241" s="143"/>
      <c r="M241" s="143"/>
      <c r="N241" s="143"/>
      <c r="O241" s="143"/>
      <c r="P241" s="143"/>
      <c r="Q241" s="143"/>
      <c r="R241" s="143"/>
      <c r="S241" s="143"/>
      <c r="T241" s="143"/>
      <c r="U241" s="143"/>
      <c r="V241" s="143"/>
      <c r="W241" s="143"/>
      <c r="AN241" s="182">
        <f t="shared" si="401"/>
        <v>0</v>
      </c>
      <c r="AO241" s="219"/>
      <c r="AP241" s="176">
        <f>(SUMIF([5]预算调整!$O:$O,A:A,[5]预算调整!$AD:$AD))/10000</f>
        <v>0</v>
      </c>
      <c r="AQ241" s="219">
        <f t="shared" si="428"/>
        <v>0</v>
      </c>
      <c r="AR241" s="219"/>
      <c r="AS241" s="182">
        <v>0</v>
      </c>
      <c r="AX241" s="182">
        <v>0</v>
      </c>
      <c r="BC241" s="182"/>
      <c r="BD241" s="182"/>
      <c r="BE241" s="182">
        <v>0</v>
      </c>
      <c r="BF241" s="182"/>
    </row>
    <row r="242" hidden="1" customHeight="1" spans="1:58">
      <c r="A242" s="236">
        <v>2030101</v>
      </c>
      <c r="B242" s="60" t="s">
        <v>233</v>
      </c>
      <c r="C242" s="63">
        <f t="shared" ref="C242:C246" si="458">N242+T242+W242</f>
        <v>0</v>
      </c>
      <c r="D242" s="63">
        <f t="shared" ref="D242:D246" si="459">Q242+T242</f>
        <v>0</v>
      </c>
      <c r="E242" s="63">
        <f t="shared" ref="E242:E246" si="460">H242-C242</f>
        <v>0</v>
      </c>
      <c r="F242" s="63">
        <f t="shared" ref="F242:F246" si="461">G242-D242</f>
        <v>0</v>
      </c>
      <c r="G242" s="63">
        <f t="shared" ref="G242:G246" si="462">AW242</f>
        <v>0</v>
      </c>
      <c r="H242" s="63">
        <f t="shared" ref="H242:H246" si="463">AK242+AN242</f>
        <v>0</v>
      </c>
      <c r="I242" s="106" t="str">
        <f t="shared" si="351"/>
        <v>否</v>
      </c>
      <c r="J242" s="146" t="str">
        <f t="shared" si="352"/>
        <v>项</v>
      </c>
      <c r="K242" s="146" t="str">
        <f t="shared" si="353"/>
        <v>203</v>
      </c>
      <c r="N242" s="218">
        <v>0</v>
      </c>
      <c r="P242" s="219">
        <f>ROUND(O242,0)</f>
        <v>0</v>
      </c>
      <c r="Q242" s="219"/>
      <c r="R242" s="219"/>
      <c r="S242" s="219"/>
      <c r="T242" s="219"/>
      <c r="V242" s="219"/>
      <c r="W242" s="219">
        <v>0</v>
      </c>
      <c r="Y242" s="219">
        <f>ROUND(X242,0)</f>
        <v>0</v>
      </c>
      <c r="AB242" s="219"/>
      <c r="AD242" s="219">
        <f>ROUND(AC242,0)</f>
        <v>0</v>
      </c>
      <c r="AF242" s="219"/>
      <c r="AH242" s="182">
        <v>0</v>
      </c>
      <c r="AI242" s="182">
        <f>VLOOKUP(A:A,'[4]YB01'!$A$1:$C$1317,3,FALSE)</f>
        <v>0</v>
      </c>
      <c r="AJ242" s="177">
        <f t="shared" ref="AJ242:AJ246" si="464">AO242+AR242</f>
        <v>0</v>
      </c>
      <c r="AK242" s="146">
        <v>0</v>
      </c>
      <c r="AL242" s="146">
        <f>ROUND(AM242,0)</f>
        <v>0</v>
      </c>
      <c r="AM242" s="228">
        <v>0</v>
      </c>
      <c r="AN242" s="182">
        <f t="shared" si="401"/>
        <v>0</v>
      </c>
      <c r="AO242" s="219">
        <v>0</v>
      </c>
      <c r="AP242" s="176">
        <f>(SUMIF([5]预算调整!$O:$O,A:A,[5]预算调整!$AD:$AD))/10000</f>
        <v>0</v>
      </c>
      <c r="AQ242" s="219">
        <f t="shared" si="428"/>
        <v>0</v>
      </c>
      <c r="AR242" s="219">
        <v>0</v>
      </c>
      <c r="AS242" s="182">
        <f>(SUMIF([6]预算调整!$F:$F,A:A,[6]预算调整!$P:$P))/10000</f>
        <v>0</v>
      </c>
      <c r="AT242" s="219">
        <f t="shared" ref="AT242:AT246" si="465">ROUND(AS242,0)</f>
        <v>0</v>
      </c>
      <c r="AW242" s="231">
        <v>0</v>
      </c>
      <c r="AX242" s="182">
        <f>(SUMIF([7]Sheet2!$B:$B,A:A,[7]Sheet2!$C:$C))/10000</f>
        <v>0</v>
      </c>
      <c r="AY242" s="219">
        <f t="shared" ref="AY242:AY246" si="466">ROUND(AX242,0)</f>
        <v>0</v>
      </c>
      <c r="BC242" s="182">
        <v>0</v>
      </c>
      <c r="BD242" s="146">
        <f t="shared" ref="BD242:BD246" si="467">ROUND(BE242,0)</f>
        <v>0</v>
      </c>
      <c r="BE242" s="182">
        <v>0</v>
      </c>
      <c r="BF242" s="182">
        <f>SUMIF([8]Sheet1!$O:$O,A242,[8]Sheet1!$AD:$AD)</f>
        <v>0</v>
      </c>
    </row>
    <row r="243" s="177" customFormat="1" hidden="1" customHeight="1" spans="1:58">
      <c r="A243" s="235">
        <v>20304</v>
      </c>
      <c r="B243" s="207" t="s">
        <v>234</v>
      </c>
      <c r="C243" s="66">
        <f t="shared" ref="C243:H243" si="468">C244</f>
        <v>0</v>
      </c>
      <c r="D243" s="66">
        <f t="shared" si="468"/>
        <v>0</v>
      </c>
      <c r="E243" s="66">
        <f t="shared" si="468"/>
        <v>0</v>
      </c>
      <c r="F243" s="66">
        <f t="shared" si="468"/>
        <v>0</v>
      </c>
      <c r="G243" s="66">
        <f t="shared" si="468"/>
        <v>0</v>
      </c>
      <c r="H243" s="66">
        <f t="shared" si="468"/>
        <v>0</v>
      </c>
      <c r="I243" s="106" t="str">
        <f t="shared" si="351"/>
        <v>否</v>
      </c>
      <c r="J243" s="143" t="str">
        <f t="shared" si="352"/>
        <v>款</v>
      </c>
      <c r="K243" s="143" t="str">
        <f t="shared" si="353"/>
        <v>203</v>
      </c>
      <c r="L243" s="143"/>
      <c r="M243" s="143"/>
      <c r="N243" s="143"/>
      <c r="O243" s="143"/>
      <c r="P243" s="143"/>
      <c r="Q243" s="143"/>
      <c r="R243" s="143"/>
      <c r="S243" s="143"/>
      <c r="T243" s="143"/>
      <c r="U243" s="143"/>
      <c r="V243" s="143"/>
      <c r="W243" s="143"/>
      <c r="AN243" s="182">
        <f t="shared" si="401"/>
        <v>0</v>
      </c>
      <c r="AO243" s="219"/>
      <c r="AP243" s="176">
        <f>(SUMIF([5]预算调整!$O:$O,A:A,[5]预算调整!$AD:$AD))/10000</f>
        <v>0</v>
      </c>
      <c r="AQ243" s="219">
        <f t="shared" si="428"/>
        <v>0</v>
      </c>
      <c r="AR243" s="219"/>
      <c r="AS243" s="182">
        <v>0</v>
      </c>
      <c r="AX243" s="182">
        <v>0</v>
      </c>
      <c r="BC243" s="182"/>
      <c r="BD243" s="182"/>
      <c r="BE243" s="182">
        <v>0</v>
      </c>
      <c r="BF243" s="182"/>
    </row>
    <row r="244" hidden="1" customHeight="1" spans="1:58">
      <c r="A244" s="236">
        <v>2030401</v>
      </c>
      <c r="B244" s="60" t="s">
        <v>235</v>
      </c>
      <c r="C244" s="63">
        <f t="shared" si="458"/>
        <v>0</v>
      </c>
      <c r="D244" s="63">
        <f t="shared" si="459"/>
        <v>0</v>
      </c>
      <c r="E244" s="63">
        <f t="shared" si="460"/>
        <v>0</v>
      </c>
      <c r="F244" s="63">
        <f t="shared" si="461"/>
        <v>0</v>
      </c>
      <c r="G244" s="63">
        <f t="shared" si="462"/>
        <v>0</v>
      </c>
      <c r="H244" s="63">
        <f t="shared" si="463"/>
        <v>0</v>
      </c>
      <c r="I244" s="106" t="str">
        <f t="shared" si="351"/>
        <v>否</v>
      </c>
      <c r="J244" s="146" t="str">
        <f t="shared" si="352"/>
        <v>项</v>
      </c>
      <c r="K244" s="146" t="str">
        <f t="shared" si="353"/>
        <v>203</v>
      </c>
      <c r="N244" s="218">
        <v>0</v>
      </c>
      <c r="P244" s="219">
        <f>ROUND(O244,0)</f>
        <v>0</v>
      </c>
      <c r="Q244" s="219"/>
      <c r="R244" s="219"/>
      <c r="S244" s="219"/>
      <c r="T244" s="219"/>
      <c r="V244" s="219"/>
      <c r="W244" s="219">
        <v>0</v>
      </c>
      <c r="Y244" s="219">
        <f>ROUND(X244,0)</f>
        <v>0</v>
      </c>
      <c r="AB244" s="219"/>
      <c r="AD244" s="219">
        <f>ROUND(AC244,0)</f>
        <v>0</v>
      </c>
      <c r="AF244" s="219"/>
      <c r="AH244" s="182">
        <v>0</v>
      </c>
      <c r="AI244" s="182">
        <f>VLOOKUP(A:A,'[4]YB01'!$A$1:$C$1317,3,FALSE)</f>
        <v>0</v>
      </c>
      <c r="AJ244" s="177">
        <f t="shared" si="464"/>
        <v>0</v>
      </c>
      <c r="AK244" s="146">
        <v>0</v>
      </c>
      <c r="AL244" s="146">
        <f>ROUND(AM244,0)</f>
        <v>0</v>
      </c>
      <c r="AM244" s="228">
        <v>0</v>
      </c>
      <c r="AN244" s="182">
        <f t="shared" si="401"/>
        <v>0</v>
      </c>
      <c r="AO244" s="219">
        <v>0</v>
      </c>
      <c r="AP244" s="176">
        <f>(SUMIF([5]预算调整!$O:$O,A:A,[5]预算调整!$AD:$AD))/10000</f>
        <v>0</v>
      </c>
      <c r="AQ244" s="219">
        <f t="shared" si="428"/>
        <v>0</v>
      </c>
      <c r="AR244" s="219">
        <v>0</v>
      </c>
      <c r="AS244" s="182">
        <f>(SUMIF([6]预算调整!$F:$F,A:A,[6]预算调整!$P:$P))/10000</f>
        <v>0</v>
      </c>
      <c r="AT244" s="219">
        <f t="shared" si="465"/>
        <v>0</v>
      </c>
      <c r="AW244" s="231">
        <v>0</v>
      </c>
      <c r="AX244" s="182">
        <f>(SUMIF([7]Sheet2!$B:$B,A:A,[7]Sheet2!$C:$C))/10000</f>
        <v>0</v>
      </c>
      <c r="AY244" s="219">
        <f t="shared" si="466"/>
        <v>0</v>
      </c>
      <c r="BC244" s="182">
        <v>0</v>
      </c>
      <c r="BD244" s="146">
        <f t="shared" si="467"/>
        <v>0</v>
      </c>
      <c r="BE244" s="182">
        <v>0</v>
      </c>
      <c r="BF244" s="182">
        <f>SUMIF([8]Sheet1!$O:$O,A244,[8]Sheet1!$AD:$AD)</f>
        <v>0</v>
      </c>
    </row>
    <row r="245" s="177" customFormat="1" hidden="1" customHeight="1" spans="1:58">
      <c r="A245" s="235">
        <v>20305</v>
      </c>
      <c r="B245" s="207" t="s">
        <v>236</v>
      </c>
      <c r="C245" s="66">
        <f t="shared" ref="C245:H245" si="469">C246</f>
        <v>0</v>
      </c>
      <c r="D245" s="66">
        <f t="shared" si="469"/>
        <v>0</v>
      </c>
      <c r="E245" s="66">
        <f t="shared" si="469"/>
        <v>0</v>
      </c>
      <c r="F245" s="66">
        <f t="shared" si="469"/>
        <v>0</v>
      </c>
      <c r="G245" s="66">
        <f t="shared" si="469"/>
        <v>0</v>
      </c>
      <c r="H245" s="66">
        <f t="shared" si="469"/>
        <v>0</v>
      </c>
      <c r="I245" s="106" t="str">
        <f t="shared" si="351"/>
        <v>否</v>
      </c>
      <c r="J245" s="143" t="str">
        <f t="shared" si="352"/>
        <v>款</v>
      </c>
      <c r="K245" s="143" t="str">
        <f t="shared" si="353"/>
        <v>203</v>
      </c>
      <c r="L245" s="143"/>
      <c r="M245" s="143"/>
      <c r="N245" s="143"/>
      <c r="O245" s="143"/>
      <c r="P245" s="143"/>
      <c r="Q245" s="143"/>
      <c r="R245" s="143"/>
      <c r="S245" s="143"/>
      <c r="T245" s="143"/>
      <c r="U245" s="143"/>
      <c r="V245" s="143"/>
      <c r="W245" s="143"/>
      <c r="AN245" s="182">
        <f t="shared" si="401"/>
        <v>0</v>
      </c>
      <c r="AO245" s="219"/>
      <c r="AP245" s="176">
        <f>(SUMIF([5]预算调整!$O:$O,A:A,[5]预算调整!$AD:$AD))/10000</f>
        <v>0</v>
      </c>
      <c r="AQ245" s="219">
        <f t="shared" si="428"/>
        <v>0</v>
      </c>
      <c r="AR245" s="219"/>
      <c r="AS245" s="182">
        <v>0</v>
      </c>
      <c r="AX245" s="182">
        <v>0</v>
      </c>
      <c r="BC245" s="182"/>
      <c r="BD245" s="182"/>
      <c r="BE245" s="182">
        <v>0</v>
      </c>
      <c r="BF245" s="182"/>
    </row>
    <row r="246" hidden="1" customHeight="1" spans="1:58">
      <c r="A246" s="236">
        <v>2030501</v>
      </c>
      <c r="B246" s="60" t="s">
        <v>237</v>
      </c>
      <c r="C246" s="63">
        <f t="shared" si="458"/>
        <v>0</v>
      </c>
      <c r="D246" s="63">
        <f t="shared" si="459"/>
        <v>0</v>
      </c>
      <c r="E246" s="63">
        <f t="shared" si="460"/>
        <v>0</v>
      </c>
      <c r="F246" s="63">
        <f t="shared" si="461"/>
        <v>0</v>
      </c>
      <c r="G246" s="63">
        <f t="shared" si="462"/>
        <v>0</v>
      </c>
      <c r="H246" s="63">
        <f t="shared" si="463"/>
        <v>0</v>
      </c>
      <c r="I246" s="106" t="str">
        <f t="shared" si="351"/>
        <v>否</v>
      </c>
      <c r="J246" s="146" t="str">
        <f t="shared" si="352"/>
        <v>项</v>
      </c>
      <c r="K246" s="146" t="str">
        <f t="shared" si="353"/>
        <v>203</v>
      </c>
      <c r="N246" s="218">
        <v>0</v>
      </c>
      <c r="P246" s="219">
        <f>ROUND(O246,0)</f>
        <v>0</v>
      </c>
      <c r="Q246" s="219"/>
      <c r="R246" s="219"/>
      <c r="S246" s="219"/>
      <c r="T246" s="219"/>
      <c r="V246" s="219"/>
      <c r="W246" s="219">
        <v>0</v>
      </c>
      <c r="Y246" s="219">
        <f>ROUND(X246,0)</f>
        <v>0</v>
      </c>
      <c r="AB246" s="219"/>
      <c r="AD246" s="219">
        <f>ROUND(AC246,0)</f>
        <v>0</v>
      </c>
      <c r="AF246" s="219"/>
      <c r="AH246" s="182">
        <v>0</v>
      </c>
      <c r="AI246" s="182">
        <f>VLOOKUP(A:A,'[4]YB01'!$A$1:$C$1317,3,FALSE)</f>
        <v>0</v>
      </c>
      <c r="AJ246" s="177">
        <f t="shared" si="464"/>
        <v>0</v>
      </c>
      <c r="AK246" s="146">
        <v>0</v>
      </c>
      <c r="AL246" s="146">
        <f>ROUND(AM246,0)</f>
        <v>0</v>
      </c>
      <c r="AM246" s="228">
        <v>0</v>
      </c>
      <c r="AN246" s="182">
        <f t="shared" si="401"/>
        <v>0</v>
      </c>
      <c r="AO246" s="219">
        <v>0</v>
      </c>
      <c r="AP246" s="176">
        <f>(SUMIF([5]预算调整!$O:$O,A:A,[5]预算调整!$AD:$AD))/10000</f>
        <v>0</v>
      </c>
      <c r="AQ246" s="219">
        <f t="shared" si="428"/>
        <v>0</v>
      </c>
      <c r="AR246" s="219">
        <v>0</v>
      </c>
      <c r="AS246" s="182">
        <f>(SUMIF([6]预算调整!$F:$F,A:A,[6]预算调整!$P:$P))/10000</f>
        <v>0</v>
      </c>
      <c r="AT246" s="219">
        <f t="shared" si="465"/>
        <v>0</v>
      </c>
      <c r="AW246" s="231">
        <v>0</v>
      </c>
      <c r="AX246" s="182">
        <f>(SUMIF([7]Sheet2!$B:$B,A:A,[7]Sheet2!$C:$C))/10000</f>
        <v>0</v>
      </c>
      <c r="AY246" s="219">
        <f t="shared" si="466"/>
        <v>0</v>
      </c>
      <c r="BC246" s="182">
        <v>0</v>
      </c>
      <c r="BD246" s="146">
        <f t="shared" si="467"/>
        <v>0</v>
      </c>
      <c r="BE246" s="182">
        <v>0</v>
      </c>
      <c r="BF246" s="182">
        <f>SUMIF([8]Sheet1!$O:$O,A246,[8]Sheet1!$AD:$AD)</f>
        <v>0</v>
      </c>
    </row>
    <row r="247" s="177" customFormat="1" hidden="1" customHeight="1" spans="1:58">
      <c r="A247" s="209">
        <v>20306</v>
      </c>
      <c r="B247" s="207" t="s">
        <v>238</v>
      </c>
      <c r="C247" s="66">
        <f t="shared" ref="C247:H247" si="470">SUM(C248:C254)</f>
        <v>0</v>
      </c>
      <c r="D247" s="66">
        <f t="shared" si="470"/>
        <v>0</v>
      </c>
      <c r="E247" s="66">
        <f t="shared" si="470"/>
        <v>0</v>
      </c>
      <c r="F247" s="66">
        <f t="shared" si="470"/>
        <v>0</v>
      </c>
      <c r="G247" s="66">
        <f t="shared" si="470"/>
        <v>0</v>
      </c>
      <c r="H247" s="66">
        <f t="shared" si="470"/>
        <v>0</v>
      </c>
      <c r="I247" s="106" t="str">
        <f>IF(SUM(C247:H247)=0,"否","是")</f>
        <v>否</v>
      </c>
      <c r="J247" s="143" t="str">
        <f t="shared" si="352"/>
        <v>款</v>
      </c>
      <c r="K247" s="143" t="str">
        <f t="shared" si="353"/>
        <v>203</v>
      </c>
      <c r="L247" s="143"/>
      <c r="M247" s="143"/>
      <c r="N247" s="143"/>
      <c r="O247" s="143"/>
      <c r="P247" s="143"/>
      <c r="Q247" s="143"/>
      <c r="R247" s="143"/>
      <c r="S247" s="143"/>
      <c r="T247" s="143"/>
      <c r="U247" s="143"/>
      <c r="V247" s="143"/>
      <c r="W247" s="143"/>
      <c r="AN247" s="182">
        <f t="shared" si="401"/>
        <v>0</v>
      </c>
      <c r="AO247" s="219"/>
      <c r="AP247" s="176">
        <f>(SUMIF([5]预算调整!$O:$O,A:A,[5]预算调整!$AD:$AD))/10000</f>
        <v>0</v>
      </c>
      <c r="AQ247" s="219">
        <f t="shared" si="428"/>
        <v>0</v>
      </c>
      <c r="AR247" s="219"/>
      <c r="AS247" s="182">
        <v>0</v>
      </c>
      <c r="AX247" s="182">
        <v>0</v>
      </c>
      <c r="BC247" s="182"/>
      <c r="BD247" s="182"/>
      <c r="BE247" s="182">
        <v>0</v>
      </c>
      <c r="BF247" s="182"/>
    </row>
    <row r="248" hidden="1" customHeight="1" spans="1:58">
      <c r="A248" s="208">
        <v>2030601</v>
      </c>
      <c r="B248" s="60" t="s">
        <v>239</v>
      </c>
      <c r="C248" s="63">
        <f t="shared" ref="C248:C254" si="471">N248+T248+W248</f>
        <v>0</v>
      </c>
      <c r="D248" s="63">
        <f t="shared" ref="D248:D254" si="472">Q248+T248</f>
        <v>0</v>
      </c>
      <c r="E248" s="63">
        <f t="shared" ref="E248:E254" si="473">H248-C248</f>
        <v>0</v>
      </c>
      <c r="F248" s="63">
        <f t="shared" ref="F248:F254" si="474">G248-D248</f>
        <v>0</v>
      </c>
      <c r="G248" s="63">
        <f t="shared" ref="G248:G254" si="475">AW248</f>
        <v>0</v>
      </c>
      <c r="H248" s="63">
        <f t="shared" ref="H248:H254" si="476">AK248+AN248</f>
        <v>0</v>
      </c>
      <c r="I248" s="106" t="str">
        <f>IF(SUM(C248:H248)=0,"否","是")</f>
        <v>否</v>
      </c>
      <c r="J248" s="146" t="str">
        <f>IF(LEN(A248)=3,"类",IF(LEN(A248)=5,"款","项"))</f>
        <v>项</v>
      </c>
      <c r="K248" s="146" t="str">
        <f>LEFT(A248,3)</f>
        <v>203</v>
      </c>
      <c r="N248" s="218">
        <v>0</v>
      </c>
      <c r="O248" s="146">
        <v>0</v>
      </c>
      <c r="P248" s="219">
        <f t="shared" ref="P248:P254" si="477">ROUND(O248,0)</f>
        <v>0</v>
      </c>
      <c r="Q248" s="219">
        <v>0</v>
      </c>
      <c r="R248" s="219">
        <v>0</v>
      </c>
      <c r="S248" s="219">
        <f>VLOOKUP(A:A,[3]全区!$A$1:$O$65536,15,FALSE)</f>
        <v>0</v>
      </c>
      <c r="T248" s="219">
        <v>0</v>
      </c>
      <c r="U248" s="146">
        <f>VLOOKUP(A:A,[3]全区!$A$1:$Q$65536,17,FALSE)</f>
        <v>0</v>
      </c>
      <c r="V248" s="219">
        <f t="shared" ref="V248:V254" si="478">ROUND(U248,0)</f>
        <v>0</v>
      </c>
      <c r="W248" s="219">
        <v>0</v>
      </c>
      <c r="X248" s="182">
        <f>VLOOKUP(A:A,[3]全区!$A$1:$S$65536,19,FALSE)</f>
        <v>0</v>
      </c>
      <c r="Y248" s="219">
        <f t="shared" ref="Y248:Y254" si="479">ROUND(X248,0)</f>
        <v>0</v>
      </c>
      <c r="AA248" s="182">
        <f>VLOOKUP(A:A,[2]全区!$A$1:$T$65536,20,FALSE)</f>
        <v>0</v>
      </c>
      <c r="AB248" s="219">
        <f t="shared" ref="AB248:AB254" si="480">ROUND(AA248,0)</f>
        <v>0</v>
      </c>
      <c r="AC248" s="182">
        <f>VLOOKUP(A:A,[1]全区!$A$1:$V$65536,22,FALSE)</f>
        <v>0</v>
      </c>
      <c r="AD248" s="219">
        <f t="shared" ref="AD248:AD254" si="481">ROUND(AC248,0)</f>
        <v>0</v>
      </c>
      <c r="AE248" s="182">
        <f>VLOOKUP(A:A,[2]全区!$A$1:$P$65536,16,FALSE)</f>
        <v>0</v>
      </c>
      <c r="AF248" s="219">
        <f t="shared" ref="AF248:AF254" si="482">ROUND(AE248,0)</f>
        <v>0</v>
      </c>
      <c r="AH248" s="182">
        <v>0</v>
      </c>
      <c r="AI248" s="182">
        <f>VLOOKUP(A:A,'[4]YB01'!$A$1:$C$1317,3,FALSE)</f>
        <v>0</v>
      </c>
      <c r="AJ248" s="177">
        <f t="shared" ref="AJ248:AJ254" si="483">AO248+AR248</f>
        <v>0</v>
      </c>
      <c r="AK248" s="146">
        <v>0</v>
      </c>
      <c r="AL248" s="146">
        <f t="shared" ref="AL248:AL254" si="484">ROUND(AM248,0)</f>
        <v>0</v>
      </c>
      <c r="AM248" s="228">
        <v>0</v>
      </c>
      <c r="AN248" s="182">
        <f t="shared" si="401"/>
        <v>0</v>
      </c>
      <c r="AO248" s="219">
        <v>0</v>
      </c>
      <c r="AP248" s="176">
        <f>(SUMIF([5]预算调整!$O:$O,A:A,[5]预算调整!$AD:$AD))/10000</f>
        <v>0</v>
      </c>
      <c r="AQ248" s="219">
        <f t="shared" si="428"/>
        <v>0</v>
      </c>
      <c r="AR248" s="219">
        <v>0</v>
      </c>
      <c r="AS248" s="182">
        <f>(SUMIF([6]预算调整!$F:$F,A:A,[6]预算调整!$P:$P))/10000</f>
        <v>0</v>
      </c>
      <c r="AT248" s="219">
        <f t="shared" ref="AT248:AT254" si="485">ROUND(AS248,0)</f>
        <v>0</v>
      </c>
      <c r="AW248" s="231">
        <v>0</v>
      </c>
      <c r="AX248" s="182">
        <f>(SUMIF([7]Sheet2!$B:$B,A:A,[7]Sheet2!$C:$C))/10000</f>
        <v>0</v>
      </c>
      <c r="AY248" s="219">
        <f t="shared" ref="AY248:AY254" si="486">ROUND(AX248,0)</f>
        <v>0</v>
      </c>
      <c r="BC248" s="182">
        <v>0</v>
      </c>
      <c r="BD248" s="146">
        <f t="shared" ref="BD248:BD254" si="487">ROUND(BE248,0)</f>
        <v>0</v>
      </c>
      <c r="BE248" s="182">
        <v>0</v>
      </c>
      <c r="BF248" s="182">
        <f>SUMIF([8]Sheet1!$O:$O,A248,[8]Sheet1!$AD:$AD)</f>
        <v>0</v>
      </c>
    </row>
    <row r="249" hidden="1" customHeight="1" spans="1:58">
      <c r="A249" s="208">
        <v>2030602</v>
      </c>
      <c r="B249" s="60" t="s">
        <v>240</v>
      </c>
      <c r="C249" s="63">
        <f t="shared" si="471"/>
        <v>0</v>
      </c>
      <c r="D249" s="63">
        <f t="shared" si="472"/>
        <v>0</v>
      </c>
      <c r="E249" s="63">
        <f t="shared" si="473"/>
        <v>0</v>
      </c>
      <c r="F249" s="63">
        <f t="shared" si="474"/>
        <v>0</v>
      </c>
      <c r="G249" s="63">
        <f t="shared" si="475"/>
        <v>0</v>
      </c>
      <c r="H249" s="63">
        <f t="shared" si="476"/>
        <v>0</v>
      </c>
      <c r="I249" s="106" t="str">
        <f>IF(SUM(C249:H249)=0,"否","是")</f>
        <v>否</v>
      </c>
      <c r="J249" s="146" t="str">
        <f>IF(LEN(A249)=3,"类",IF(LEN(A249)=5,"款","项"))</f>
        <v>项</v>
      </c>
      <c r="K249" s="146" t="str">
        <f>LEFT(A249,3)</f>
        <v>203</v>
      </c>
      <c r="N249" s="218">
        <v>0</v>
      </c>
      <c r="O249" s="146">
        <v>0</v>
      </c>
      <c r="P249" s="219">
        <f t="shared" si="477"/>
        <v>0</v>
      </c>
      <c r="Q249" s="219">
        <v>0</v>
      </c>
      <c r="R249" s="219">
        <v>0</v>
      </c>
      <c r="S249" s="219">
        <f>VLOOKUP(A:A,[3]全区!$A$1:$O$65536,15,FALSE)</f>
        <v>0</v>
      </c>
      <c r="T249" s="219">
        <v>0</v>
      </c>
      <c r="U249" s="146">
        <f>VLOOKUP(A:A,[3]全区!$A$1:$Q$65536,17,FALSE)</f>
        <v>0</v>
      </c>
      <c r="V249" s="219">
        <f t="shared" si="478"/>
        <v>0</v>
      </c>
      <c r="W249" s="219">
        <v>0</v>
      </c>
      <c r="X249" s="182">
        <f>VLOOKUP(A:A,[3]全区!$A$1:$S$65536,19,FALSE)</f>
        <v>0</v>
      </c>
      <c r="Y249" s="219">
        <f t="shared" si="479"/>
        <v>0</v>
      </c>
      <c r="AA249" s="182">
        <f>VLOOKUP(A:A,[2]全区!$A$1:$T$65536,20,FALSE)</f>
        <v>0</v>
      </c>
      <c r="AB249" s="219">
        <f t="shared" si="480"/>
        <v>0</v>
      </c>
      <c r="AC249" s="182">
        <f>VLOOKUP(A:A,[1]全区!$A$1:$V$65536,22,FALSE)</f>
        <v>0</v>
      </c>
      <c r="AD249" s="219">
        <f t="shared" si="481"/>
        <v>0</v>
      </c>
      <c r="AE249" s="182">
        <f>VLOOKUP(A:A,[2]全区!$A$1:$P$65536,16,FALSE)</f>
        <v>0</v>
      </c>
      <c r="AF249" s="219">
        <f t="shared" si="482"/>
        <v>0</v>
      </c>
      <c r="AH249" s="182">
        <v>0</v>
      </c>
      <c r="AI249" s="182">
        <f>VLOOKUP(A:A,'[4]YB01'!$A$1:$C$1317,3,FALSE)</f>
        <v>0</v>
      </c>
      <c r="AJ249" s="177">
        <f t="shared" si="483"/>
        <v>0</v>
      </c>
      <c r="AK249" s="146">
        <v>0</v>
      </c>
      <c r="AL249" s="146">
        <f t="shared" si="484"/>
        <v>0</v>
      </c>
      <c r="AM249" s="228">
        <v>0</v>
      </c>
      <c r="AN249" s="182">
        <f t="shared" si="401"/>
        <v>0</v>
      </c>
      <c r="AO249" s="219">
        <v>0</v>
      </c>
      <c r="AP249" s="176">
        <f>(SUMIF([5]预算调整!$O:$O,A:A,[5]预算调整!$AD:$AD))/10000</f>
        <v>0</v>
      </c>
      <c r="AQ249" s="219">
        <f t="shared" si="428"/>
        <v>0</v>
      </c>
      <c r="AR249" s="219">
        <v>0</v>
      </c>
      <c r="AS249" s="182">
        <f>(SUMIF([6]预算调整!$F:$F,A:A,[6]预算调整!$P:$P))/10000</f>
        <v>0</v>
      </c>
      <c r="AT249" s="219">
        <f t="shared" si="485"/>
        <v>0</v>
      </c>
      <c r="AW249" s="231">
        <v>0</v>
      </c>
      <c r="AX249" s="182">
        <f>(SUMIF([7]Sheet2!$B:$B,A:A,[7]Sheet2!$C:$C))/10000</f>
        <v>0</v>
      </c>
      <c r="AY249" s="219">
        <f t="shared" si="486"/>
        <v>0</v>
      </c>
      <c r="BC249" s="182">
        <v>0</v>
      </c>
      <c r="BD249" s="146">
        <f t="shared" si="487"/>
        <v>0</v>
      </c>
      <c r="BE249" s="182">
        <v>0</v>
      </c>
      <c r="BF249" s="182">
        <f>SUMIF([8]Sheet1!$O:$O,A249,[8]Sheet1!$AD:$AD)</f>
        <v>0</v>
      </c>
    </row>
    <row r="250" hidden="1" customHeight="1" spans="1:58">
      <c r="A250" s="208">
        <v>2030603</v>
      </c>
      <c r="B250" s="60" t="s">
        <v>241</v>
      </c>
      <c r="C250" s="63">
        <f t="shared" si="471"/>
        <v>0</v>
      </c>
      <c r="D250" s="63">
        <f t="shared" si="472"/>
        <v>0</v>
      </c>
      <c r="E250" s="63">
        <f t="shared" si="473"/>
        <v>0</v>
      </c>
      <c r="F250" s="63">
        <f t="shared" si="474"/>
        <v>0</v>
      </c>
      <c r="G250" s="63">
        <f t="shared" si="475"/>
        <v>0</v>
      </c>
      <c r="H250" s="63">
        <f t="shared" si="476"/>
        <v>0</v>
      </c>
      <c r="I250" s="106" t="str">
        <f>IF(SUM(C250:H250)=0,"否","是")</f>
        <v>否</v>
      </c>
      <c r="J250" s="146" t="str">
        <f>IF(LEN(A250)=3,"类",IF(LEN(A250)=5,"款","项"))</f>
        <v>项</v>
      </c>
      <c r="K250" s="146" t="str">
        <f>LEFT(A250,3)</f>
        <v>203</v>
      </c>
      <c r="N250" s="218">
        <v>0</v>
      </c>
      <c r="O250" s="146">
        <v>0</v>
      </c>
      <c r="P250" s="219">
        <f t="shared" si="477"/>
        <v>0</v>
      </c>
      <c r="Q250" s="219">
        <v>0</v>
      </c>
      <c r="R250" s="219">
        <v>0</v>
      </c>
      <c r="S250" s="219">
        <f>VLOOKUP(A:A,[3]全区!$A$1:$O$65536,15,FALSE)</f>
        <v>0</v>
      </c>
      <c r="T250" s="219">
        <v>0</v>
      </c>
      <c r="U250" s="146">
        <f>VLOOKUP(A:A,[3]全区!$A$1:$Q$65536,17,FALSE)</f>
        <v>0</v>
      </c>
      <c r="V250" s="219">
        <f t="shared" si="478"/>
        <v>0</v>
      </c>
      <c r="W250" s="219">
        <v>0</v>
      </c>
      <c r="X250" s="182">
        <f>VLOOKUP(A:A,[3]全区!$A$1:$S$65536,19,FALSE)</f>
        <v>0</v>
      </c>
      <c r="Y250" s="219">
        <f t="shared" si="479"/>
        <v>0</v>
      </c>
      <c r="AA250" s="182">
        <f>VLOOKUP(A:A,[2]全区!$A$1:$T$65536,20,FALSE)</f>
        <v>0</v>
      </c>
      <c r="AB250" s="219">
        <f t="shared" si="480"/>
        <v>0</v>
      </c>
      <c r="AC250" s="182">
        <f>VLOOKUP(A:A,[1]全区!$A$1:$V$65536,22,FALSE)</f>
        <v>0</v>
      </c>
      <c r="AD250" s="219">
        <f t="shared" si="481"/>
        <v>0</v>
      </c>
      <c r="AE250" s="182">
        <f>VLOOKUP(A:A,[2]全区!$A$1:$P$65536,16,FALSE)</f>
        <v>0</v>
      </c>
      <c r="AF250" s="219">
        <f t="shared" si="482"/>
        <v>0</v>
      </c>
      <c r="AH250" s="182">
        <v>0</v>
      </c>
      <c r="AI250" s="182">
        <f>VLOOKUP(A:A,'[4]YB01'!$A$1:$C$1317,3,FALSE)</f>
        <v>0</v>
      </c>
      <c r="AJ250" s="177">
        <f t="shared" si="483"/>
        <v>0</v>
      </c>
      <c r="AK250" s="146">
        <v>0</v>
      </c>
      <c r="AL250" s="146">
        <f t="shared" si="484"/>
        <v>0</v>
      </c>
      <c r="AM250" s="228">
        <v>0</v>
      </c>
      <c r="AN250" s="182">
        <f t="shared" si="401"/>
        <v>0</v>
      </c>
      <c r="AO250" s="219">
        <v>0</v>
      </c>
      <c r="AP250" s="176">
        <f>(SUMIF([5]预算调整!$O:$O,A:A,[5]预算调整!$AD:$AD))/10000</f>
        <v>0</v>
      </c>
      <c r="AQ250" s="219">
        <f t="shared" si="428"/>
        <v>0</v>
      </c>
      <c r="AR250" s="219">
        <v>0</v>
      </c>
      <c r="AS250" s="182">
        <f>(SUMIF([6]预算调整!$F:$F,A:A,[6]预算调整!$P:$P))/10000</f>
        <v>0</v>
      </c>
      <c r="AT250" s="219">
        <f t="shared" si="485"/>
        <v>0</v>
      </c>
      <c r="AW250" s="231">
        <v>0</v>
      </c>
      <c r="AX250" s="182">
        <f>(SUMIF([7]Sheet2!$B:$B,A:A,[7]Sheet2!$C:$C))/10000</f>
        <v>0</v>
      </c>
      <c r="AY250" s="219">
        <f t="shared" si="486"/>
        <v>0</v>
      </c>
      <c r="BC250" s="182">
        <v>0</v>
      </c>
      <c r="BD250" s="146">
        <f t="shared" si="487"/>
        <v>0</v>
      </c>
      <c r="BE250" s="182">
        <v>0</v>
      </c>
      <c r="BF250" s="182">
        <f>SUMIF([8]Sheet1!$O:$O,A250,[8]Sheet1!$AD:$AD)</f>
        <v>0</v>
      </c>
    </row>
    <row r="251" hidden="1" customHeight="1" spans="1:58">
      <c r="A251" s="208">
        <v>2030604</v>
      </c>
      <c r="B251" s="60" t="s">
        <v>242</v>
      </c>
      <c r="C251" s="63">
        <f t="shared" si="471"/>
        <v>0</v>
      </c>
      <c r="D251" s="63">
        <f t="shared" si="472"/>
        <v>0</v>
      </c>
      <c r="E251" s="63">
        <f t="shared" si="473"/>
        <v>0</v>
      </c>
      <c r="F251" s="63">
        <f t="shared" si="474"/>
        <v>0</v>
      </c>
      <c r="G251" s="63">
        <f t="shared" si="475"/>
        <v>0</v>
      </c>
      <c r="H251" s="63">
        <f t="shared" si="476"/>
        <v>0</v>
      </c>
      <c r="I251" s="106" t="str">
        <f>IF(SUM(C251:H251)=0,"否","是")</f>
        <v>否</v>
      </c>
      <c r="J251" s="146" t="str">
        <f>IF(LEN(A251)=3,"类",IF(LEN(A251)=5,"款","项"))</f>
        <v>项</v>
      </c>
      <c r="K251" s="146" t="str">
        <f>LEFT(A251,3)</f>
        <v>203</v>
      </c>
      <c r="N251" s="218">
        <v>0</v>
      </c>
      <c r="O251" s="146">
        <v>0</v>
      </c>
      <c r="P251" s="219">
        <f t="shared" si="477"/>
        <v>0</v>
      </c>
      <c r="Q251" s="219">
        <v>0</v>
      </c>
      <c r="R251" s="219">
        <v>0</v>
      </c>
      <c r="S251" s="219">
        <f>VLOOKUP(A:A,[3]全区!$A$1:$O$65536,15,FALSE)</f>
        <v>0</v>
      </c>
      <c r="T251" s="219">
        <v>0</v>
      </c>
      <c r="U251" s="146">
        <f>VLOOKUP(A:A,[3]全区!$A$1:$Q$65536,17,FALSE)</f>
        <v>0</v>
      </c>
      <c r="V251" s="219">
        <f t="shared" si="478"/>
        <v>0</v>
      </c>
      <c r="W251" s="219">
        <v>0</v>
      </c>
      <c r="X251" s="182">
        <f>VLOOKUP(A:A,[3]全区!$A$1:$S$65536,19,FALSE)</f>
        <v>0</v>
      </c>
      <c r="Y251" s="219">
        <f t="shared" si="479"/>
        <v>0</v>
      </c>
      <c r="AA251" s="182">
        <f>VLOOKUP(A:A,[2]全区!$A$1:$T$65536,20,FALSE)</f>
        <v>0</v>
      </c>
      <c r="AB251" s="219">
        <f t="shared" si="480"/>
        <v>0</v>
      </c>
      <c r="AC251" s="182">
        <f>VLOOKUP(A:A,[1]全区!$A$1:$V$65536,22,FALSE)</f>
        <v>0</v>
      </c>
      <c r="AD251" s="219">
        <f t="shared" si="481"/>
        <v>0</v>
      </c>
      <c r="AE251" s="182">
        <f>VLOOKUP(A:A,[2]全区!$A$1:$P$65536,16,FALSE)</f>
        <v>0</v>
      </c>
      <c r="AF251" s="219">
        <f t="shared" si="482"/>
        <v>0</v>
      </c>
      <c r="AH251" s="182">
        <v>0</v>
      </c>
      <c r="AI251" s="182">
        <f>VLOOKUP(A:A,'[4]YB01'!$A$1:$C$1317,3,FALSE)</f>
        <v>0</v>
      </c>
      <c r="AJ251" s="177">
        <f t="shared" si="483"/>
        <v>0</v>
      </c>
      <c r="AK251" s="146">
        <v>0</v>
      </c>
      <c r="AL251" s="146">
        <f t="shared" si="484"/>
        <v>0</v>
      </c>
      <c r="AM251" s="228">
        <v>0</v>
      </c>
      <c r="AN251" s="182">
        <f t="shared" si="401"/>
        <v>0</v>
      </c>
      <c r="AO251" s="219">
        <v>0</v>
      </c>
      <c r="AP251" s="176">
        <f>(SUMIF([5]预算调整!$O:$O,A:A,[5]预算调整!$AD:$AD))/10000</f>
        <v>0</v>
      </c>
      <c r="AQ251" s="219">
        <f t="shared" si="428"/>
        <v>0</v>
      </c>
      <c r="AR251" s="219">
        <v>0</v>
      </c>
      <c r="AS251" s="182">
        <f>(SUMIF([6]预算调整!$F:$F,A:A,[6]预算调整!$P:$P))/10000</f>
        <v>0</v>
      </c>
      <c r="AT251" s="219">
        <f t="shared" si="485"/>
        <v>0</v>
      </c>
      <c r="AW251" s="231">
        <v>0</v>
      </c>
      <c r="AX251" s="182">
        <f>(SUMIF([7]Sheet2!$B:$B,A:A,[7]Sheet2!$C:$C))/10000</f>
        <v>0</v>
      </c>
      <c r="AY251" s="219">
        <f t="shared" si="486"/>
        <v>0</v>
      </c>
      <c r="BC251" s="182">
        <v>0</v>
      </c>
      <c r="BD251" s="146">
        <f t="shared" si="487"/>
        <v>0</v>
      </c>
      <c r="BE251" s="182">
        <v>0</v>
      </c>
      <c r="BF251" s="182">
        <f>SUMIF([8]Sheet1!$O:$O,A251,[8]Sheet1!$AD:$AD)</f>
        <v>0</v>
      </c>
    </row>
    <row r="252" hidden="1" customHeight="1" spans="1:58">
      <c r="A252" s="208">
        <v>2030607</v>
      </c>
      <c r="B252" s="60" t="s">
        <v>243</v>
      </c>
      <c r="C252" s="63">
        <f t="shared" si="471"/>
        <v>0</v>
      </c>
      <c r="D252" s="63">
        <f t="shared" si="472"/>
        <v>0</v>
      </c>
      <c r="E252" s="63">
        <f t="shared" si="473"/>
        <v>0</v>
      </c>
      <c r="F252" s="63">
        <f t="shared" si="474"/>
        <v>0</v>
      </c>
      <c r="G252" s="63">
        <f t="shared" si="475"/>
        <v>0</v>
      </c>
      <c r="H252" s="63">
        <f t="shared" si="476"/>
        <v>0</v>
      </c>
      <c r="I252" s="106" t="str">
        <f t="shared" ref="I252:I306" si="488">IF(SUM(C252:H252)=0,"否","是")</f>
        <v>否</v>
      </c>
      <c r="J252" s="146" t="str">
        <f t="shared" ref="J252:J307" si="489">IF(LEN(A252)=3,"类",IF(LEN(A252)=5,"款","项"))</f>
        <v>项</v>
      </c>
      <c r="K252" s="146" t="str">
        <f t="shared" ref="K252:K307" si="490">LEFT(A252,3)</f>
        <v>203</v>
      </c>
      <c r="N252" s="218">
        <v>0</v>
      </c>
      <c r="O252" s="146">
        <v>0</v>
      </c>
      <c r="P252" s="219">
        <f t="shared" si="477"/>
        <v>0</v>
      </c>
      <c r="Q252" s="219">
        <v>0</v>
      </c>
      <c r="R252" s="219">
        <v>0</v>
      </c>
      <c r="S252" s="219">
        <f>VLOOKUP(A:A,[3]全区!$A$1:$O$65536,15,FALSE)</f>
        <v>0</v>
      </c>
      <c r="T252" s="219">
        <v>0</v>
      </c>
      <c r="U252" s="146">
        <f>VLOOKUP(A:A,[3]全区!$A$1:$Q$65536,17,FALSE)</f>
        <v>0</v>
      </c>
      <c r="V252" s="219">
        <f t="shared" si="478"/>
        <v>0</v>
      </c>
      <c r="W252" s="219">
        <v>0</v>
      </c>
      <c r="X252" s="182">
        <f>VLOOKUP(A:A,[3]全区!$A$1:$S$65536,19,FALSE)</f>
        <v>0</v>
      </c>
      <c r="Y252" s="219">
        <f t="shared" si="479"/>
        <v>0</v>
      </c>
      <c r="AA252" s="182">
        <f>VLOOKUP(A:A,[2]全区!$A$1:$T$65536,20,FALSE)</f>
        <v>0</v>
      </c>
      <c r="AB252" s="219">
        <f t="shared" si="480"/>
        <v>0</v>
      </c>
      <c r="AC252" s="182">
        <f>VLOOKUP(A:A,[1]全区!$A$1:$V$65536,22,FALSE)</f>
        <v>0</v>
      </c>
      <c r="AD252" s="219">
        <f t="shared" si="481"/>
        <v>0</v>
      </c>
      <c r="AE252" s="182">
        <f>VLOOKUP(A:A,[2]全区!$A$1:$P$65536,16,FALSE)</f>
        <v>0</v>
      </c>
      <c r="AF252" s="219">
        <f t="shared" si="482"/>
        <v>0</v>
      </c>
      <c r="AH252" s="182">
        <v>0</v>
      </c>
      <c r="AI252" s="182">
        <f>VLOOKUP(A:A,'[4]YB01'!$A$1:$C$1317,3,FALSE)</f>
        <v>0</v>
      </c>
      <c r="AJ252" s="177">
        <f t="shared" si="483"/>
        <v>0</v>
      </c>
      <c r="AK252" s="146">
        <v>0</v>
      </c>
      <c r="AL252" s="146">
        <f t="shared" si="484"/>
        <v>0</v>
      </c>
      <c r="AM252" s="228">
        <v>0</v>
      </c>
      <c r="AN252" s="182">
        <f t="shared" si="401"/>
        <v>0</v>
      </c>
      <c r="AO252" s="219">
        <v>0</v>
      </c>
      <c r="AP252" s="176">
        <f>(SUMIF([5]预算调整!$O:$O,A:A,[5]预算调整!$AD:$AD))/10000</f>
        <v>0</v>
      </c>
      <c r="AQ252" s="219">
        <f t="shared" si="428"/>
        <v>0</v>
      </c>
      <c r="AR252" s="219">
        <v>0</v>
      </c>
      <c r="AS252" s="182">
        <f>(SUMIF([6]预算调整!$F:$F,A:A,[6]预算调整!$P:$P))/10000</f>
        <v>0</v>
      </c>
      <c r="AT252" s="219">
        <f t="shared" si="485"/>
        <v>0</v>
      </c>
      <c r="AW252" s="231">
        <v>0</v>
      </c>
      <c r="AX252" s="182">
        <f>(SUMIF([7]Sheet2!$B:$B,A:A,[7]Sheet2!$C:$C))/10000</f>
        <v>0</v>
      </c>
      <c r="AY252" s="219">
        <f t="shared" si="486"/>
        <v>0</v>
      </c>
      <c r="BC252" s="182">
        <v>0</v>
      </c>
      <c r="BD252" s="146">
        <f t="shared" si="487"/>
        <v>0</v>
      </c>
      <c r="BE252" s="182">
        <v>0</v>
      </c>
      <c r="BF252" s="182">
        <f>SUMIF([8]Sheet1!$O:$O,A252,[8]Sheet1!$AD:$AD)</f>
        <v>0</v>
      </c>
    </row>
    <row r="253" hidden="1" customHeight="1" spans="1:58">
      <c r="A253" s="208">
        <v>2030608</v>
      </c>
      <c r="B253" s="60" t="s">
        <v>244</v>
      </c>
      <c r="C253" s="63">
        <f t="shared" si="471"/>
        <v>0</v>
      </c>
      <c r="D253" s="63">
        <f t="shared" si="472"/>
        <v>0</v>
      </c>
      <c r="E253" s="63">
        <f t="shared" si="473"/>
        <v>0</v>
      </c>
      <c r="F253" s="63">
        <f t="shared" si="474"/>
        <v>0</v>
      </c>
      <c r="G253" s="63">
        <f t="shared" si="475"/>
        <v>0</v>
      </c>
      <c r="H253" s="63">
        <f t="shared" si="476"/>
        <v>0</v>
      </c>
      <c r="I253" s="106" t="str">
        <f t="shared" si="488"/>
        <v>否</v>
      </c>
      <c r="J253" s="146" t="str">
        <f t="shared" si="489"/>
        <v>项</v>
      </c>
      <c r="K253" s="146" t="str">
        <f t="shared" si="490"/>
        <v>203</v>
      </c>
      <c r="N253" s="218">
        <v>0</v>
      </c>
      <c r="P253" s="219">
        <f t="shared" si="477"/>
        <v>0</v>
      </c>
      <c r="Q253" s="219"/>
      <c r="R253" s="219"/>
      <c r="S253" s="219"/>
      <c r="T253" s="219"/>
      <c r="V253" s="219"/>
      <c r="W253" s="219">
        <v>0</v>
      </c>
      <c r="Y253" s="219">
        <f t="shared" si="479"/>
        <v>0</v>
      </c>
      <c r="AB253" s="219"/>
      <c r="AD253" s="219">
        <f t="shared" si="481"/>
        <v>0</v>
      </c>
      <c r="AF253" s="219"/>
      <c r="AH253" s="182">
        <v>0</v>
      </c>
      <c r="AI253" s="182">
        <f>VLOOKUP(A:A,'[4]YB01'!$A$1:$C$1317,3,FALSE)</f>
        <v>0</v>
      </c>
      <c r="AJ253" s="177">
        <f t="shared" si="483"/>
        <v>0</v>
      </c>
      <c r="AK253" s="146">
        <v>0</v>
      </c>
      <c r="AL253" s="146">
        <f t="shared" si="484"/>
        <v>0</v>
      </c>
      <c r="AM253" s="228">
        <v>0</v>
      </c>
      <c r="AN253" s="182">
        <f t="shared" si="401"/>
        <v>0</v>
      </c>
      <c r="AO253" s="219">
        <v>0</v>
      </c>
      <c r="AP253" s="176">
        <f>(SUMIF([5]预算调整!$O:$O,A:A,[5]预算调整!$AD:$AD))/10000</f>
        <v>0</v>
      </c>
      <c r="AQ253" s="219">
        <f t="shared" si="428"/>
        <v>0</v>
      </c>
      <c r="AR253" s="219">
        <v>0</v>
      </c>
      <c r="AS253" s="182">
        <f>(SUMIF([6]预算调整!$F:$F,A:A,[6]预算调整!$P:$P))/10000</f>
        <v>0</v>
      </c>
      <c r="AT253" s="219">
        <f t="shared" si="485"/>
        <v>0</v>
      </c>
      <c r="AW253" s="231">
        <v>0</v>
      </c>
      <c r="AX253" s="182">
        <f>(SUMIF([7]Sheet2!$B:$B,A:A,[7]Sheet2!$C:$C))/10000</f>
        <v>0</v>
      </c>
      <c r="AY253" s="219">
        <f t="shared" si="486"/>
        <v>0</v>
      </c>
      <c r="BC253" s="182">
        <v>0</v>
      </c>
      <c r="BD253" s="146">
        <f t="shared" si="487"/>
        <v>0</v>
      </c>
      <c r="BE253" s="182">
        <v>0</v>
      </c>
      <c r="BF253" s="182">
        <f>SUMIF([8]Sheet1!$O:$O,A253,[8]Sheet1!$AD:$AD)</f>
        <v>0</v>
      </c>
    </row>
    <row r="254" hidden="1" customHeight="1" spans="1:58">
      <c r="A254" s="208">
        <v>2030699</v>
      </c>
      <c r="B254" s="60" t="s">
        <v>245</v>
      </c>
      <c r="C254" s="63">
        <f t="shared" si="471"/>
        <v>0</v>
      </c>
      <c r="D254" s="63">
        <f t="shared" si="472"/>
        <v>0</v>
      </c>
      <c r="E254" s="63">
        <f t="shared" si="473"/>
        <v>0</v>
      </c>
      <c r="F254" s="63">
        <f t="shared" si="474"/>
        <v>0</v>
      </c>
      <c r="G254" s="63">
        <f t="shared" si="475"/>
        <v>0</v>
      </c>
      <c r="H254" s="63">
        <f t="shared" si="476"/>
        <v>0</v>
      </c>
      <c r="I254" s="106" t="str">
        <f t="shared" si="488"/>
        <v>否</v>
      </c>
      <c r="J254" s="146" t="str">
        <f t="shared" si="489"/>
        <v>项</v>
      </c>
      <c r="K254" s="146" t="str">
        <f t="shared" si="490"/>
        <v>203</v>
      </c>
      <c r="N254" s="218">
        <v>0</v>
      </c>
      <c r="O254" s="146">
        <v>0</v>
      </c>
      <c r="P254" s="219">
        <f t="shared" si="477"/>
        <v>0</v>
      </c>
      <c r="Q254" s="219">
        <v>0</v>
      </c>
      <c r="R254" s="219">
        <v>0</v>
      </c>
      <c r="S254" s="219">
        <f>VLOOKUP(A:A,[3]全区!$A$1:$O$65536,15,FALSE)</f>
        <v>0</v>
      </c>
      <c r="T254" s="219">
        <v>0</v>
      </c>
      <c r="U254" s="146">
        <f>VLOOKUP(A:A,[3]全区!$A$1:$Q$65536,17,FALSE)</f>
        <v>0</v>
      </c>
      <c r="V254" s="219">
        <f t="shared" si="478"/>
        <v>0</v>
      </c>
      <c r="W254" s="219">
        <v>0</v>
      </c>
      <c r="X254" s="182">
        <f>VLOOKUP(A:A,[3]全区!$A$1:$S$65536,19,FALSE)</f>
        <v>0</v>
      </c>
      <c r="Y254" s="219">
        <f t="shared" si="479"/>
        <v>0</v>
      </c>
      <c r="AA254" s="182">
        <f>VLOOKUP(A:A,[2]全区!$A$1:$T$65536,20,FALSE)</f>
        <v>0</v>
      </c>
      <c r="AB254" s="219">
        <f t="shared" si="480"/>
        <v>0</v>
      </c>
      <c r="AC254" s="182">
        <f>VLOOKUP(A:A,[1]全区!$A$1:$V$65536,22,FALSE)</f>
        <v>0</v>
      </c>
      <c r="AD254" s="219">
        <f t="shared" si="481"/>
        <v>0</v>
      </c>
      <c r="AE254" s="182">
        <f>VLOOKUP(A:A,[2]全区!$A$1:$P$65536,16,FALSE)</f>
        <v>0</v>
      </c>
      <c r="AF254" s="219">
        <f t="shared" si="482"/>
        <v>0</v>
      </c>
      <c r="AH254" s="182">
        <v>0</v>
      </c>
      <c r="AI254" s="182">
        <f>VLOOKUP(A:A,'[4]YB01'!$A$1:$C$1317,3,FALSE)</f>
        <v>0</v>
      </c>
      <c r="AJ254" s="177">
        <f t="shared" si="483"/>
        <v>0</v>
      </c>
      <c r="AK254" s="146">
        <v>0</v>
      </c>
      <c r="AL254" s="146">
        <f t="shared" si="484"/>
        <v>0</v>
      </c>
      <c r="AM254" s="228">
        <v>0</v>
      </c>
      <c r="AN254" s="182">
        <f t="shared" si="401"/>
        <v>0</v>
      </c>
      <c r="AO254" s="219">
        <v>0</v>
      </c>
      <c r="AP254" s="176">
        <f>(SUMIF([5]预算调整!$O:$O,A:A,[5]预算调整!$AD:$AD))/10000</f>
        <v>0</v>
      </c>
      <c r="AQ254" s="219">
        <f t="shared" si="428"/>
        <v>0</v>
      </c>
      <c r="AR254" s="219">
        <v>0</v>
      </c>
      <c r="AS254" s="182">
        <f>(SUMIF([6]预算调整!$F:$F,A:A,[6]预算调整!$P:$P))/10000</f>
        <v>0</v>
      </c>
      <c r="AT254" s="219">
        <f t="shared" si="485"/>
        <v>0</v>
      </c>
      <c r="AW254" s="231">
        <v>0</v>
      </c>
      <c r="AX254" s="182">
        <f>(SUMIF([7]Sheet2!$B:$B,A:A,[7]Sheet2!$C:$C))/10000</f>
        <v>0</v>
      </c>
      <c r="AY254" s="219">
        <f t="shared" si="486"/>
        <v>0</v>
      </c>
      <c r="BC254" s="182">
        <v>0</v>
      </c>
      <c r="BD254" s="146">
        <f t="shared" si="487"/>
        <v>0</v>
      </c>
      <c r="BE254" s="182">
        <v>0</v>
      </c>
      <c r="BF254" s="182">
        <f>SUMIF([8]Sheet1!$O:$O,A254,[8]Sheet1!$AD:$AD)</f>
        <v>0</v>
      </c>
    </row>
    <row r="255" s="177" customFormat="1" hidden="1" customHeight="1" spans="1:58">
      <c r="A255" s="209">
        <v>20399</v>
      </c>
      <c r="B255" s="207" t="s">
        <v>246</v>
      </c>
      <c r="C255" s="66">
        <f t="shared" ref="C255:H255" si="491">C256</f>
        <v>0</v>
      </c>
      <c r="D255" s="66">
        <f t="shared" si="491"/>
        <v>0</v>
      </c>
      <c r="E255" s="66">
        <f t="shared" si="491"/>
        <v>0</v>
      </c>
      <c r="F255" s="66">
        <f t="shared" si="491"/>
        <v>0</v>
      </c>
      <c r="G255" s="66">
        <f t="shared" si="491"/>
        <v>0</v>
      </c>
      <c r="H255" s="66">
        <f t="shared" si="491"/>
        <v>0</v>
      </c>
      <c r="I255" s="106" t="str">
        <f t="shared" si="488"/>
        <v>否</v>
      </c>
      <c r="J255" s="143" t="str">
        <f t="shared" si="489"/>
        <v>款</v>
      </c>
      <c r="K255" s="143" t="str">
        <f t="shared" si="490"/>
        <v>203</v>
      </c>
      <c r="L255" s="143"/>
      <c r="M255" s="143"/>
      <c r="N255" s="143"/>
      <c r="O255" s="143"/>
      <c r="P255" s="143"/>
      <c r="Q255" s="143"/>
      <c r="R255" s="143"/>
      <c r="S255" s="143"/>
      <c r="T255" s="143"/>
      <c r="U255" s="143"/>
      <c r="V255" s="143"/>
      <c r="W255" s="143"/>
      <c r="AN255" s="182">
        <f t="shared" si="401"/>
        <v>0</v>
      </c>
      <c r="AO255" s="219"/>
      <c r="AP255" s="176">
        <f>(SUMIF([5]预算调整!$O:$O,A:A,[5]预算调整!$AD:$AD))/10000</f>
        <v>0</v>
      </c>
      <c r="AQ255" s="219">
        <f t="shared" si="428"/>
        <v>0</v>
      </c>
      <c r="AR255" s="219"/>
      <c r="AS255" s="182">
        <v>0</v>
      </c>
      <c r="AX255" s="182">
        <v>0</v>
      </c>
      <c r="BC255" s="182"/>
      <c r="BD255" s="182"/>
      <c r="BE255" s="182">
        <v>0</v>
      </c>
      <c r="BF255" s="182"/>
    </row>
    <row r="256" hidden="1" customHeight="1" spans="1:58">
      <c r="A256" s="236">
        <v>2039999</v>
      </c>
      <c r="B256" s="60" t="s">
        <v>247</v>
      </c>
      <c r="C256" s="63">
        <f t="shared" ref="C256:C260" si="492">N256+T256+W256</f>
        <v>0</v>
      </c>
      <c r="D256" s="63">
        <f t="shared" ref="D256:D260" si="493">Q256+T256</f>
        <v>0</v>
      </c>
      <c r="E256" s="63">
        <f t="shared" ref="E256:E260" si="494">H256-C256</f>
        <v>0</v>
      </c>
      <c r="F256" s="63">
        <f t="shared" ref="F256:F260" si="495">G256-D256</f>
        <v>0</v>
      </c>
      <c r="G256" s="63">
        <f t="shared" ref="G256:G260" si="496">AW256</f>
        <v>0</v>
      </c>
      <c r="H256" s="63">
        <f t="shared" ref="H256:H260" si="497">AK256+AN256</f>
        <v>0</v>
      </c>
      <c r="I256" s="106" t="str">
        <f t="shared" si="488"/>
        <v>否</v>
      </c>
      <c r="J256" s="146" t="str">
        <f t="shared" si="489"/>
        <v>项</v>
      </c>
      <c r="K256" s="146" t="str">
        <f t="shared" si="490"/>
        <v>203</v>
      </c>
      <c r="N256" s="218">
        <v>0</v>
      </c>
      <c r="P256" s="219">
        <f>ROUND(O256,0)</f>
        <v>0</v>
      </c>
      <c r="Q256" s="219"/>
      <c r="R256" s="219"/>
      <c r="S256" s="219"/>
      <c r="T256" s="219"/>
      <c r="V256" s="219"/>
      <c r="W256" s="219">
        <v>0</v>
      </c>
      <c r="Y256" s="219">
        <f>ROUND(X256,0)</f>
        <v>0</v>
      </c>
      <c r="AB256" s="219"/>
      <c r="AD256" s="219">
        <f>ROUND(AC256,0)</f>
        <v>0</v>
      </c>
      <c r="AF256" s="219"/>
      <c r="AH256" s="182">
        <v>0</v>
      </c>
      <c r="AI256" s="182">
        <f>VLOOKUP(A:A,'[4]YB01'!$A$1:$C$1317,3,FALSE)</f>
        <v>0</v>
      </c>
      <c r="AJ256" s="177">
        <f t="shared" ref="AJ256:AJ260" si="498">AO256+AR256</f>
        <v>0</v>
      </c>
      <c r="AK256" s="146">
        <v>0</v>
      </c>
      <c r="AL256" s="146">
        <f>ROUND(AM256,0)</f>
        <v>0</v>
      </c>
      <c r="AM256" s="228">
        <v>0</v>
      </c>
      <c r="AN256" s="182">
        <f t="shared" si="401"/>
        <v>0</v>
      </c>
      <c r="AO256" s="219">
        <v>0</v>
      </c>
      <c r="AP256" s="176">
        <f>(SUMIF([5]预算调整!$O:$O,A:A,[5]预算调整!$AD:$AD))/10000</f>
        <v>0</v>
      </c>
      <c r="AQ256" s="219">
        <f t="shared" si="428"/>
        <v>0</v>
      </c>
      <c r="AR256" s="219">
        <v>0</v>
      </c>
      <c r="AS256" s="182">
        <f>(SUMIF([6]预算调整!$F:$F,A:A,[6]预算调整!$P:$P))/10000</f>
        <v>0</v>
      </c>
      <c r="AT256" s="219">
        <f t="shared" ref="AT256:AT260" si="499">ROUND(AS256,0)</f>
        <v>0</v>
      </c>
      <c r="AW256" s="231">
        <v>0</v>
      </c>
      <c r="AX256" s="182">
        <f>(SUMIF([7]Sheet2!$B:$B,A:A,[7]Sheet2!$C:$C))/10000</f>
        <v>0</v>
      </c>
      <c r="AY256" s="219">
        <f t="shared" ref="AY256:AY260" si="500">ROUND(AX256,0)</f>
        <v>0</v>
      </c>
      <c r="BC256" s="182">
        <v>0</v>
      </c>
      <c r="BD256" s="146">
        <f t="shared" ref="BD256:BD260" si="501">ROUND(BE256,0)</f>
        <v>0</v>
      </c>
      <c r="BE256" s="182">
        <v>0</v>
      </c>
      <c r="BF256" s="182">
        <f>SUMIF([8]Sheet1!$O:$O,A256,[8]Sheet1!$AD:$AD)</f>
        <v>0</v>
      </c>
    </row>
    <row r="257" s="177" customFormat="1" customHeight="1" spans="1:58">
      <c r="A257" s="234">
        <v>204</v>
      </c>
      <c r="B257" s="205" t="s">
        <v>248</v>
      </c>
      <c r="C257" s="55">
        <f t="shared" ref="C257:H257" si="502">SUM(C258,C261,C272,C279,C287,C296,C310,C320,C330,C338,C344)</f>
        <v>12502</v>
      </c>
      <c r="D257" s="55">
        <f t="shared" si="502"/>
        <v>55</v>
      </c>
      <c r="E257" s="55">
        <f t="shared" si="502"/>
        <v>-403</v>
      </c>
      <c r="F257" s="55">
        <f t="shared" si="502"/>
        <v>697</v>
      </c>
      <c r="G257" s="55">
        <f t="shared" si="502"/>
        <v>752</v>
      </c>
      <c r="H257" s="55">
        <f t="shared" si="502"/>
        <v>12099</v>
      </c>
      <c r="I257" s="106" t="str">
        <f t="shared" si="488"/>
        <v>是</v>
      </c>
      <c r="J257" s="143" t="str">
        <f t="shared" si="489"/>
        <v>类</v>
      </c>
      <c r="K257" s="143" t="str">
        <f t="shared" si="490"/>
        <v>204</v>
      </c>
      <c r="L257" s="143"/>
      <c r="M257" s="143"/>
      <c r="N257" s="143"/>
      <c r="O257" s="143"/>
      <c r="P257" s="143"/>
      <c r="Q257" s="143"/>
      <c r="R257" s="143"/>
      <c r="S257" s="143"/>
      <c r="T257" s="143"/>
      <c r="U257" s="143"/>
      <c r="V257" s="143"/>
      <c r="W257" s="143"/>
      <c r="AN257" s="182">
        <f t="shared" si="401"/>
        <v>0</v>
      </c>
      <c r="AO257" s="219"/>
      <c r="AP257" s="176">
        <f>(SUMIF([5]预算调整!$O:$O,A:A,[5]预算调整!$AD:$AD))/10000</f>
        <v>0</v>
      </c>
      <c r="AQ257" s="219">
        <f t="shared" si="428"/>
        <v>0</v>
      </c>
      <c r="AR257" s="219"/>
      <c r="AS257" s="182">
        <v>0</v>
      </c>
      <c r="AX257" s="182">
        <v>0</v>
      </c>
      <c r="BC257" s="182"/>
      <c r="BD257" s="182"/>
      <c r="BE257" s="182">
        <v>0</v>
      </c>
      <c r="BF257" s="182"/>
    </row>
    <row r="258" s="177" customFormat="1" hidden="1" customHeight="1" spans="1:58">
      <c r="A258" s="209">
        <v>20401</v>
      </c>
      <c r="B258" s="207" t="s">
        <v>249</v>
      </c>
      <c r="C258" s="66">
        <f t="shared" ref="C258:H258" si="503">SUM(C259:C260)</f>
        <v>0</v>
      </c>
      <c r="D258" s="66">
        <f t="shared" si="503"/>
        <v>0</v>
      </c>
      <c r="E258" s="66">
        <f t="shared" si="503"/>
        <v>0</v>
      </c>
      <c r="F258" s="66">
        <f t="shared" si="503"/>
        <v>0</v>
      </c>
      <c r="G258" s="66">
        <f t="shared" si="503"/>
        <v>0</v>
      </c>
      <c r="H258" s="66">
        <f t="shared" si="503"/>
        <v>0</v>
      </c>
      <c r="I258" s="106" t="str">
        <f t="shared" si="488"/>
        <v>否</v>
      </c>
      <c r="J258" s="143" t="str">
        <f t="shared" si="489"/>
        <v>款</v>
      </c>
      <c r="K258" s="143" t="str">
        <f t="shared" si="490"/>
        <v>204</v>
      </c>
      <c r="L258" s="143"/>
      <c r="M258" s="143"/>
      <c r="N258" s="143"/>
      <c r="O258" s="143"/>
      <c r="P258" s="143"/>
      <c r="Q258" s="143"/>
      <c r="R258" s="143"/>
      <c r="S258" s="143"/>
      <c r="T258" s="143"/>
      <c r="U258" s="143"/>
      <c r="V258" s="143"/>
      <c r="W258" s="143"/>
      <c r="AN258" s="182">
        <f t="shared" si="401"/>
        <v>0</v>
      </c>
      <c r="AO258" s="219"/>
      <c r="AP258" s="176">
        <f>(SUMIF([5]预算调整!$O:$O,A:A,[5]预算调整!$AD:$AD))/10000</f>
        <v>0</v>
      </c>
      <c r="AQ258" s="219">
        <f t="shared" si="428"/>
        <v>0</v>
      </c>
      <c r="AR258" s="219"/>
      <c r="AS258" s="182">
        <v>0</v>
      </c>
      <c r="AX258" s="182">
        <v>0</v>
      </c>
      <c r="BC258" s="182"/>
      <c r="BD258" s="182"/>
      <c r="BE258" s="182">
        <v>0</v>
      </c>
      <c r="BF258" s="182"/>
    </row>
    <row r="259" hidden="1" customHeight="1" spans="1:58">
      <c r="A259" s="208">
        <v>2040101</v>
      </c>
      <c r="B259" s="60" t="s">
        <v>250</v>
      </c>
      <c r="C259" s="63">
        <f t="shared" si="492"/>
        <v>0</v>
      </c>
      <c r="D259" s="63">
        <f t="shared" si="493"/>
        <v>0</v>
      </c>
      <c r="E259" s="63">
        <f t="shared" si="494"/>
        <v>0</v>
      </c>
      <c r="F259" s="63">
        <f t="shared" si="495"/>
        <v>0</v>
      </c>
      <c r="G259" s="63">
        <f t="shared" si="496"/>
        <v>0</v>
      </c>
      <c r="H259" s="63">
        <f t="shared" si="497"/>
        <v>0</v>
      </c>
      <c r="I259" s="106" t="str">
        <f t="shared" si="488"/>
        <v>否</v>
      </c>
      <c r="J259" s="146" t="str">
        <f t="shared" si="489"/>
        <v>项</v>
      </c>
      <c r="K259" s="146" t="str">
        <f t="shared" si="490"/>
        <v>204</v>
      </c>
      <c r="N259" s="218">
        <v>0</v>
      </c>
      <c r="O259" s="146">
        <v>0</v>
      </c>
      <c r="P259" s="219">
        <f>ROUND(O259,0)</f>
        <v>0</v>
      </c>
      <c r="Q259" s="219">
        <v>0</v>
      </c>
      <c r="R259" s="219">
        <v>0</v>
      </c>
      <c r="S259" s="219">
        <f>VLOOKUP(A:A,[3]全区!$A$1:$O$65536,15,FALSE)</f>
        <v>0</v>
      </c>
      <c r="T259" s="219">
        <v>0</v>
      </c>
      <c r="U259" s="146">
        <f>VLOOKUP(A:A,[3]全区!$A$1:$Q$65536,17,FALSE)</f>
        <v>0</v>
      </c>
      <c r="V259" s="219">
        <f>ROUND(U259,0)</f>
        <v>0</v>
      </c>
      <c r="W259" s="219">
        <v>0</v>
      </c>
      <c r="X259" s="182">
        <f>VLOOKUP(A:A,[3]全区!$A$1:$S$65536,19,FALSE)</f>
        <v>0</v>
      </c>
      <c r="Y259" s="219">
        <f>ROUND(X259,0)</f>
        <v>0</v>
      </c>
      <c r="AA259" s="182">
        <f>VLOOKUP(A:A,[2]全区!$A$1:$T$65536,20,FALSE)</f>
        <v>0</v>
      </c>
      <c r="AB259" s="219">
        <f>ROUND(AA259,0)</f>
        <v>0</v>
      </c>
      <c r="AC259" s="182">
        <f>VLOOKUP(A:A,[1]全区!$A$1:$V$65536,22,FALSE)</f>
        <v>0</v>
      </c>
      <c r="AD259" s="219">
        <f>ROUND(AC259,0)</f>
        <v>0</v>
      </c>
      <c r="AE259" s="182">
        <f>VLOOKUP(A:A,[2]全区!$A$1:$P$65536,16,FALSE)</f>
        <v>0</v>
      </c>
      <c r="AF259" s="219">
        <f>ROUND(AE259,0)</f>
        <v>0</v>
      </c>
      <c r="AH259" s="182">
        <v>0</v>
      </c>
      <c r="AI259" s="182">
        <f>VLOOKUP(A:A,'[4]YB01'!$A$1:$C$1317,3,FALSE)</f>
        <v>0</v>
      </c>
      <c r="AJ259" s="177">
        <f t="shared" si="498"/>
        <v>0</v>
      </c>
      <c r="AK259" s="146">
        <v>0</v>
      </c>
      <c r="AL259" s="146">
        <f>ROUND(AM259,0)</f>
        <v>0</v>
      </c>
      <c r="AM259" s="228">
        <v>0</v>
      </c>
      <c r="AN259" s="182">
        <f t="shared" si="401"/>
        <v>0</v>
      </c>
      <c r="AO259" s="219">
        <v>0</v>
      </c>
      <c r="AP259" s="176">
        <f>(SUMIF([5]预算调整!$O:$O,A:A,[5]预算调整!$AD:$AD))/10000</f>
        <v>0</v>
      </c>
      <c r="AQ259" s="219">
        <f t="shared" si="428"/>
        <v>0</v>
      </c>
      <c r="AR259" s="219">
        <v>0</v>
      </c>
      <c r="AS259" s="182">
        <f>(SUMIF([6]预算调整!$F:$F,A:A,[6]预算调整!$P:$P))/10000</f>
        <v>0</v>
      </c>
      <c r="AT259" s="219">
        <f t="shared" si="499"/>
        <v>0</v>
      </c>
      <c r="AW259" s="231">
        <v>0</v>
      </c>
      <c r="AX259" s="182">
        <f>(SUMIF([7]Sheet2!$B:$B,A:A,[7]Sheet2!$C:$C))/10000</f>
        <v>0</v>
      </c>
      <c r="AY259" s="219">
        <f t="shared" si="500"/>
        <v>0</v>
      </c>
      <c r="BC259" s="182">
        <v>0</v>
      </c>
      <c r="BD259" s="146">
        <f t="shared" si="501"/>
        <v>0</v>
      </c>
      <c r="BE259" s="182">
        <v>0</v>
      </c>
      <c r="BF259" s="182">
        <f>SUMIF([8]Sheet1!$O:$O,A259,[8]Sheet1!$AD:$AD)</f>
        <v>0</v>
      </c>
    </row>
    <row r="260" hidden="1" customHeight="1" spans="1:58">
      <c r="A260" s="208">
        <v>2040199</v>
      </c>
      <c r="B260" s="60" t="s">
        <v>251</v>
      </c>
      <c r="C260" s="63">
        <f t="shared" si="492"/>
        <v>0</v>
      </c>
      <c r="D260" s="63">
        <f t="shared" si="493"/>
        <v>0</v>
      </c>
      <c r="E260" s="63">
        <f t="shared" si="494"/>
        <v>0</v>
      </c>
      <c r="F260" s="63">
        <f t="shared" si="495"/>
        <v>0</v>
      </c>
      <c r="G260" s="63">
        <f t="shared" si="496"/>
        <v>0</v>
      </c>
      <c r="H260" s="63">
        <f t="shared" si="497"/>
        <v>0</v>
      </c>
      <c r="I260" s="106" t="str">
        <f t="shared" si="488"/>
        <v>否</v>
      </c>
      <c r="J260" s="146" t="str">
        <f t="shared" si="489"/>
        <v>项</v>
      </c>
      <c r="K260" s="146" t="str">
        <f t="shared" si="490"/>
        <v>204</v>
      </c>
      <c r="N260" s="218">
        <v>0</v>
      </c>
      <c r="O260" s="146">
        <v>0</v>
      </c>
      <c r="P260" s="219">
        <f>ROUND(O260,0)</f>
        <v>0</v>
      </c>
      <c r="Q260" s="219">
        <v>0</v>
      </c>
      <c r="R260" s="219">
        <v>0</v>
      </c>
      <c r="S260" s="219">
        <f>VLOOKUP(A:A,[3]全区!$A$1:$O$65536,15,FALSE)</f>
        <v>0</v>
      </c>
      <c r="T260" s="219">
        <v>0</v>
      </c>
      <c r="U260" s="146">
        <f>VLOOKUP(A:A,[3]全区!$A$1:$Q$65536,17,FALSE)</f>
        <v>0</v>
      </c>
      <c r="V260" s="219">
        <f>ROUND(U260,0)</f>
        <v>0</v>
      </c>
      <c r="W260" s="219">
        <v>0</v>
      </c>
      <c r="X260" s="182">
        <f>VLOOKUP(A:A,[3]全区!$A$1:$S$65536,19,FALSE)</f>
        <v>0</v>
      </c>
      <c r="Y260" s="219">
        <f>ROUND(X260,0)</f>
        <v>0</v>
      </c>
      <c r="AA260" s="182">
        <f>VLOOKUP(A:A,[2]全区!$A$1:$T$65536,20,FALSE)</f>
        <v>0</v>
      </c>
      <c r="AB260" s="219">
        <f>ROUND(AA260,0)</f>
        <v>0</v>
      </c>
      <c r="AC260" s="182">
        <f>VLOOKUP(A:A,[1]全区!$A$1:$V$65536,22,FALSE)</f>
        <v>0</v>
      </c>
      <c r="AD260" s="219">
        <f>ROUND(AC260,0)</f>
        <v>0</v>
      </c>
      <c r="AE260" s="182">
        <f>VLOOKUP(A:A,[2]全区!$A$1:$P$65536,16,FALSE)</f>
        <v>0</v>
      </c>
      <c r="AF260" s="219">
        <f>ROUND(AE260,0)</f>
        <v>0</v>
      </c>
      <c r="AH260" s="182">
        <v>0</v>
      </c>
      <c r="AI260" s="182">
        <f>VLOOKUP(A:A,'[4]YB01'!$A$1:$C$1317,3,FALSE)</f>
        <v>0</v>
      </c>
      <c r="AJ260" s="177">
        <f t="shared" si="498"/>
        <v>0</v>
      </c>
      <c r="AK260" s="146">
        <v>0</v>
      </c>
      <c r="AL260" s="146">
        <f>ROUND(AM260,0)</f>
        <v>0</v>
      </c>
      <c r="AM260" s="228">
        <v>0</v>
      </c>
      <c r="AN260" s="182">
        <f t="shared" si="401"/>
        <v>0</v>
      </c>
      <c r="AO260" s="219">
        <v>0</v>
      </c>
      <c r="AP260" s="176">
        <f>(SUMIF([5]预算调整!$O:$O,A:A,[5]预算调整!$AD:$AD))/10000</f>
        <v>0</v>
      </c>
      <c r="AQ260" s="219">
        <f t="shared" si="428"/>
        <v>0</v>
      </c>
      <c r="AR260" s="219">
        <v>0</v>
      </c>
      <c r="AS260" s="182">
        <f>(SUMIF([6]预算调整!$F:$F,A:A,[6]预算调整!$P:$P))/10000</f>
        <v>0</v>
      </c>
      <c r="AT260" s="219">
        <f t="shared" si="499"/>
        <v>0</v>
      </c>
      <c r="AW260" s="231">
        <v>0</v>
      </c>
      <c r="AX260" s="182">
        <f>(SUMIF([7]Sheet2!$B:$B,A:A,[7]Sheet2!$C:$C))/10000</f>
        <v>0</v>
      </c>
      <c r="AY260" s="219">
        <f t="shared" si="500"/>
        <v>0</v>
      </c>
      <c r="BC260" s="182">
        <v>0</v>
      </c>
      <c r="BD260" s="146">
        <f t="shared" si="501"/>
        <v>0</v>
      </c>
      <c r="BE260" s="182">
        <v>0</v>
      </c>
      <c r="BF260" s="182">
        <f>SUMIF([8]Sheet1!$O:$O,A260,[8]Sheet1!$AD:$AD)</f>
        <v>0</v>
      </c>
    </row>
    <row r="261" s="177" customFormat="1" customHeight="1" spans="1:58">
      <c r="A261" s="209">
        <v>20402</v>
      </c>
      <c r="B261" s="207" t="s">
        <v>252</v>
      </c>
      <c r="C261" s="66">
        <f t="shared" ref="C261:H261" si="504">SUM(C262:C271)</f>
        <v>11244</v>
      </c>
      <c r="D261" s="66">
        <f t="shared" si="504"/>
        <v>50</v>
      </c>
      <c r="E261" s="66">
        <f t="shared" si="504"/>
        <v>-647</v>
      </c>
      <c r="F261" s="66">
        <f t="shared" si="504"/>
        <v>633</v>
      </c>
      <c r="G261" s="66">
        <f t="shared" si="504"/>
        <v>683</v>
      </c>
      <c r="H261" s="66">
        <f t="shared" si="504"/>
        <v>10597</v>
      </c>
      <c r="I261" s="106" t="str">
        <f t="shared" si="488"/>
        <v>是</v>
      </c>
      <c r="J261" s="143" t="str">
        <f t="shared" si="489"/>
        <v>款</v>
      </c>
      <c r="K261" s="143" t="str">
        <f t="shared" si="490"/>
        <v>204</v>
      </c>
      <c r="L261" s="143"/>
      <c r="M261" s="143"/>
      <c r="N261" s="143"/>
      <c r="O261" s="143"/>
      <c r="P261" s="143"/>
      <c r="Q261" s="143"/>
      <c r="R261" s="143"/>
      <c r="S261" s="143"/>
      <c r="T261" s="143"/>
      <c r="U261" s="143"/>
      <c r="V261" s="143"/>
      <c r="W261" s="143"/>
      <c r="AN261" s="182">
        <f t="shared" si="401"/>
        <v>0</v>
      </c>
      <c r="AO261" s="219"/>
      <c r="AP261" s="176">
        <f>(SUMIF([5]预算调整!$O:$O,A:A,[5]预算调整!$AD:$AD))/10000</f>
        <v>0</v>
      </c>
      <c r="AQ261" s="219">
        <f t="shared" si="428"/>
        <v>0</v>
      </c>
      <c r="AR261" s="219"/>
      <c r="AS261" s="182">
        <v>0</v>
      </c>
      <c r="AX261" s="182">
        <v>0</v>
      </c>
      <c r="BC261" s="182"/>
      <c r="BD261" s="182"/>
      <c r="BE261" s="182">
        <v>0</v>
      </c>
      <c r="BF261" s="182"/>
    </row>
    <row r="262" customHeight="1" spans="1:58">
      <c r="A262" s="208">
        <v>2040201</v>
      </c>
      <c r="B262" s="60" t="s">
        <v>101</v>
      </c>
      <c r="C262" s="63">
        <f t="shared" ref="C262:C271" si="505">N262+T262+W262</f>
        <v>10045</v>
      </c>
      <c r="D262" s="63">
        <f t="shared" ref="D262:D271" si="506">Q262+T262</f>
        <v>0</v>
      </c>
      <c r="E262" s="63">
        <f t="shared" ref="E262:E271" si="507">H262-C262</f>
        <v>-473</v>
      </c>
      <c r="F262" s="63">
        <f t="shared" ref="F262:F271" si="508">G262-D262</f>
        <v>0</v>
      </c>
      <c r="G262" s="63">
        <f t="shared" ref="G262:G271" si="509">AW262</f>
        <v>0</v>
      </c>
      <c r="H262" s="63">
        <f t="shared" ref="H262:H271" si="510">AK262+AN262</f>
        <v>9572</v>
      </c>
      <c r="I262" s="106" t="str">
        <f t="shared" si="488"/>
        <v>是</v>
      </c>
      <c r="J262" s="146" t="str">
        <f t="shared" si="489"/>
        <v>项</v>
      </c>
      <c r="K262" s="146" t="str">
        <f t="shared" si="490"/>
        <v>204</v>
      </c>
      <c r="N262" s="218">
        <v>10045</v>
      </c>
      <c r="O262" s="146">
        <v>10045.41432</v>
      </c>
      <c r="P262" s="219">
        <f t="shared" ref="P262:P271" si="511">ROUND(O262,0)</f>
        <v>10045</v>
      </c>
      <c r="Q262" s="219">
        <v>0</v>
      </c>
      <c r="R262" s="219">
        <v>0</v>
      </c>
      <c r="S262" s="219">
        <f>VLOOKUP(A:A,[3]全区!$A$1:$O$65536,15,FALSE)</f>
        <v>0</v>
      </c>
      <c r="T262" s="219">
        <v>0</v>
      </c>
      <c r="U262" s="146">
        <f>VLOOKUP(A:A,[3]全区!$A$1:$Q$65536,17,FALSE)</f>
        <v>0</v>
      </c>
      <c r="V262" s="219">
        <f t="shared" ref="V262:V271" si="512">ROUND(U262,0)</f>
        <v>0</v>
      </c>
      <c r="W262" s="219">
        <v>0</v>
      </c>
      <c r="X262" s="182">
        <f>VLOOKUP(A:A,[3]全区!$A$1:$S$65536,19,FALSE)</f>
        <v>0</v>
      </c>
      <c r="Y262" s="219">
        <f t="shared" ref="Y262:Y271" si="513">ROUND(X262,0)</f>
        <v>0</v>
      </c>
      <c r="AA262" s="182">
        <f>VLOOKUP(A:A,[2]全区!$A$1:$T$65536,20,FALSE)</f>
        <v>0</v>
      </c>
      <c r="AB262" s="219">
        <f t="shared" ref="AB262:AB271" si="514">ROUND(AA262,0)</f>
        <v>0</v>
      </c>
      <c r="AC262" s="182">
        <f>VLOOKUP(A:A,[1]全区!$A$1:$V$65536,22,FALSE)</f>
        <v>0</v>
      </c>
      <c r="AD262" s="219">
        <f t="shared" ref="AD262:AD271" si="515">ROUND(AC262,0)</f>
        <v>0</v>
      </c>
      <c r="AE262" s="182">
        <f>VLOOKUP(A:A,[2]全区!$A$1:$P$65536,16,FALSE)</f>
        <v>0</v>
      </c>
      <c r="AF262" s="219">
        <f t="shared" ref="AF262:AF271" si="516">ROUND(AE262,0)</f>
        <v>0</v>
      </c>
      <c r="AH262" s="182">
        <v>9367</v>
      </c>
      <c r="AI262" s="182">
        <f>VLOOKUP(A:A,'[4]YB01'!$A$1:$C$1317,3,FALSE)</f>
        <v>9367</v>
      </c>
      <c r="AJ262" s="177">
        <f t="shared" ref="AJ262:AJ271" si="517">AO262+AR262</f>
        <v>771</v>
      </c>
      <c r="AK262" s="146">
        <v>9572</v>
      </c>
      <c r="AL262" s="146">
        <f t="shared" ref="AL262:AL271" si="518">ROUND(AM262,0)</f>
        <v>9572</v>
      </c>
      <c r="AM262" s="228">
        <v>9572.257693</v>
      </c>
      <c r="AN262" s="182">
        <f t="shared" si="401"/>
        <v>0</v>
      </c>
      <c r="AO262" s="219">
        <v>750</v>
      </c>
      <c r="AP262" s="176">
        <f>(SUMIF([5]预算调整!$O:$O,A:A,[5]预算调整!$AD:$AD))/10000</f>
        <v>749.588091</v>
      </c>
      <c r="AQ262" s="219">
        <f t="shared" si="428"/>
        <v>750</v>
      </c>
      <c r="AR262" s="219">
        <v>21</v>
      </c>
      <c r="AS262" s="182">
        <f>(SUMIF([6]预算调整!$F:$F,A:A,[6]预算调整!$P:$P))/10000</f>
        <v>20.631551</v>
      </c>
      <c r="AT262" s="219">
        <f t="shared" ref="AT262:AT271" si="519">ROUND(AS262,0)</f>
        <v>21</v>
      </c>
      <c r="AW262" s="231">
        <v>0</v>
      </c>
      <c r="AX262" s="182">
        <f>(SUMIF([7]Sheet2!$B:$B,A:A,[7]Sheet2!$C:$C))/10000</f>
        <v>0</v>
      </c>
      <c r="AY262" s="219">
        <f t="shared" ref="AY262:AY271" si="520">ROUND(AX262,0)</f>
        <v>0</v>
      </c>
      <c r="BC262" s="226"/>
      <c r="BD262" s="146">
        <f t="shared" ref="BD262:BD271" si="521">ROUND(BE262,0)</f>
        <v>1727</v>
      </c>
      <c r="BE262" s="182">
        <v>1727.2609</v>
      </c>
      <c r="BF262" s="182">
        <f>SUMIF([8]Sheet1!$O:$O,A262,[8]Sheet1!$AD:$AD)</f>
        <v>17272609</v>
      </c>
    </row>
    <row r="263" hidden="1" customHeight="1" spans="1:58">
      <c r="A263" s="208">
        <v>2040202</v>
      </c>
      <c r="B263" s="60" t="s">
        <v>102</v>
      </c>
      <c r="C263" s="63">
        <f t="shared" si="505"/>
        <v>0</v>
      </c>
      <c r="D263" s="63">
        <f t="shared" si="506"/>
        <v>0</v>
      </c>
      <c r="E263" s="63">
        <f t="shared" si="507"/>
        <v>0</v>
      </c>
      <c r="F263" s="63">
        <f t="shared" si="508"/>
        <v>0</v>
      </c>
      <c r="G263" s="63">
        <f t="shared" si="509"/>
        <v>0</v>
      </c>
      <c r="H263" s="63">
        <f t="shared" si="510"/>
        <v>0</v>
      </c>
      <c r="I263" s="106" t="str">
        <f t="shared" si="488"/>
        <v>否</v>
      </c>
      <c r="J263" s="146" t="str">
        <f t="shared" si="489"/>
        <v>项</v>
      </c>
      <c r="K263" s="146" t="str">
        <f t="shared" si="490"/>
        <v>204</v>
      </c>
      <c r="N263" s="218">
        <v>0</v>
      </c>
      <c r="O263" s="146">
        <v>0</v>
      </c>
      <c r="P263" s="219">
        <f t="shared" si="511"/>
        <v>0</v>
      </c>
      <c r="Q263" s="219">
        <v>0</v>
      </c>
      <c r="R263" s="219">
        <v>0</v>
      </c>
      <c r="S263" s="219">
        <f>VLOOKUP(A:A,[3]全区!$A$1:$O$65536,15,FALSE)</f>
        <v>0</v>
      </c>
      <c r="T263" s="219">
        <v>0</v>
      </c>
      <c r="U263" s="146">
        <f>VLOOKUP(A:A,[3]全区!$A$1:$Q$65536,17,FALSE)</f>
        <v>0</v>
      </c>
      <c r="V263" s="219">
        <f t="shared" si="512"/>
        <v>0</v>
      </c>
      <c r="W263" s="219">
        <v>0</v>
      </c>
      <c r="X263" s="182">
        <f>VLOOKUP(A:A,[3]全区!$A$1:$S$65536,19,FALSE)</f>
        <v>0</v>
      </c>
      <c r="Y263" s="219">
        <f t="shared" si="513"/>
        <v>0</v>
      </c>
      <c r="AA263" s="182">
        <f>VLOOKUP(A:A,[2]全区!$A$1:$T$65536,20,FALSE)</f>
        <v>0</v>
      </c>
      <c r="AB263" s="219">
        <f t="shared" si="514"/>
        <v>0</v>
      </c>
      <c r="AC263" s="182">
        <f>VLOOKUP(A:A,[1]全区!$A$1:$V$65536,22,FALSE)</f>
        <v>0</v>
      </c>
      <c r="AD263" s="219">
        <f t="shared" si="515"/>
        <v>0</v>
      </c>
      <c r="AE263" s="182">
        <f>VLOOKUP(A:A,[2]全区!$A$1:$P$65536,16,FALSE)</f>
        <v>0</v>
      </c>
      <c r="AF263" s="219">
        <f t="shared" si="516"/>
        <v>0</v>
      </c>
      <c r="AH263" s="182">
        <v>0</v>
      </c>
      <c r="AI263" s="182">
        <f>VLOOKUP(A:A,'[4]YB01'!$A$1:$C$1317,3,FALSE)</f>
        <v>0</v>
      </c>
      <c r="AJ263" s="177">
        <f t="shared" si="517"/>
        <v>0</v>
      </c>
      <c r="AK263" s="146">
        <v>0</v>
      </c>
      <c r="AL263" s="146">
        <f t="shared" si="518"/>
        <v>0</v>
      </c>
      <c r="AM263" s="228">
        <v>0</v>
      </c>
      <c r="AN263" s="182">
        <f t="shared" si="401"/>
        <v>0</v>
      </c>
      <c r="AO263" s="219">
        <v>0</v>
      </c>
      <c r="AP263" s="176">
        <f>(SUMIF([5]预算调整!$O:$O,A:A,[5]预算调整!$AD:$AD))/10000</f>
        <v>0</v>
      </c>
      <c r="AQ263" s="219">
        <f t="shared" si="428"/>
        <v>0</v>
      </c>
      <c r="AR263" s="219">
        <v>0</v>
      </c>
      <c r="AS263" s="182">
        <f>(SUMIF([6]预算调整!$F:$F,A:A,[6]预算调整!$P:$P))/10000</f>
        <v>0</v>
      </c>
      <c r="AT263" s="219">
        <f t="shared" si="519"/>
        <v>0</v>
      </c>
      <c r="AW263" s="231">
        <v>0</v>
      </c>
      <c r="AX263" s="182">
        <f>(SUMIF([7]Sheet2!$B:$B,A:A,[7]Sheet2!$C:$C))/10000</f>
        <v>0</v>
      </c>
      <c r="AY263" s="219">
        <f t="shared" si="520"/>
        <v>0</v>
      </c>
      <c r="BC263" s="182">
        <v>0</v>
      </c>
      <c r="BD263" s="146">
        <f t="shared" si="521"/>
        <v>0</v>
      </c>
      <c r="BE263" s="182">
        <v>0</v>
      </c>
      <c r="BF263" s="182">
        <f>SUMIF([8]Sheet1!$O:$O,A263,[8]Sheet1!$AD:$AD)</f>
        <v>0</v>
      </c>
    </row>
    <row r="264" hidden="1" customHeight="1" spans="1:58">
      <c r="A264" s="208">
        <v>2040203</v>
      </c>
      <c r="B264" s="60" t="s">
        <v>103</v>
      </c>
      <c r="C264" s="63">
        <f t="shared" si="505"/>
        <v>0</v>
      </c>
      <c r="D264" s="63">
        <f t="shared" si="506"/>
        <v>0</v>
      </c>
      <c r="E264" s="63">
        <f t="shared" si="507"/>
        <v>0</v>
      </c>
      <c r="F264" s="63">
        <f t="shared" si="508"/>
        <v>0</v>
      </c>
      <c r="G264" s="63">
        <f t="shared" si="509"/>
        <v>0</v>
      </c>
      <c r="H264" s="63">
        <f t="shared" si="510"/>
        <v>0</v>
      </c>
      <c r="I264" s="106" t="str">
        <f t="shared" si="488"/>
        <v>否</v>
      </c>
      <c r="J264" s="146" t="str">
        <f t="shared" si="489"/>
        <v>项</v>
      </c>
      <c r="K264" s="146" t="str">
        <f t="shared" si="490"/>
        <v>204</v>
      </c>
      <c r="N264" s="218">
        <v>0</v>
      </c>
      <c r="O264" s="146">
        <v>0</v>
      </c>
      <c r="P264" s="219">
        <f t="shared" si="511"/>
        <v>0</v>
      </c>
      <c r="Q264" s="219">
        <v>0</v>
      </c>
      <c r="R264" s="219">
        <v>0</v>
      </c>
      <c r="S264" s="219">
        <f>VLOOKUP(A:A,[3]全区!$A$1:$O$65536,15,FALSE)</f>
        <v>0</v>
      </c>
      <c r="T264" s="219">
        <v>0</v>
      </c>
      <c r="U264" s="146">
        <f>VLOOKUP(A:A,[3]全区!$A$1:$Q$65536,17,FALSE)</f>
        <v>0</v>
      </c>
      <c r="V264" s="219">
        <f t="shared" si="512"/>
        <v>0</v>
      </c>
      <c r="W264" s="219">
        <v>0</v>
      </c>
      <c r="X264" s="182">
        <f>VLOOKUP(A:A,[3]全区!$A$1:$S$65536,19,FALSE)</f>
        <v>0</v>
      </c>
      <c r="Y264" s="219">
        <f t="shared" si="513"/>
        <v>0</v>
      </c>
      <c r="AA264" s="182">
        <f>VLOOKUP(A:A,[2]全区!$A$1:$T$65536,20,FALSE)</f>
        <v>0</v>
      </c>
      <c r="AB264" s="219">
        <f t="shared" si="514"/>
        <v>0</v>
      </c>
      <c r="AC264" s="182">
        <f>VLOOKUP(A:A,[1]全区!$A$1:$V$65536,22,FALSE)</f>
        <v>0</v>
      </c>
      <c r="AD264" s="219">
        <f t="shared" si="515"/>
        <v>0</v>
      </c>
      <c r="AE264" s="182">
        <f>VLOOKUP(A:A,[2]全区!$A$1:$P$65536,16,FALSE)</f>
        <v>0</v>
      </c>
      <c r="AF264" s="219">
        <f t="shared" si="516"/>
        <v>0</v>
      </c>
      <c r="AH264" s="182">
        <v>0</v>
      </c>
      <c r="AI264" s="182">
        <f>VLOOKUP(A:A,'[4]YB01'!$A$1:$C$1317,3,FALSE)</f>
        <v>0</v>
      </c>
      <c r="AJ264" s="177">
        <f t="shared" si="517"/>
        <v>0</v>
      </c>
      <c r="AK264" s="146">
        <v>0</v>
      </c>
      <c r="AL264" s="146">
        <f t="shared" si="518"/>
        <v>0</v>
      </c>
      <c r="AM264" s="228">
        <v>0</v>
      </c>
      <c r="AN264" s="182">
        <f t="shared" si="401"/>
        <v>0</v>
      </c>
      <c r="AO264" s="219">
        <v>0</v>
      </c>
      <c r="AP264" s="176">
        <f>(SUMIF([5]预算调整!$O:$O,A:A,[5]预算调整!$AD:$AD))/10000</f>
        <v>0</v>
      </c>
      <c r="AQ264" s="219">
        <f t="shared" si="428"/>
        <v>0</v>
      </c>
      <c r="AR264" s="219">
        <v>0</v>
      </c>
      <c r="AS264" s="182">
        <f>(SUMIF([6]预算调整!$F:$F,A:A,[6]预算调整!$P:$P))/10000</f>
        <v>0</v>
      </c>
      <c r="AT264" s="219">
        <f t="shared" si="519"/>
        <v>0</v>
      </c>
      <c r="AW264" s="231">
        <v>0</v>
      </c>
      <c r="AX264" s="182">
        <f>(SUMIF([7]Sheet2!$B:$B,A:A,[7]Sheet2!$C:$C))/10000</f>
        <v>0</v>
      </c>
      <c r="AY264" s="219">
        <f t="shared" si="520"/>
        <v>0</v>
      </c>
      <c r="BC264" s="182">
        <v>0</v>
      </c>
      <c r="BD264" s="146">
        <f t="shared" si="521"/>
        <v>0</v>
      </c>
      <c r="BE264" s="182">
        <v>0</v>
      </c>
      <c r="BF264" s="182">
        <f>SUMIF([8]Sheet1!$O:$O,A264,[8]Sheet1!$AD:$AD)</f>
        <v>0</v>
      </c>
    </row>
    <row r="265" hidden="1" customHeight="1" spans="1:58">
      <c r="A265" s="208">
        <v>2040219</v>
      </c>
      <c r="B265" s="60" t="s">
        <v>142</v>
      </c>
      <c r="C265" s="63">
        <f t="shared" si="505"/>
        <v>0</v>
      </c>
      <c r="D265" s="63">
        <f t="shared" si="506"/>
        <v>0</v>
      </c>
      <c r="E265" s="63">
        <f t="shared" si="507"/>
        <v>0</v>
      </c>
      <c r="F265" s="63">
        <f t="shared" si="508"/>
        <v>0</v>
      </c>
      <c r="G265" s="63">
        <f t="shared" si="509"/>
        <v>0</v>
      </c>
      <c r="H265" s="63">
        <f t="shared" si="510"/>
        <v>0</v>
      </c>
      <c r="I265" s="106" t="str">
        <f t="shared" si="488"/>
        <v>否</v>
      </c>
      <c r="J265" s="146" t="str">
        <f t="shared" si="489"/>
        <v>项</v>
      </c>
      <c r="K265" s="146" t="str">
        <f t="shared" si="490"/>
        <v>204</v>
      </c>
      <c r="N265" s="218">
        <v>0</v>
      </c>
      <c r="O265" s="146">
        <v>0</v>
      </c>
      <c r="P265" s="219">
        <f t="shared" si="511"/>
        <v>0</v>
      </c>
      <c r="Q265" s="219">
        <v>0</v>
      </c>
      <c r="R265" s="219">
        <v>0</v>
      </c>
      <c r="S265" s="219">
        <f>VLOOKUP(A:A,[3]全区!$A$1:$O$65536,15,FALSE)</f>
        <v>0</v>
      </c>
      <c r="T265" s="219">
        <v>0</v>
      </c>
      <c r="U265" s="146">
        <f>VLOOKUP(A:A,[3]全区!$A$1:$Q$65536,17,FALSE)</f>
        <v>0</v>
      </c>
      <c r="V265" s="219">
        <f t="shared" si="512"/>
        <v>0</v>
      </c>
      <c r="W265" s="219">
        <v>0</v>
      </c>
      <c r="X265" s="182">
        <f>VLOOKUP(A:A,[3]全区!$A$1:$S$65536,19,FALSE)</f>
        <v>0</v>
      </c>
      <c r="Y265" s="219">
        <f t="shared" si="513"/>
        <v>0</v>
      </c>
      <c r="AA265" s="182">
        <f>VLOOKUP(A:A,[2]全区!$A$1:$T$65536,20,FALSE)</f>
        <v>0</v>
      </c>
      <c r="AB265" s="219">
        <f t="shared" si="514"/>
        <v>0</v>
      </c>
      <c r="AC265" s="182">
        <f>VLOOKUP(A:A,[1]全区!$A$1:$V$65536,22,FALSE)</f>
        <v>0</v>
      </c>
      <c r="AD265" s="219">
        <f t="shared" si="515"/>
        <v>0</v>
      </c>
      <c r="AE265" s="182">
        <f>VLOOKUP(A:A,[2]全区!$A$1:$P$65536,16,FALSE)</f>
        <v>0</v>
      </c>
      <c r="AF265" s="219">
        <f t="shared" si="516"/>
        <v>0</v>
      </c>
      <c r="AH265" s="182">
        <v>0</v>
      </c>
      <c r="AI265" s="182">
        <f>VLOOKUP(A:A,'[4]YB01'!$A$1:$C$1317,3,FALSE)</f>
        <v>0</v>
      </c>
      <c r="AJ265" s="177">
        <f t="shared" si="517"/>
        <v>0</v>
      </c>
      <c r="AK265" s="146">
        <v>0</v>
      </c>
      <c r="AL265" s="146">
        <f t="shared" si="518"/>
        <v>0</v>
      </c>
      <c r="AM265" s="228">
        <v>0</v>
      </c>
      <c r="AN265" s="182">
        <f t="shared" si="401"/>
        <v>0</v>
      </c>
      <c r="AO265" s="219">
        <v>0</v>
      </c>
      <c r="AP265" s="176">
        <f>(SUMIF([5]预算调整!$O:$O,A:A,[5]预算调整!$AD:$AD))/10000</f>
        <v>0</v>
      </c>
      <c r="AQ265" s="219">
        <f t="shared" si="428"/>
        <v>0</v>
      </c>
      <c r="AR265" s="219">
        <v>0</v>
      </c>
      <c r="AS265" s="182">
        <f>(SUMIF([6]预算调整!$F:$F,A:A,[6]预算调整!$P:$P))/10000</f>
        <v>0</v>
      </c>
      <c r="AT265" s="219">
        <f t="shared" si="519"/>
        <v>0</v>
      </c>
      <c r="AW265" s="231">
        <v>0</v>
      </c>
      <c r="AX265" s="182">
        <f>(SUMIF([7]Sheet2!$B:$B,A:A,[7]Sheet2!$C:$C))/10000</f>
        <v>0</v>
      </c>
      <c r="AY265" s="219">
        <f t="shared" si="520"/>
        <v>0</v>
      </c>
      <c r="BC265" s="182">
        <v>0</v>
      </c>
      <c r="BD265" s="146">
        <f t="shared" si="521"/>
        <v>0</v>
      </c>
      <c r="BE265" s="182">
        <v>0</v>
      </c>
      <c r="BF265" s="182">
        <f>SUMIF([8]Sheet1!$O:$O,A265,[8]Sheet1!$AD:$AD)</f>
        <v>0</v>
      </c>
    </row>
    <row r="266" hidden="1" customHeight="1" spans="1:58">
      <c r="A266" s="208">
        <v>2040220</v>
      </c>
      <c r="B266" s="60" t="s">
        <v>253</v>
      </c>
      <c r="C266" s="63">
        <f t="shared" si="505"/>
        <v>0</v>
      </c>
      <c r="D266" s="63">
        <f t="shared" si="506"/>
        <v>0</v>
      </c>
      <c r="E266" s="63">
        <f t="shared" si="507"/>
        <v>0</v>
      </c>
      <c r="F266" s="63">
        <f t="shared" si="508"/>
        <v>0</v>
      </c>
      <c r="G266" s="63">
        <f t="shared" si="509"/>
        <v>0</v>
      </c>
      <c r="H266" s="63">
        <f t="shared" si="510"/>
        <v>0</v>
      </c>
      <c r="I266" s="106" t="str">
        <f t="shared" si="488"/>
        <v>否</v>
      </c>
      <c r="J266" s="146" t="str">
        <f t="shared" si="489"/>
        <v>项</v>
      </c>
      <c r="K266" s="146" t="str">
        <f t="shared" si="490"/>
        <v>204</v>
      </c>
      <c r="N266" s="218">
        <v>0</v>
      </c>
      <c r="O266" s="146">
        <v>0</v>
      </c>
      <c r="P266" s="219">
        <f t="shared" si="511"/>
        <v>0</v>
      </c>
      <c r="Q266" s="219">
        <v>0</v>
      </c>
      <c r="R266" s="219">
        <v>0</v>
      </c>
      <c r="S266" s="219">
        <f>VLOOKUP(A:A,[3]全区!$A$1:$O$65536,15,FALSE)</f>
        <v>0</v>
      </c>
      <c r="T266" s="219">
        <v>0</v>
      </c>
      <c r="U266" s="146">
        <f>VLOOKUP(A:A,[3]全区!$A$1:$Q$65536,17,FALSE)</f>
        <v>0</v>
      </c>
      <c r="V266" s="219">
        <f t="shared" si="512"/>
        <v>0</v>
      </c>
      <c r="W266" s="219">
        <v>0</v>
      </c>
      <c r="X266" s="182">
        <f>VLOOKUP(A:A,[3]全区!$A$1:$S$65536,19,FALSE)</f>
        <v>0</v>
      </c>
      <c r="Y266" s="219">
        <f t="shared" si="513"/>
        <v>0</v>
      </c>
      <c r="AA266" s="182">
        <f>VLOOKUP(A:A,[2]全区!$A$1:$T$65536,20,FALSE)</f>
        <v>0</v>
      </c>
      <c r="AB266" s="219">
        <f t="shared" si="514"/>
        <v>0</v>
      </c>
      <c r="AC266" s="182">
        <f>VLOOKUP(A:A,[1]全区!$A$1:$V$65536,22,FALSE)</f>
        <v>0</v>
      </c>
      <c r="AD266" s="219">
        <f t="shared" si="515"/>
        <v>0</v>
      </c>
      <c r="AE266" s="182">
        <f>VLOOKUP(A:A,[2]全区!$A$1:$P$65536,16,FALSE)</f>
        <v>0</v>
      </c>
      <c r="AF266" s="219">
        <f t="shared" si="516"/>
        <v>0</v>
      </c>
      <c r="AH266" s="182">
        <v>0</v>
      </c>
      <c r="AI266" s="182">
        <f>VLOOKUP(A:A,'[4]YB01'!$A$1:$C$1317,3,FALSE)</f>
        <v>0</v>
      </c>
      <c r="AJ266" s="177">
        <f t="shared" si="517"/>
        <v>0</v>
      </c>
      <c r="AK266" s="146">
        <v>0</v>
      </c>
      <c r="AL266" s="146">
        <f t="shared" si="518"/>
        <v>0</v>
      </c>
      <c r="AM266" s="228">
        <v>0</v>
      </c>
      <c r="AN266" s="182">
        <f t="shared" si="401"/>
        <v>0</v>
      </c>
      <c r="AO266" s="219">
        <v>0</v>
      </c>
      <c r="AP266" s="176">
        <f>(SUMIF([5]预算调整!$O:$O,A:A,[5]预算调整!$AD:$AD))/10000</f>
        <v>0</v>
      </c>
      <c r="AQ266" s="219">
        <f t="shared" si="428"/>
        <v>0</v>
      </c>
      <c r="AR266" s="219">
        <v>0</v>
      </c>
      <c r="AS266" s="182">
        <f>(SUMIF([6]预算调整!$F:$F,A:A,[6]预算调整!$P:$P))/10000</f>
        <v>0</v>
      </c>
      <c r="AT266" s="219">
        <f t="shared" si="519"/>
        <v>0</v>
      </c>
      <c r="AW266" s="231">
        <v>0</v>
      </c>
      <c r="AX266" s="182">
        <f>(SUMIF([7]Sheet2!$B:$B,A:A,[7]Sheet2!$C:$C))/10000</f>
        <v>0</v>
      </c>
      <c r="AY266" s="219">
        <f t="shared" si="520"/>
        <v>0</v>
      </c>
      <c r="BC266" s="182">
        <v>0</v>
      </c>
      <c r="BD266" s="146">
        <f t="shared" si="521"/>
        <v>0</v>
      </c>
      <c r="BE266" s="182">
        <v>0</v>
      </c>
      <c r="BF266" s="182">
        <f>SUMIF([8]Sheet1!$O:$O,A266,[8]Sheet1!$AD:$AD)</f>
        <v>0</v>
      </c>
    </row>
    <row r="267" hidden="1" customHeight="1" spans="1:58">
      <c r="A267" s="208">
        <v>2040221</v>
      </c>
      <c r="B267" s="60" t="s">
        <v>254</v>
      </c>
      <c r="C267" s="63">
        <f t="shared" si="505"/>
        <v>0</v>
      </c>
      <c r="D267" s="63">
        <f t="shared" si="506"/>
        <v>0</v>
      </c>
      <c r="E267" s="63">
        <f t="shared" si="507"/>
        <v>0</v>
      </c>
      <c r="F267" s="63">
        <f t="shared" si="508"/>
        <v>0</v>
      </c>
      <c r="G267" s="63">
        <f t="shared" si="509"/>
        <v>0</v>
      </c>
      <c r="H267" s="63">
        <f t="shared" si="510"/>
        <v>0</v>
      </c>
      <c r="I267" s="106" t="str">
        <f t="shared" si="488"/>
        <v>否</v>
      </c>
      <c r="J267" s="146" t="str">
        <f t="shared" si="489"/>
        <v>项</v>
      </c>
      <c r="K267" s="146" t="str">
        <f t="shared" si="490"/>
        <v>204</v>
      </c>
      <c r="N267" s="218">
        <v>0</v>
      </c>
      <c r="O267" s="146">
        <v>0</v>
      </c>
      <c r="P267" s="219">
        <f t="shared" si="511"/>
        <v>0</v>
      </c>
      <c r="Q267" s="219">
        <v>0</v>
      </c>
      <c r="R267" s="219">
        <v>0</v>
      </c>
      <c r="S267" s="219">
        <f>VLOOKUP(A:A,[3]全区!$A$1:$O$65536,15,FALSE)</f>
        <v>0</v>
      </c>
      <c r="T267" s="219">
        <v>0</v>
      </c>
      <c r="U267" s="146">
        <f>VLOOKUP(A:A,[3]全区!$A$1:$Q$65536,17,FALSE)</f>
        <v>0</v>
      </c>
      <c r="V267" s="219">
        <f t="shared" si="512"/>
        <v>0</v>
      </c>
      <c r="W267" s="219">
        <v>0</v>
      </c>
      <c r="X267" s="182">
        <f>VLOOKUP(A:A,[3]全区!$A$1:$S$65536,19,FALSE)</f>
        <v>0</v>
      </c>
      <c r="Y267" s="219">
        <f t="shared" si="513"/>
        <v>0</v>
      </c>
      <c r="AA267" s="182">
        <f>VLOOKUP(A:A,[2]全区!$A$1:$T$65536,20,FALSE)</f>
        <v>0</v>
      </c>
      <c r="AB267" s="219">
        <f t="shared" si="514"/>
        <v>0</v>
      </c>
      <c r="AC267" s="182">
        <f>VLOOKUP(A:A,[1]全区!$A$1:$V$65536,22,FALSE)</f>
        <v>0</v>
      </c>
      <c r="AD267" s="219">
        <f t="shared" si="515"/>
        <v>0</v>
      </c>
      <c r="AE267" s="182">
        <f>VLOOKUP(A:A,[2]全区!$A$1:$P$65536,16,FALSE)</f>
        <v>0</v>
      </c>
      <c r="AF267" s="219">
        <f t="shared" si="516"/>
        <v>0</v>
      </c>
      <c r="AH267" s="182">
        <v>0</v>
      </c>
      <c r="AI267" s="182">
        <f>VLOOKUP(A:A,'[4]YB01'!$A$1:$C$1317,3,FALSE)</f>
        <v>0</v>
      </c>
      <c r="AJ267" s="177">
        <f t="shared" si="517"/>
        <v>0</v>
      </c>
      <c r="AK267" s="146">
        <v>0</v>
      </c>
      <c r="AL267" s="146">
        <f t="shared" si="518"/>
        <v>0</v>
      </c>
      <c r="AM267" s="228">
        <v>0</v>
      </c>
      <c r="AN267" s="182">
        <f t="shared" ref="AN267:AN330" si="522">BC267+BG267</f>
        <v>0</v>
      </c>
      <c r="AO267" s="219">
        <v>0</v>
      </c>
      <c r="AP267" s="176">
        <f>(SUMIF([5]预算调整!$O:$O,A:A,[5]预算调整!$AD:$AD))/10000</f>
        <v>0</v>
      </c>
      <c r="AQ267" s="219">
        <f t="shared" si="428"/>
        <v>0</v>
      </c>
      <c r="AR267" s="219">
        <v>0</v>
      </c>
      <c r="AS267" s="182">
        <f>(SUMIF([6]预算调整!$F:$F,A:A,[6]预算调整!$P:$P))/10000</f>
        <v>0</v>
      </c>
      <c r="AT267" s="219">
        <f t="shared" si="519"/>
        <v>0</v>
      </c>
      <c r="AW267" s="231">
        <v>0</v>
      </c>
      <c r="AX267" s="182">
        <f>(SUMIF([7]Sheet2!$B:$B,A:A,[7]Sheet2!$C:$C))/10000</f>
        <v>0</v>
      </c>
      <c r="AY267" s="219">
        <f t="shared" si="520"/>
        <v>0</v>
      </c>
      <c r="BC267" s="182">
        <v>0</v>
      </c>
      <c r="BD267" s="146">
        <f t="shared" si="521"/>
        <v>0</v>
      </c>
      <c r="BE267" s="182">
        <v>0</v>
      </c>
      <c r="BF267" s="182">
        <f>SUMIF([8]Sheet1!$O:$O,A267,[8]Sheet1!$AD:$AD)</f>
        <v>0</v>
      </c>
    </row>
    <row r="268" hidden="1" customHeight="1" spans="1:58">
      <c r="A268" s="208">
        <v>2040222</v>
      </c>
      <c r="B268" s="60" t="s">
        <v>255</v>
      </c>
      <c r="C268" s="63">
        <f t="shared" si="505"/>
        <v>0</v>
      </c>
      <c r="D268" s="63">
        <f t="shared" si="506"/>
        <v>0</v>
      </c>
      <c r="E268" s="63">
        <f t="shared" si="507"/>
        <v>0</v>
      </c>
      <c r="F268" s="63">
        <f t="shared" si="508"/>
        <v>0</v>
      </c>
      <c r="G268" s="63">
        <f t="shared" si="509"/>
        <v>0</v>
      </c>
      <c r="H268" s="63">
        <f t="shared" si="510"/>
        <v>0</v>
      </c>
      <c r="I268" s="106" t="str">
        <f t="shared" si="488"/>
        <v>否</v>
      </c>
      <c r="J268" s="146" t="str">
        <f t="shared" si="489"/>
        <v>项</v>
      </c>
      <c r="K268" s="146" t="str">
        <f t="shared" si="490"/>
        <v>204</v>
      </c>
      <c r="N268" s="218">
        <v>0</v>
      </c>
      <c r="P268" s="219">
        <f t="shared" si="511"/>
        <v>0</v>
      </c>
      <c r="Q268" s="219"/>
      <c r="R268" s="219"/>
      <c r="S268" s="219"/>
      <c r="T268" s="219"/>
      <c r="V268" s="219"/>
      <c r="W268" s="219">
        <v>0</v>
      </c>
      <c r="Y268" s="219">
        <f t="shared" si="513"/>
        <v>0</v>
      </c>
      <c r="AB268" s="219"/>
      <c r="AD268" s="219">
        <f t="shared" si="515"/>
        <v>0</v>
      </c>
      <c r="AF268" s="219"/>
      <c r="AH268" s="182">
        <v>0</v>
      </c>
      <c r="AI268" s="182">
        <f>VLOOKUP(A:A,'[4]YB01'!$A$1:$C$1317,3,FALSE)</f>
        <v>0</v>
      </c>
      <c r="AJ268" s="177">
        <f t="shared" si="517"/>
        <v>0</v>
      </c>
      <c r="AK268" s="146">
        <v>0</v>
      </c>
      <c r="AL268" s="146">
        <f t="shared" si="518"/>
        <v>0</v>
      </c>
      <c r="AM268" s="228">
        <v>0</v>
      </c>
      <c r="AN268" s="182">
        <f t="shared" si="522"/>
        <v>0</v>
      </c>
      <c r="AO268" s="219">
        <v>0</v>
      </c>
      <c r="AP268" s="176">
        <f>(SUMIF([5]预算调整!$O:$O,A:A,[5]预算调整!$AD:$AD))/10000</f>
        <v>0</v>
      </c>
      <c r="AQ268" s="219">
        <f t="shared" si="428"/>
        <v>0</v>
      </c>
      <c r="AR268" s="219">
        <v>0</v>
      </c>
      <c r="AS268" s="182">
        <f>(SUMIF([6]预算调整!$F:$F,A:A,[6]预算调整!$P:$P))/10000</f>
        <v>0</v>
      </c>
      <c r="AT268" s="219">
        <f t="shared" si="519"/>
        <v>0</v>
      </c>
      <c r="AW268" s="231">
        <v>0</v>
      </c>
      <c r="AX268" s="182">
        <f>(SUMIF([7]Sheet2!$B:$B,A:A,[7]Sheet2!$C:$C))/10000</f>
        <v>0</v>
      </c>
      <c r="AY268" s="219">
        <f t="shared" si="520"/>
        <v>0</v>
      </c>
      <c r="BC268" s="182">
        <v>0</v>
      </c>
      <c r="BD268" s="146">
        <f t="shared" si="521"/>
        <v>0</v>
      </c>
      <c r="BE268" s="182">
        <v>0</v>
      </c>
      <c r="BF268" s="182">
        <f>SUMIF([8]Sheet1!$O:$O,A268,[8]Sheet1!$AD:$AD)</f>
        <v>0</v>
      </c>
    </row>
    <row r="269" hidden="1" customHeight="1" spans="1:58">
      <c r="A269" s="208">
        <v>2040223</v>
      </c>
      <c r="B269" s="60" t="s">
        <v>256</v>
      </c>
      <c r="C269" s="63">
        <f t="shared" si="505"/>
        <v>0</v>
      </c>
      <c r="D269" s="63">
        <f t="shared" si="506"/>
        <v>0</v>
      </c>
      <c r="E269" s="63">
        <f t="shared" si="507"/>
        <v>0</v>
      </c>
      <c r="F269" s="63">
        <f t="shared" si="508"/>
        <v>0</v>
      </c>
      <c r="G269" s="63">
        <f t="shared" si="509"/>
        <v>0</v>
      </c>
      <c r="H269" s="63">
        <f t="shared" si="510"/>
        <v>0</v>
      </c>
      <c r="I269" s="106" t="str">
        <f t="shared" si="488"/>
        <v>否</v>
      </c>
      <c r="J269" s="146" t="str">
        <f t="shared" si="489"/>
        <v>项</v>
      </c>
      <c r="K269" s="146" t="str">
        <f t="shared" si="490"/>
        <v>204</v>
      </c>
      <c r="N269" s="218">
        <v>0</v>
      </c>
      <c r="P269" s="219">
        <f t="shared" si="511"/>
        <v>0</v>
      </c>
      <c r="Q269" s="219"/>
      <c r="R269" s="219"/>
      <c r="S269" s="219"/>
      <c r="T269" s="219"/>
      <c r="V269" s="219"/>
      <c r="W269" s="219">
        <v>0</v>
      </c>
      <c r="Y269" s="219">
        <f t="shared" si="513"/>
        <v>0</v>
      </c>
      <c r="AB269" s="219"/>
      <c r="AD269" s="219">
        <f t="shared" si="515"/>
        <v>0</v>
      </c>
      <c r="AF269" s="219"/>
      <c r="AH269" s="182">
        <v>0</v>
      </c>
      <c r="AI269" s="182">
        <f>VLOOKUP(A:A,'[4]YB01'!$A$1:$C$1317,3,FALSE)</f>
        <v>0</v>
      </c>
      <c r="AJ269" s="177">
        <f t="shared" si="517"/>
        <v>0</v>
      </c>
      <c r="AK269" s="146">
        <v>0</v>
      </c>
      <c r="AL269" s="146">
        <f t="shared" si="518"/>
        <v>0</v>
      </c>
      <c r="AM269" s="228">
        <v>0</v>
      </c>
      <c r="AN269" s="182">
        <f t="shared" si="522"/>
        <v>0</v>
      </c>
      <c r="AO269" s="219">
        <v>0</v>
      </c>
      <c r="AP269" s="176">
        <f>(SUMIF([5]预算调整!$O:$O,A:A,[5]预算调整!$AD:$AD))/10000</f>
        <v>0</v>
      </c>
      <c r="AQ269" s="219">
        <f t="shared" si="428"/>
        <v>0</v>
      </c>
      <c r="AR269" s="219">
        <v>0</v>
      </c>
      <c r="AS269" s="182">
        <f>(SUMIF([6]预算调整!$F:$F,A:A,[6]预算调整!$P:$P))/10000</f>
        <v>0</v>
      </c>
      <c r="AT269" s="219">
        <f t="shared" si="519"/>
        <v>0</v>
      </c>
      <c r="AW269" s="231">
        <v>0</v>
      </c>
      <c r="AX269" s="182">
        <f>(SUMIF([7]Sheet2!$B:$B,A:A,[7]Sheet2!$C:$C))/10000</f>
        <v>0</v>
      </c>
      <c r="AY269" s="219">
        <f t="shared" si="520"/>
        <v>0</v>
      </c>
      <c r="BC269" s="182">
        <v>0</v>
      </c>
      <c r="BD269" s="146">
        <f t="shared" si="521"/>
        <v>0</v>
      </c>
      <c r="BE269" s="182">
        <v>0</v>
      </c>
      <c r="BF269" s="182">
        <f>SUMIF([8]Sheet1!$O:$O,A269,[8]Sheet1!$AD:$AD)</f>
        <v>0</v>
      </c>
    </row>
    <row r="270" hidden="1" customHeight="1" spans="1:58">
      <c r="A270" s="208">
        <v>2040250</v>
      </c>
      <c r="B270" s="60" t="s">
        <v>110</v>
      </c>
      <c r="C270" s="63">
        <f t="shared" si="505"/>
        <v>0</v>
      </c>
      <c r="D270" s="63">
        <f t="shared" si="506"/>
        <v>0</v>
      </c>
      <c r="E270" s="63">
        <f t="shared" si="507"/>
        <v>0</v>
      </c>
      <c r="F270" s="63">
        <f t="shared" si="508"/>
        <v>0</v>
      </c>
      <c r="G270" s="63">
        <f t="shared" si="509"/>
        <v>0</v>
      </c>
      <c r="H270" s="63">
        <f t="shared" si="510"/>
        <v>0</v>
      </c>
      <c r="I270" s="106" t="str">
        <f t="shared" si="488"/>
        <v>否</v>
      </c>
      <c r="J270" s="146" t="str">
        <f t="shared" si="489"/>
        <v>项</v>
      </c>
      <c r="K270" s="146" t="str">
        <f t="shared" si="490"/>
        <v>204</v>
      </c>
      <c r="N270" s="218">
        <v>0</v>
      </c>
      <c r="O270" s="146">
        <v>0</v>
      </c>
      <c r="P270" s="219">
        <f t="shared" si="511"/>
        <v>0</v>
      </c>
      <c r="Q270" s="219">
        <v>0</v>
      </c>
      <c r="R270" s="219">
        <v>0</v>
      </c>
      <c r="S270" s="219">
        <f>VLOOKUP(A:A,[3]全区!$A$1:$O$65536,15,FALSE)</f>
        <v>0</v>
      </c>
      <c r="T270" s="219">
        <v>0</v>
      </c>
      <c r="U270" s="146">
        <f>VLOOKUP(A:A,[3]全区!$A$1:$Q$65536,17,FALSE)</f>
        <v>0</v>
      </c>
      <c r="V270" s="219">
        <f t="shared" si="512"/>
        <v>0</v>
      </c>
      <c r="W270" s="219">
        <v>0</v>
      </c>
      <c r="X270" s="182">
        <f>VLOOKUP(A:A,[3]全区!$A$1:$S$65536,19,FALSE)</f>
        <v>0</v>
      </c>
      <c r="Y270" s="219">
        <f t="shared" si="513"/>
        <v>0</v>
      </c>
      <c r="AA270" s="182">
        <f>VLOOKUP(A:A,[2]全区!$A$1:$T$65536,20,FALSE)</f>
        <v>0</v>
      </c>
      <c r="AB270" s="219">
        <f t="shared" si="514"/>
        <v>0</v>
      </c>
      <c r="AC270" s="182">
        <f>VLOOKUP(A:A,[1]全区!$A$1:$V$65536,22,FALSE)</f>
        <v>0</v>
      </c>
      <c r="AD270" s="219">
        <f t="shared" si="515"/>
        <v>0</v>
      </c>
      <c r="AE270" s="182">
        <f>VLOOKUP(A:A,[2]全区!$A$1:$P$65536,16,FALSE)</f>
        <v>0</v>
      </c>
      <c r="AF270" s="219">
        <f t="shared" si="516"/>
        <v>0</v>
      </c>
      <c r="AH270" s="182">
        <v>0</v>
      </c>
      <c r="AI270" s="182">
        <f>VLOOKUP(A:A,'[4]YB01'!$A$1:$C$1317,3,FALSE)</f>
        <v>0</v>
      </c>
      <c r="AJ270" s="177">
        <f t="shared" si="517"/>
        <v>0</v>
      </c>
      <c r="AK270" s="146">
        <v>0</v>
      </c>
      <c r="AL270" s="146">
        <f t="shared" si="518"/>
        <v>0</v>
      </c>
      <c r="AM270" s="228">
        <v>0</v>
      </c>
      <c r="AN270" s="182">
        <f t="shared" si="522"/>
        <v>0</v>
      </c>
      <c r="AO270" s="219">
        <v>0</v>
      </c>
      <c r="AP270" s="176">
        <f>(SUMIF([5]预算调整!$O:$O,A:A,[5]预算调整!$AD:$AD))/10000</f>
        <v>0</v>
      </c>
      <c r="AQ270" s="219">
        <f t="shared" si="428"/>
        <v>0</v>
      </c>
      <c r="AR270" s="219">
        <v>0</v>
      </c>
      <c r="AS270" s="182">
        <f>(SUMIF([6]预算调整!$F:$F,A:A,[6]预算调整!$P:$P))/10000</f>
        <v>0</v>
      </c>
      <c r="AT270" s="219">
        <f t="shared" si="519"/>
        <v>0</v>
      </c>
      <c r="AW270" s="231">
        <v>0</v>
      </c>
      <c r="AX270" s="182">
        <f>(SUMIF([7]Sheet2!$B:$B,A:A,[7]Sheet2!$C:$C))/10000</f>
        <v>0</v>
      </c>
      <c r="AY270" s="219">
        <f t="shared" si="520"/>
        <v>0</v>
      </c>
      <c r="BC270" s="182">
        <v>0</v>
      </c>
      <c r="BD270" s="146">
        <f t="shared" si="521"/>
        <v>0</v>
      </c>
      <c r="BE270" s="182">
        <v>0</v>
      </c>
      <c r="BF270" s="182">
        <f>SUMIF([8]Sheet1!$O:$O,A270,[8]Sheet1!$AD:$AD)</f>
        <v>0</v>
      </c>
    </row>
    <row r="271" customHeight="1" spans="1:58">
      <c r="A271" s="208">
        <v>2040299</v>
      </c>
      <c r="B271" s="60" t="s">
        <v>257</v>
      </c>
      <c r="C271" s="63">
        <v>1199</v>
      </c>
      <c r="D271" s="63">
        <f t="shared" si="506"/>
        <v>50</v>
      </c>
      <c r="E271" s="63">
        <f t="shared" si="507"/>
        <v>-174</v>
      </c>
      <c r="F271" s="63">
        <f t="shared" si="508"/>
        <v>633</v>
      </c>
      <c r="G271" s="63">
        <f t="shared" si="509"/>
        <v>683</v>
      </c>
      <c r="H271" s="63">
        <f t="shared" si="510"/>
        <v>1025</v>
      </c>
      <c r="I271" s="106" t="str">
        <f t="shared" si="488"/>
        <v>是</v>
      </c>
      <c r="J271" s="146" t="str">
        <f t="shared" si="489"/>
        <v>项</v>
      </c>
      <c r="K271" s="146" t="str">
        <f t="shared" si="490"/>
        <v>204</v>
      </c>
      <c r="N271" s="218">
        <v>458</v>
      </c>
      <c r="O271" s="146">
        <v>458.489</v>
      </c>
      <c r="P271" s="219">
        <f t="shared" si="511"/>
        <v>458</v>
      </c>
      <c r="Q271" s="219">
        <v>0</v>
      </c>
      <c r="R271" s="219">
        <v>0</v>
      </c>
      <c r="S271" s="219">
        <f>VLOOKUP(A:A,[3]全区!$A$1:$O$65536,15,FALSE)</f>
        <v>0</v>
      </c>
      <c r="T271" s="219">
        <v>50</v>
      </c>
      <c r="U271" s="146">
        <f>VLOOKUP(A:A,[3]全区!$A$1:$Q$65536,17,FALSE)</f>
        <v>50</v>
      </c>
      <c r="V271" s="219">
        <f t="shared" si="512"/>
        <v>50</v>
      </c>
      <c r="W271" s="219">
        <v>690</v>
      </c>
      <c r="X271" s="182">
        <f>VLOOKUP(A:A,[3]全区!$A$1:$S$65536,19,FALSE)</f>
        <v>690.097985</v>
      </c>
      <c r="Y271" s="219">
        <f t="shared" si="513"/>
        <v>690</v>
      </c>
      <c r="AA271" s="182">
        <f>VLOOKUP(A:A,[2]全区!$A$1:$T$65536,20,FALSE)</f>
        <v>2.82</v>
      </c>
      <c r="AB271" s="219">
        <f t="shared" si="514"/>
        <v>3</v>
      </c>
      <c r="AC271" s="182">
        <f>VLOOKUP(A:A,[1]全区!$A$1:$V$65536,22,FALSE)</f>
        <v>694.11</v>
      </c>
      <c r="AD271" s="219">
        <f t="shared" si="515"/>
        <v>694</v>
      </c>
      <c r="AE271" s="182">
        <f>VLOOKUP(A:A,[2]全区!$A$1:$P$65536,16,FALSE)</f>
        <v>0</v>
      </c>
      <c r="AF271" s="219">
        <f t="shared" si="516"/>
        <v>0</v>
      </c>
      <c r="AH271" s="182">
        <v>1017</v>
      </c>
      <c r="AI271" s="182">
        <f>VLOOKUP(A:A,'[4]YB01'!$A$1:$C$1317,3,FALSE)</f>
        <v>1017</v>
      </c>
      <c r="AJ271" s="177">
        <f t="shared" si="517"/>
        <v>109</v>
      </c>
      <c r="AK271" s="146">
        <v>1025</v>
      </c>
      <c r="AL271" s="146">
        <f t="shared" si="518"/>
        <v>1025</v>
      </c>
      <c r="AM271" s="228">
        <v>1025.496598</v>
      </c>
      <c r="AN271" s="182">
        <f t="shared" si="522"/>
        <v>0</v>
      </c>
      <c r="AO271" s="219">
        <v>9</v>
      </c>
      <c r="AP271" s="176">
        <f>(SUMIF([5]预算调整!$O:$O,A:A,[5]预算调整!$AD:$AD))/10000</f>
        <v>8.695</v>
      </c>
      <c r="AQ271" s="219">
        <f t="shared" si="428"/>
        <v>9</v>
      </c>
      <c r="AR271" s="219">
        <v>100</v>
      </c>
      <c r="AS271" s="182">
        <f>(SUMIF([6]预算调整!$F:$F,A:A,[6]预算调整!$P:$P))/10000</f>
        <v>100</v>
      </c>
      <c r="AT271" s="219">
        <f t="shared" si="519"/>
        <v>100</v>
      </c>
      <c r="AW271" s="231">
        <v>683</v>
      </c>
      <c r="AX271" s="182">
        <f>(SUMIF([7]Sheet2!$B:$B,A:A,[7]Sheet2!$C:$C))/10000</f>
        <v>682.7364</v>
      </c>
      <c r="AY271" s="219">
        <f t="shared" si="520"/>
        <v>683</v>
      </c>
      <c r="BC271" s="182">
        <v>0</v>
      </c>
      <c r="BD271" s="146">
        <f t="shared" si="521"/>
        <v>0</v>
      </c>
      <c r="BE271" s="182">
        <v>0</v>
      </c>
      <c r="BF271" s="182">
        <f>SUMIF([8]Sheet1!$O:$O,A271,[8]Sheet1!$AD:$AD)</f>
        <v>0</v>
      </c>
    </row>
    <row r="272" s="177" customFormat="1" hidden="1" customHeight="1" spans="1:58">
      <c r="A272" s="209">
        <v>20403</v>
      </c>
      <c r="B272" s="207" t="s">
        <v>258</v>
      </c>
      <c r="C272" s="66">
        <f t="shared" ref="C272:H272" si="523">SUM(C273:C278)</f>
        <v>0</v>
      </c>
      <c r="D272" s="66">
        <f t="shared" si="523"/>
        <v>0</v>
      </c>
      <c r="E272" s="66">
        <f t="shared" si="523"/>
        <v>0</v>
      </c>
      <c r="F272" s="66">
        <f t="shared" si="523"/>
        <v>0</v>
      </c>
      <c r="G272" s="66">
        <f t="shared" si="523"/>
        <v>0</v>
      </c>
      <c r="H272" s="66">
        <f t="shared" si="523"/>
        <v>0</v>
      </c>
      <c r="I272" s="106" t="str">
        <f t="shared" si="488"/>
        <v>否</v>
      </c>
      <c r="J272" s="143" t="str">
        <f t="shared" si="489"/>
        <v>款</v>
      </c>
      <c r="K272" s="143" t="str">
        <f t="shared" si="490"/>
        <v>204</v>
      </c>
      <c r="L272" s="143"/>
      <c r="M272" s="143"/>
      <c r="N272" s="143"/>
      <c r="O272" s="143"/>
      <c r="P272" s="143"/>
      <c r="Q272" s="143"/>
      <c r="R272" s="143"/>
      <c r="S272" s="143"/>
      <c r="T272" s="143"/>
      <c r="U272" s="143"/>
      <c r="V272" s="143"/>
      <c r="W272" s="143"/>
      <c r="AN272" s="182">
        <f t="shared" si="522"/>
        <v>0</v>
      </c>
      <c r="AO272" s="219"/>
      <c r="AP272" s="176">
        <f>(SUMIF([5]预算调整!$O:$O,A:A,[5]预算调整!$AD:$AD))/10000</f>
        <v>0</v>
      </c>
      <c r="AQ272" s="219">
        <f t="shared" si="428"/>
        <v>0</v>
      </c>
      <c r="AR272" s="219"/>
      <c r="AS272" s="182">
        <v>0</v>
      </c>
      <c r="AX272" s="182">
        <v>0</v>
      </c>
      <c r="BC272" s="182"/>
      <c r="BD272" s="182"/>
      <c r="BE272" s="182">
        <v>0</v>
      </c>
      <c r="BF272" s="182"/>
    </row>
    <row r="273" hidden="1" customHeight="1" spans="1:58">
      <c r="A273" s="208">
        <v>2040301</v>
      </c>
      <c r="B273" s="60" t="s">
        <v>101</v>
      </c>
      <c r="C273" s="63">
        <f t="shared" ref="C273:C278" si="524">N273+T273+W273</f>
        <v>0</v>
      </c>
      <c r="D273" s="63">
        <f t="shared" ref="D273:D278" si="525">Q273+T273</f>
        <v>0</v>
      </c>
      <c r="E273" s="63">
        <f t="shared" ref="E273:E278" si="526">H273-C273</f>
        <v>0</v>
      </c>
      <c r="F273" s="63">
        <f t="shared" ref="F273:F278" si="527">G273-D273</f>
        <v>0</v>
      </c>
      <c r="G273" s="63">
        <f t="shared" ref="G273:G278" si="528">AW273</f>
        <v>0</v>
      </c>
      <c r="H273" s="63">
        <f t="shared" ref="H273:H278" si="529">AK273+AN273</f>
        <v>0</v>
      </c>
      <c r="I273" s="106" t="str">
        <f t="shared" si="488"/>
        <v>否</v>
      </c>
      <c r="J273" s="146" t="str">
        <f t="shared" si="489"/>
        <v>项</v>
      </c>
      <c r="K273" s="146" t="str">
        <f t="shared" si="490"/>
        <v>204</v>
      </c>
      <c r="N273" s="218">
        <v>0</v>
      </c>
      <c r="P273" s="219">
        <f t="shared" ref="P273:P278" si="530">ROUND(O273,0)</f>
        <v>0</v>
      </c>
      <c r="Q273" s="219"/>
      <c r="R273" s="219"/>
      <c r="S273" s="219"/>
      <c r="T273" s="219"/>
      <c r="V273" s="219"/>
      <c r="W273" s="219">
        <v>0</v>
      </c>
      <c r="Y273" s="219">
        <f t="shared" ref="Y273:Y278" si="531">ROUND(X273,0)</f>
        <v>0</v>
      </c>
      <c r="AB273" s="219"/>
      <c r="AD273" s="219">
        <f t="shared" ref="AD273:AD278" si="532">ROUND(AC273,0)</f>
        <v>0</v>
      </c>
      <c r="AF273" s="219"/>
      <c r="AH273" s="182">
        <v>0</v>
      </c>
      <c r="AI273" s="182">
        <f>VLOOKUP(A:A,'[4]YB01'!$A$1:$C$1317,3,FALSE)</f>
        <v>0</v>
      </c>
      <c r="AJ273" s="177">
        <f t="shared" ref="AJ273:AJ278" si="533">AO273+AR273</f>
        <v>0</v>
      </c>
      <c r="AK273" s="146">
        <v>0</v>
      </c>
      <c r="AL273" s="146">
        <f t="shared" ref="AL273:AL278" si="534">ROUND(AM273,0)</f>
        <v>0</v>
      </c>
      <c r="AM273" s="228">
        <v>0</v>
      </c>
      <c r="AN273" s="182">
        <f t="shared" si="522"/>
        <v>0</v>
      </c>
      <c r="AO273" s="219">
        <v>0</v>
      </c>
      <c r="AP273" s="176">
        <f>(SUMIF([5]预算调整!$O:$O,A:A,[5]预算调整!$AD:$AD))/10000</f>
        <v>0</v>
      </c>
      <c r="AQ273" s="219">
        <f t="shared" si="428"/>
        <v>0</v>
      </c>
      <c r="AR273" s="219">
        <v>0</v>
      </c>
      <c r="AS273" s="182">
        <f>(SUMIF([6]预算调整!$F:$F,A:A,[6]预算调整!$P:$P))/10000</f>
        <v>0</v>
      </c>
      <c r="AT273" s="219">
        <f t="shared" ref="AT273:AT278" si="535">ROUND(AS273,0)</f>
        <v>0</v>
      </c>
      <c r="AW273" s="231">
        <v>0</v>
      </c>
      <c r="AX273" s="182">
        <f>(SUMIF([7]Sheet2!$B:$B,A:A,[7]Sheet2!$C:$C))/10000</f>
        <v>0</v>
      </c>
      <c r="AY273" s="219">
        <f t="shared" ref="AY273:AY278" si="536">ROUND(AX273,0)</f>
        <v>0</v>
      </c>
      <c r="BC273" s="182">
        <v>0</v>
      </c>
      <c r="BD273" s="146">
        <f t="shared" ref="BD273:BD278" si="537">ROUND(BE273,0)</f>
        <v>0</v>
      </c>
      <c r="BE273" s="182">
        <v>0</v>
      </c>
      <c r="BF273" s="182">
        <f>SUMIF([8]Sheet1!$O:$O,A273,[8]Sheet1!$AD:$AD)</f>
        <v>0</v>
      </c>
    </row>
    <row r="274" hidden="1" customHeight="1" spans="1:58">
      <c r="A274" s="208">
        <v>2040302</v>
      </c>
      <c r="B274" s="60" t="s">
        <v>102</v>
      </c>
      <c r="C274" s="63">
        <f t="shared" si="524"/>
        <v>0</v>
      </c>
      <c r="D274" s="63">
        <f t="shared" si="525"/>
        <v>0</v>
      </c>
      <c r="E274" s="63">
        <f t="shared" si="526"/>
        <v>0</v>
      </c>
      <c r="F274" s="63">
        <f t="shared" si="527"/>
        <v>0</v>
      </c>
      <c r="G274" s="63">
        <f t="shared" si="528"/>
        <v>0</v>
      </c>
      <c r="H274" s="63">
        <f t="shared" si="529"/>
        <v>0</v>
      </c>
      <c r="I274" s="106" t="str">
        <f t="shared" si="488"/>
        <v>否</v>
      </c>
      <c r="J274" s="146" t="str">
        <f t="shared" si="489"/>
        <v>项</v>
      </c>
      <c r="K274" s="146" t="str">
        <f t="shared" si="490"/>
        <v>204</v>
      </c>
      <c r="N274" s="218">
        <v>0</v>
      </c>
      <c r="P274" s="219">
        <f t="shared" si="530"/>
        <v>0</v>
      </c>
      <c r="Q274" s="219"/>
      <c r="R274" s="219"/>
      <c r="S274" s="219"/>
      <c r="T274" s="219"/>
      <c r="V274" s="219"/>
      <c r="W274" s="219">
        <v>0</v>
      </c>
      <c r="Y274" s="219">
        <f t="shared" si="531"/>
        <v>0</v>
      </c>
      <c r="AB274" s="219"/>
      <c r="AD274" s="219">
        <f t="shared" si="532"/>
        <v>0</v>
      </c>
      <c r="AF274" s="219"/>
      <c r="AH274" s="182">
        <v>0</v>
      </c>
      <c r="AI274" s="182">
        <f>VLOOKUP(A:A,'[4]YB01'!$A$1:$C$1317,3,FALSE)</f>
        <v>0</v>
      </c>
      <c r="AJ274" s="177">
        <f t="shared" si="533"/>
        <v>0</v>
      </c>
      <c r="AK274" s="146">
        <v>0</v>
      </c>
      <c r="AL274" s="146">
        <f t="shared" si="534"/>
        <v>0</v>
      </c>
      <c r="AM274" s="228">
        <v>0</v>
      </c>
      <c r="AN274" s="182">
        <f t="shared" si="522"/>
        <v>0</v>
      </c>
      <c r="AO274" s="219">
        <v>0</v>
      </c>
      <c r="AP274" s="176">
        <f>(SUMIF([5]预算调整!$O:$O,A:A,[5]预算调整!$AD:$AD))/10000</f>
        <v>0</v>
      </c>
      <c r="AQ274" s="219">
        <f t="shared" si="428"/>
        <v>0</v>
      </c>
      <c r="AR274" s="219">
        <v>0</v>
      </c>
      <c r="AS274" s="182">
        <f>(SUMIF([6]预算调整!$F:$F,A:A,[6]预算调整!$P:$P))/10000</f>
        <v>0</v>
      </c>
      <c r="AT274" s="219">
        <f t="shared" si="535"/>
        <v>0</v>
      </c>
      <c r="AW274" s="231">
        <v>0</v>
      </c>
      <c r="AX274" s="182">
        <f>(SUMIF([7]Sheet2!$B:$B,A:A,[7]Sheet2!$C:$C))/10000</f>
        <v>0</v>
      </c>
      <c r="AY274" s="219">
        <f t="shared" si="536"/>
        <v>0</v>
      </c>
      <c r="BC274" s="182">
        <v>0</v>
      </c>
      <c r="BD274" s="146">
        <f t="shared" si="537"/>
        <v>0</v>
      </c>
      <c r="BE274" s="182">
        <v>0</v>
      </c>
      <c r="BF274" s="182">
        <f>SUMIF([8]Sheet1!$O:$O,A274,[8]Sheet1!$AD:$AD)</f>
        <v>0</v>
      </c>
    </row>
    <row r="275" hidden="1" customHeight="1" spans="1:58">
      <c r="A275" s="208">
        <v>2040303</v>
      </c>
      <c r="B275" s="60" t="s">
        <v>103</v>
      </c>
      <c r="C275" s="63">
        <f t="shared" si="524"/>
        <v>0</v>
      </c>
      <c r="D275" s="63">
        <f t="shared" si="525"/>
        <v>0</v>
      </c>
      <c r="E275" s="63">
        <f t="shared" si="526"/>
        <v>0</v>
      </c>
      <c r="F275" s="63">
        <f t="shared" si="527"/>
        <v>0</v>
      </c>
      <c r="G275" s="63">
        <f t="shared" si="528"/>
        <v>0</v>
      </c>
      <c r="H275" s="63">
        <f t="shared" si="529"/>
        <v>0</v>
      </c>
      <c r="I275" s="106" t="str">
        <f t="shared" si="488"/>
        <v>否</v>
      </c>
      <c r="J275" s="146" t="str">
        <f t="shared" si="489"/>
        <v>项</v>
      </c>
      <c r="K275" s="146" t="str">
        <f t="shared" si="490"/>
        <v>204</v>
      </c>
      <c r="N275" s="218">
        <v>0</v>
      </c>
      <c r="P275" s="219">
        <f t="shared" si="530"/>
        <v>0</v>
      </c>
      <c r="Q275" s="219"/>
      <c r="R275" s="219"/>
      <c r="S275" s="219"/>
      <c r="T275" s="219"/>
      <c r="V275" s="219"/>
      <c r="W275" s="219">
        <v>0</v>
      </c>
      <c r="Y275" s="219">
        <f t="shared" si="531"/>
        <v>0</v>
      </c>
      <c r="AB275" s="219"/>
      <c r="AD275" s="219">
        <f t="shared" si="532"/>
        <v>0</v>
      </c>
      <c r="AF275" s="219"/>
      <c r="AH275" s="182">
        <v>0</v>
      </c>
      <c r="AI275" s="182">
        <f>VLOOKUP(A:A,'[4]YB01'!$A$1:$C$1317,3,FALSE)</f>
        <v>0</v>
      </c>
      <c r="AJ275" s="177">
        <f t="shared" si="533"/>
        <v>0</v>
      </c>
      <c r="AK275" s="146">
        <v>0</v>
      </c>
      <c r="AL275" s="146">
        <f t="shared" si="534"/>
        <v>0</v>
      </c>
      <c r="AM275" s="228">
        <v>0</v>
      </c>
      <c r="AN275" s="182">
        <f t="shared" si="522"/>
        <v>0</v>
      </c>
      <c r="AO275" s="219">
        <v>0</v>
      </c>
      <c r="AP275" s="176">
        <f>(SUMIF([5]预算调整!$O:$O,A:A,[5]预算调整!$AD:$AD))/10000</f>
        <v>0</v>
      </c>
      <c r="AQ275" s="219">
        <f t="shared" si="428"/>
        <v>0</v>
      </c>
      <c r="AR275" s="219">
        <v>0</v>
      </c>
      <c r="AS275" s="182">
        <f>(SUMIF([6]预算调整!$F:$F,A:A,[6]预算调整!$P:$P))/10000</f>
        <v>0</v>
      </c>
      <c r="AT275" s="219">
        <f t="shared" si="535"/>
        <v>0</v>
      </c>
      <c r="AW275" s="231">
        <v>0</v>
      </c>
      <c r="AX275" s="182">
        <f>(SUMIF([7]Sheet2!$B:$B,A:A,[7]Sheet2!$C:$C))/10000</f>
        <v>0</v>
      </c>
      <c r="AY275" s="219">
        <f t="shared" si="536"/>
        <v>0</v>
      </c>
      <c r="BC275" s="182">
        <v>0</v>
      </c>
      <c r="BD275" s="146">
        <f t="shared" si="537"/>
        <v>0</v>
      </c>
      <c r="BE275" s="182">
        <v>0</v>
      </c>
      <c r="BF275" s="182">
        <f>SUMIF([8]Sheet1!$O:$O,A275,[8]Sheet1!$AD:$AD)</f>
        <v>0</v>
      </c>
    </row>
    <row r="276" hidden="1" customHeight="1" spans="1:58">
      <c r="A276" s="208">
        <v>2040304</v>
      </c>
      <c r="B276" s="60" t="s">
        <v>259</v>
      </c>
      <c r="C276" s="63">
        <f t="shared" si="524"/>
        <v>0</v>
      </c>
      <c r="D276" s="63">
        <f t="shared" si="525"/>
        <v>0</v>
      </c>
      <c r="E276" s="63">
        <f t="shared" si="526"/>
        <v>0</v>
      </c>
      <c r="F276" s="63">
        <f t="shared" si="527"/>
        <v>0</v>
      </c>
      <c r="G276" s="63">
        <f t="shared" si="528"/>
        <v>0</v>
      </c>
      <c r="H276" s="63">
        <f t="shared" si="529"/>
        <v>0</v>
      </c>
      <c r="I276" s="106" t="str">
        <f t="shared" si="488"/>
        <v>否</v>
      </c>
      <c r="J276" s="146" t="str">
        <f t="shared" si="489"/>
        <v>项</v>
      </c>
      <c r="K276" s="146" t="str">
        <f t="shared" si="490"/>
        <v>204</v>
      </c>
      <c r="N276" s="218">
        <v>0</v>
      </c>
      <c r="P276" s="219">
        <f t="shared" si="530"/>
        <v>0</v>
      </c>
      <c r="Q276" s="219"/>
      <c r="R276" s="219"/>
      <c r="S276" s="219"/>
      <c r="T276" s="219"/>
      <c r="V276" s="219"/>
      <c r="W276" s="219">
        <v>0</v>
      </c>
      <c r="Y276" s="219">
        <f t="shared" si="531"/>
        <v>0</v>
      </c>
      <c r="AB276" s="219"/>
      <c r="AD276" s="219">
        <f t="shared" si="532"/>
        <v>0</v>
      </c>
      <c r="AF276" s="219"/>
      <c r="AH276" s="182">
        <v>0</v>
      </c>
      <c r="AI276" s="182">
        <f>VLOOKUP(A:A,'[4]YB01'!$A$1:$C$1317,3,FALSE)</f>
        <v>0</v>
      </c>
      <c r="AJ276" s="177">
        <f t="shared" si="533"/>
        <v>0</v>
      </c>
      <c r="AK276" s="146">
        <v>0</v>
      </c>
      <c r="AL276" s="146">
        <f t="shared" si="534"/>
        <v>0</v>
      </c>
      <c r="AM276" s="228">
        <v>0</v>
      </c>
      <c r="AN276" s="182">
        <f t="shared" si="522"/>
        <v>0</v>
      </c>
      <c r="AO276" s="219">
        <v>0</v>
      </c>
      <c r="AP276" s="176">
        <f>(SUMIF([5]预算调整!$O:$O,A:A,[5]预算调整!$AD:$AD))/10000</f>
        <v>0</v>
      </c>
      <c r="AQ276" s="219">
        <f t="shared" si="428"/>
        <v>0</v>
      </c>
      <c r="AR276" s="219">
        <v>0</v>
      </c>
      <c r="AS276" s="182">
        <f>(SUMIF([6]预算调整!$F:$F,A:A,[6]预算调整!$P:$P))/10000</f>
        <v>0</v>
      </c>
      <c r="AT276" s="219">
        <f t="shared" si="535"/>
        <v>0</v>
      </c>
      <c r="AW276" s="231">
        <v>0</v>
      </c>
      <c r="AX276" s="182">
        <f>(SUMIF([7]Sheet2!$B:$B,A:A,[7]Sheet2!$C:$C))/10000</f>
        <v>0</v>
      </c>
      <c r="AY276" s="219">
        <f t="shared" si="536"/>
        <v>0</v>
      </c>
      <c r="BC276" s="182">
        <v>0</v>
      </c>
      <c r="BD276" s="146">
        <f t="shared" si="537"/>
        <v>0</v>
      </c>
      <c r="BE276" s="182">
        <v>0</v>
      </c>
      <c r="BF276" s="182">
        <f>SUMIF([8]Sheet1!$O:$O,A276,[8]Sheet1!$AD:$AD)</f>
        <v>0</v>
      </c>
    </row>
    <row r="277" hidden="1" customHeight="1" spans="1:58">
      <c r="A277" s="208">
        <v>2040350</v>
      </c>
      <c r="B277" s="60" t="s">
        <v>110</v>
      </c>
      <c r="C277" s="63">
        <f t="shared" si="524"/>
        <v>0</v>
      </c>
      <c r="D277" s="63">
        <f t="shared" si="525"/>
        <v>0</v>
      </c>
      <c r="E277" s="63">
        <f t="shared" si="526"/>
        <v>0</v>
      </c>
      <c r="F277" s="63">
        <f t="shared" si="527"/>
        <v>0</v>
      </c>
      <c r="G277" s="63">
        <f t="shared" si="528"/>
        <v>0</v>
      </c>
      <c r="H277" s="63">
        <f t="shared" si="529"/>
        <v>0</v>
      </c>
      <c r="I277" s="106" t="str">
        <f t="shared" si="488"/>
        <v>否</v>
      </c>
      <c r="J277" s="146" t="str">
        <f t="shared" si="489"/>
        <v>项</v>
      </c>
      <c r="K277" s="146" t="str">
        <f t="shared" si="490"/>
        <v>204</v>
      </c>
      <c r="N277" s="218">
        <v>0</v>
      </c>
      <c r="P277" s="219">
        <f t="shared" si="530"/>
        <v>0</v>
      </c>
      <c r="Q277" s="219"/>
      <c r="R277" s="219"/>
      <c r="S277" s="219"/>
      <c r="T277" s="219"/>
      <c r="V277" s="219"/>
      <c r="W277" s="219">
        <v>0</v>
      </c>
      <c r="Y277" s="219">
        <f t="shared" si="531"/>
        <v>0</v>
      </c>
      <c r="AB277" s="219"/>
      <c r="AD277" s="219">
        <f t="shared" si="532"/>
        <v>0</v>
      </c>
      <c r="AF277" s="219"/>
      <c r="AH277" s="182">
        <v>0</v>
      </c>
      <c r="AI277" s="182">
        <f>VLOOKUP(A:A,'[4]YB01'!$A$1:$C$1317,3,FALSE)</f>
        <v>0</v>
      </c>
      <c r="AJ277" s="177">
        <f t="shared" si="533"/>
        <v>0</v>
      </c>
      <c r="AK277" s="146">
        <v>0</v>
      </c>
      <c r="AL277" s="146">
        <f t="shared" si="534"/>
        <v>0</v>
      </c>
      <c r="AM277" s="228">
        <v>0</v>
      </c>
      <c r="AN277" s="182">
        <f t="shared" si="522"/>
        <v>0</v>
      </c>
      <c r="AO277" s="219">
        <v>0</v>
      </c>
      <c r="AP277" s="176">
        <f>(SUMIF([5]预算调整!$O:$O,A:A,[5]预算调整!$AD:$AD))/10000</f>
        <v>0</v>
      </c>
      <c r="AQ277" s="219">
        <f t="shared" si="428"/>
        <v>0</v>
      </c>
      <c r="AR277" s="219">
        <v>0</v>
      </c>
      <c r="AS277" s="182">
        <f>(SUMIF([6]预算调整!$F:$F,A:A,[6]预算调整!$P:$P))/10000</f>
        <v>0</v>
      </c>
      <c r="AT277" s="219">
        <f t="shared" si="535"/>
        <v>0</v>
      </c>
      <c r="AW277" s="231">
        <v>0</v>
      </c>
      <c r="AX277" s="182">
        <f>(SUMIF([7]Sheet2!$B:$B,A:A,[7]Sheet2!$C:$C))/10000</f>
        <v>0</v>
      </c>
      <c r="AY277" s="219">
        <f t="shared" si="536"/>
        <v>0</v>
      </c>
      <c r="BC277" s="182">
        <v>0</v>
      </c>
      <c r="BD277" s="146">
        <f t="shared" si="537"/>
        <v>0</v>
      </c>
      <c r="BE277" s="182">
        <v>0</v>
      </c>
      <c r="BF277" s="182">
        <f>SUMIF([8]Sheet1!$O:$O,A277,[8]Sheet1!$AD:$AD)</f>
        <v>0</v>
      </c>
    </row>
    <row r="278" hidden="1" customHeight="1" spans="1:58">
      <c r="A278" s="208">
        <v>2040399</v>
      </c>
      <c r="B278" s="60" t="s">
        <v>260</v>
      </c>
      <c r="C278" s="63">
        <f t="shared" si="524"/>
        <v>0</v>
      </c>
      <c r="D278" s="63">
        <f t="shared" si="525"/>
        <v>0</v>
      </c>
      <c r="E278" s="63">
        <f t="shared" si="526"/>
        <v>0</v>
      </c>
      <c r="F278" s="63">
        <f t="shared" si="527"/>
        <v>0</v>
      </c>
      <c r="G278" s="63">
        <f t="shared" si="528"/>
        <v>0</v>
      </c>
      <c r="H278" s="63">
        <f t="shared" si="529"/>
        <v>0</v>
      </c>
      <c r="I278" s="106" t="str">
        <f t="shared" si="488"/>
        <v>否</v>
      </c>
      <c r="J278" s="146" t="str">
        <f t="shared" si="489"/>
        <v>项</v>
      </c>
      <c r="K278" s="146" t="str">
        <f t="shared" si="490"/>
        <v>204</v>
      </c>
      <c r="N278" s="218">
        <v>0</v>
      </c>
      <c r="P278" s="219">
        <f t="shared" si="530"/>
        <v>0</v>
      </c>
      <c r="Q278" s="219"/>
      <c r="R278" s="219"/>
      <c r="S278" s="219"/>
      <c r="T278" s="219"/>
      <c r="V278" s="219"/>
      <c r="W278" s="219">
        <v>0</v>
      </c>
      <c r="Y278" s="219">
        <f t="shared" si="531"/>
        <v>0</v>
      </c>
      <c r="AB278" s="219"/>
      <c r="AD278" s="219">
        <f t="shared" si="532"/>
        <v>0</v>
      </c>
      <c r="AF278" s="219"/>
      <c r="AH278" s="182">
        <v>0</v>
      </c>
      <c r="AI278" s="182">
        <f>VLOOKUP(A:A,'[4]YB01'!$A$1:$C$1317,3,FALSE)</f>
        <v>0</v>
      </c>
      <c r="AJ278" s="177">
        <f t="shared" si="533"/>
        <v>0</v>
      </c>
      <c r="AK278" s="146">
        <v>0</v>
      </c>
      <c r="AL278" s="146">
        <f t="shared" si="534"/>
        <v>0</v>
      </c>
      <c r="AM278" s="228">
        <v>0</v>
      </c>
      <c r="AN278" s="182">
        <f t="shared" si="522"/>
        <v>0</v>
      </c>
      <c r="AO278" s="219">
        <v>0</v>
      </c>
      <c r="AP278" s="176">
        <f>(SUMIF([5]预算调整!$O:$O,A:A,[5]预算调整!$AD:$AD))/10000</f>
        <v>0</v>
      </c>
      <c r="AQ278" s="219">
        <f t="shared" ref="AQ278:AQ341" si="538">ROUND(AP278,0)</f>
        <v>0</v>
      </c>
      <c r="AR278" s="219">
        <v>0</v>
      </c>
      <c r="AS278" s="182">
        <f>(SUMIF([6]预算调整!$F:$F,A:A,[6]预算调整!$P:$P))/10000</f>
        <v>0</v>
      </c>
      <c r="AT278" s="219">
        <f t="shared" si="535"/>
        <v>0</v>
      </c>
      <c r="AW278" s="231">
        <v>0</v>
      </c>
      <c r="AX278" s="182">
        <f>(SUMIF([7]Sheet2!$B:$B,A:A,[7]Sheet2!$C:$C))/10000</f>
        <v>0</v>
      </c>
      <c r="AY278" s="219">
        <f t="shared" si="536"/>
        <v>0</v>
      </c>
      <c r="BC278" s="182">
        <v>0</v>
      </c>
      <c r="BD278" s="146">
        <f t="shared" si="537"/>
        <v>0</v>
      </c>
      <c r="BE278" s="182">
        <v>0</v>
      </c>
      <c r="BF278" s="182">
        <f>SUMIF([8]Sheet1!$O:$O,A278,[8]Sheet1!$AD:$AD)</f>
        <v>0</v>
      </c>
    </row>
    <row r="279" s="177" customFormat="1" customHeight="1" spans="1:58">
      <c r="A279" s="209">
        <v>20404</v>
      </c>
      <c r="B279" s="207" t="s">
        <v>261</v>
      </c>
      <c r="C279" s="66">
        <f t="shared" ref="C279:H279" si="539">SUM(C280:C286)</f>
        <v>0</v>
      </c>
      <c r="D279" s="66">
        <f t="shared" si="539"/>
        <v>0</v>
      </c>
      <c r="E279" s="66">
        <f t="shared" si="539"/>
        <v>30</v>
      </c>
      <c r="F279" s="66">
        <f t="shared" si="539"/>
        <v>0</v>
      </c>
      <c r="G279" s="66">
        <f t="shared" si="539"/>
        <v>0</v>
      </c>
      <c r="H279" s="66">
        <f t="shared" si="539"/>
        <v>30</v>
      </c>
      <c r="I279" s="106" t="str">
        <f t="shared" si="488"/>
        <v>是</v>
      </c>
      <c r="J279" s="143" t="str">
        <f t="shared" si="489"/>
        <v>款</v>
      </c>
      <c r="K279" s="143" t="str">
        <f t="shared" si="490"/>
        <v>204</v>
      </c>
      <c r="L279" s="143"/>
      <c r="M279" s="143"/>
      <c r="N279" s="143"/>
      <c r="O279" s="143"/>
      <c r="P279" s="143"/>
      <c r="Q279" s="143"/>
      <c r="R279" s="143"/>
      <c r="S279" s="143"/>
      <c r="T279" s="143"/>
      <c r="U279" s="143"/>
      <c r="V279" s="143"/>
      <c r="W279" s="143"/>
      <c r="AN279" s="182">
        <f t="shared" si="522"/>
        <v>0</v>
      </c>
      <c r="AO279" s="219"/>
      <c r="AP279" s="176">
        <f>(SUMIF([5]预算调整!$O:$O,A:A,[5]预算调整!$AD:$AD))/10000</f>
        <v>0</v>
      </c>
      <c r="AQ279" s="219">
        <f t="shared" si="538"/>
        <v>0</v>
      </c>
      <c r="AR279" s="219"/>
      <c r="AS279" s="182">
        <v>0</v>
      </c>
      <c r="AX279" s="182">
        <v>0</v>
      </c>
      <c r="BC279" s="182"/>
      <c r="BD279" s="182"/>
      <c r="BE279" s="182">
        <v>0</v>
      </c>
      <c r="BF279" s="182"/>
    </row>
    <row r="280" hidden="1" customHeight="1" spans="1:58">
      <c r="A280" s="208">
        <v>2040401</v>
      </c>
      <c r="B280" s="60" t="s">
        <v>101</v>
      </c>
      <c r="C280" s="63">
        <f t="shared" ref="C280:C286" si="540">N280+T280+W280</f>
        <v>0</v>
      </c>
      <c r="D280" s="63">
        <f t="shared" ref="D280:D286" si="541">Q280+T280</f>
        <v>0</v>
      </c>
      <c r="E280" s="63">
        <f t="shared" ref="E280:E286" si="542">H280-C280</f>
        <v>0</v>
      </c>
      <c r="F280" s="63">
        <f t="shared" ref="F280:F286" si="543">G280-D280</f>
        <v>0</v>
      </c>
      <c r="G280" s="63">
        <f t="shared" ref="G280:G286" si="544">AW280</f>
        <v>0</v>
      </c>
      <c r="H280" s="63">
        <f t="shared" ref="H280:H286" si="545">AK280+AN280</f>
        <v>0</v>
      </c>
      <c r="I280" s="106" t="str">
        <f t="shared" si="488"/>
        <v>否</v>
      </c>
      <c r="J280" s="146" t="str">
        <f t="shared" si="489"/>
        <v>项</v>
      </c>
      <c r="K280" s="146" t="str">
        <f t="shared" si="490"/>
        <v>204</v>
      </c>
      <c r="N280" s="218">
        <v>0</v>
      </c>
      <c r="O280" s="146">
        <v>0</v>
      </c>
      <c r="P280" s="219">
        <f t="shared" ref="P280:P286" si="546">ROUND(O280,0)</f>
        <v>0</v>
      </c>
      <c r="Q280" s="219">
        <v>0</v>
      </c>
      <c r="R280" s="219">
        <v>0</v>
      </c>
      <c r="S280" s="219">
        <f>VLOOKUP(A:A,[3]全区!$A$1:$O$65536,15,FALSE)</f>
        <v>0</v>
      </c>
      <c r="T280" s="219">
        <v>0</v>
      </c>
      <c r="U280" s="146">
        <f>VLOOKUP(A:A,[3]全区!$A$1:$Q$65536,17,FALSE)</f>
        <v>0</v>
      </c>
      <c r="V280" s="219">
        <f t="shared" ref="V280:V286" si="547">ROUND(U280,0)</f>
        <v>0</v>
      </c>
      <c r="W280" s="219">
        <v>0</v>
      </c>
      <c r="X280" s="182">
        <f>VLOOKUP(A:A,[3]全区!$A$1:$S$65536,19,FALSE)</f>
        <v>0</v>
      </c>
      <c r="Y280" s="219">
        <f t="shared" ref="Y280:Y286" si="548">ROUND(X280,0)</f>
        <v>0</v>
      </c>
      <c r="AA280" s="182">
        <f>VLOOKUP(A:A,[2]全区!$A$1:$T$65536,20,FALSE)</f>
        <v>0</v>
      </c>
      <c r="AB280" s="219">
        <f t="shared" ref="AB280:AB286" si="549">ROUND(AA280,0)</f>
        <v>0</v>
      </c>
      <c r="AC280" s="182">
        <f>VLOOKUP(A:A,[1]全区!$A$1:$V$65536,22,FALSE)</f>
        <v>0</v>
      </c>
      <c r="AD280" s="219">
        <f t="shared" ref="AD280:AD286" si="550">ROUND(AC280,0)</f>
        <v>0</v>
      </c>
      <c r="AE280" s="182">
        <f>VLOOKUP(A:A,[2]全区!$A$1:$P$65536,16,FALSE)</f>
        <v>0</v>
      </c>
      <c r="AF280" s="219">
        <f t="shared" ref="AF280:AF286" si="551">ROUND(AE280,0)</f>
        <v>0</v>
      </c>
      <c r="AH280" s="182">
        <v>0</v>
      </c>
      <c r="AI280" s="182">
        <f>VLOOKUP(A:A,'[4]YB01'!$A$1:$C$1317,3,FALSE)</f>
        <v>0</v>
      </c>
      <c r="AJ280" s="177">
        <f t="shared" ref="AJ280:AJ286" si="552">AO280+AR280</f>
        <v>0</v>
      </c>
      <c r="AK280" s="146">
        <v>0</v>
      </c>
      <c r="AL280" s="146">
        <f t="shared" ref="AL280:AL286" si="553">ROUND(AM280,0)</f>
        <v>0</v>
      </c>
      <c r="AM280" s="228">
        <v>0</v>
      </c>
      <c r="AN280" s="182">
        <f t="shared" si="522"/>
        <v>0</v>
      </c>
      <c r="AO280" s="219">
        <v>0</v>
      </c>
      <c r="AP280" s="176">
        <f>(SUMIF([5]预算调整!$O:$O,A:A,[5]预算调整!$AD:$AD))/10000</f>
        <v>0</v>
      </c>
      <c r="AQ280" s="219">
        <f t="shared" si="538"/>
        <v>0</v>
      </c>
      <c r="AR280" s="219">
        <v>0</v>
      </c>
      <c r="AS280" s="182">
        <f>(SUMIF([6]预算调整!$F:$F,A:A,[6]预算调整!$P:$P))/10000</f>
        <v>0</v>
      </c>
      <c r="AT280" s="219">
        <f t="shared" ref="AT280:AT286" si="554">ROUND(AS280,0)</f>
        <v>0</v>
      </c>
      <c r="AW280" s="231">
        <v>0</v>
      </c>
      <c r="AX280" s="182">
        <f>(SUMIF([7]Sheet2!$B:$B,A:A,[7]Sheet2!$C:$C))/10000</f>
        <v>0</v>
      </c>
      <c r="AY280" s="219">
        <f t="shared" ref="AY280:AY286" si="555">ROUND(AX280,0)</f>
        <v>0</v>
      </c>
      <c r="BC280" s="182">
        <v>0</v>
      </c>
      <c r="BD280" s="146">
        <f t="shared" ref="BD280:BD286" si="556">ROUND(BE280,0)</f>
        <v>0</v>
      </c>
      <c r="BE280" s="182">
        <v>0</v>
      </c>
      <c r="BF280" s="182">
        <f>SUMIF([8]Sheet1!$O:$O,A280,[8]Sheet1!$AD:$AD)</f>
        <v>0</v>
      </c>
    </row>
    <row r="281" hidden="1" customHeight="1" spans="1:58">
      <c r="A281" s="208">
        <v>2040402</v>
      </c>
      <c r="B281" s="60" t="s">
        <v>102</v>
      </c>
      <c r="C281" s="63">
        <f t="shared" si="540"/>
        <v>0</v>
      </c>
      <c r="D281" s="63">
        <f t="shared" si="541"/>
        <v>0</v>
      </c>
      <c r="E281" s="63">
        <f t="shared" si="542"/>
        <v>0</v>
      </c>
      <c r="F281" s="63">
        <f t="shared" si="543"/>
        <v>0</v>
      </c>
      <c r="G281" s="63">
        <f t="shared" si="544"/>
        <v>0</v>
      </c>
      <c r="H281" s="63">
        <f t="shared" si="545"/>
        <v>0</v>
      </c>
      <c r="I281" s="106" t="str">
        <f t="shared" si="488"/>
        <v>否</v>
      </c>
      <c r="J281" s="146" t="str">
        <f t="shared" si="489"/>
        <v>项</v>
      </c>
      <c r="K281" s="146" t="str">
        <f t="shared" si="490"/>
        <v>204</v>
      </c>
      <c r="N281" s="218">
        <v>0</v>
      </c>
      <c r="O281" s="146">
        <v>0</v>
      </c>
      <c r="P281" s="219">
        <f t="shared" si="546"/>
        <v>0</v>
      </c>
      <c r="Q281" s="219">
        <v>0</v>
      </c>
      <c r="R281" s="219">
        <v>0</v>
      </c>
      <c r="S281" s="219">
        <f>VLOOKUP(A:A,[3]全区!$A$1:$O$65536,15,FALSE)</f>
        <v>0</v>
      </c>
      <c r="T281" s="219">
        <v>0</v>
      </c>
      <c r="U281" s="146">
        <f>VLOOKUP(A:A,[3]全区!$A$1:$Q$65536,17,FALSE)</f>
        <v>0</v>
      </c>
      <c r="V281" s="219">
        <f t="shared" si="547"/>
        <v>0</v>
      </c>
      <c r="W281" s="219">
        <v>0</v>
      </c>
      <c r="X281" s="182">
        <f>VLOOKUP(A:A,[3]全区!$A$1:$S$65536,19,FALSE)</f>
        <v>0</v>
      </c>
      <c r="Y281" s="219">
        <f t="shared" si="548"/>
        <v>0</v>
      </c>
      <c r="AA281" s="182">
        <f>VLOOKUP(A:A,[2]全区!$A$1:$T$65536,20,FALSE)</f>
        <v>0</v>
      </c>
      <c r="AB281" s="219">
        <f t="shared" si="549"/>
        <v>0</v>
      </c>
      <c r="AC281" s="182">
        <f>VLOOKUP(A:A,[1]全区!$A$1:$V$65536,22,FALSE)</f>
        <v>0</v>
      </c>
      <c r="AD281" s="219">
        <f t="shared" si="550"/>
        <v>0</v>
      </c>
      <c r="AE281" s="182">
        <f>VLOOKUP(A:A,[2]全区!$A$1:$P$65536,16,FALSE)</f>
        <v>0</v>
      </c>
      <c r="AF281" s="219">
        <f t="shared" si="551"/>
        <v>0</v>
      </c>
      <c r="AH281" s="182">
        <v>0</v>
      </c>
      <c r="AI281" s="182">
        <f>VLOOKUP(A:A,'[4]YB01'!$A$1:$C$1317,3,FALSE)</f>
        <v>0</v>
      </c>
      <c r="AJ281" s="177">
        <f t="shared" si="552"/>
        <v>0</v>
      </c>
      <c r="AK281" s="146">
        <v>0</v>
      </c>
      <c r="AL281" s="146">
        <f t="shared" si="553"/>
        <v>0</v>
      </c>
      <c r="AM281" s="228">
        <v>0</v>
      </c>
      <c r="AN281" s="182">
        <f t="shared" si="522"/>
        <v>0</v>
      </c>
      <c r="AO281" s="219">
        <v>0</v>
      </c>
      <c r="AP281" s="176">
        <f>(SUMIF([5]预算调整!$O:$O,A:A,[5]预算调整!$AD:$AD))/10000</f>
        <v>0</v>
      </c>
      <c r="AQ281" s="219">
        <f t="shared" si="538"/>
        <v>0</v>
      </c>
      <c r="AR281" s="219">
        <v>0</v>
      </c>
      <c r="AS281" s="182">
        <f>(SUMIF([6]预算调整!$F:$F,A:A,[6]预算调整!$P:$P))/10000</f>
        <v>0</v>
      </c>
      <c r="AT281" s="219">
        <f t="shared" si="554"/>
        <v>0</v>
      </c>
      <c r="AW281" s="231">
        <v>0</v>
      </c>
      <c r="AX281" s="182">
        <f>(SUMIF([7]Sheet2!$B:$B,A:A,[7]Sheet2!$C:$C))/10000</f>
        <v>0</v>
      </c>
      <c r="AY281" s="219">
        <f t="shared" si="555"/>
        <v>0</v>
      </c>
      <c r="BC281" s="182">
        <v>0</v>
      </c>
      <c r="BD281" s="146">
        <f t="shared" si="556"/>
        <v>0</v>
      </c>
      <c r="BE281" s="182">
        <v>0</v>
      </c>
      <c r="BF281" s="182">
        <f>SUMIF([8]Sheet1!$O:$O,A281,[8]Sheet1!$AD:$AD)</f>
        <v>0</v>
      </c>
    </row>
    <row r="282" hidden="1" customHeight="1" spans="1:58">
      <c r="A282" s="208">
        <v>2040403</v>
      </c>
      <c r="B282" s="60" t="s">
        <v>103</v>
      </c>
      <c r="C282" s="63">
        <f t="shared" si="540"/>
        <v>0</v>
      </c>
      <c r="D282" s="63">
        <f t="shared" si="541"/>
        <v>0</v>
      </c>
      <c r="E282" s="63">
        <f t="shared" si="542"/>
        <v>0</v>
      </c>
      <c r="F282" s="63">
        <f t="shared" si="543"/>
        <v>0</v>
      </c>
      <c r="G282" s="63">
        <f t="shared" si="544"/>
        <v>0</v>
      </c>
      <c r="H282" s="63">
        <f t="shared" si="545"/>
        <v>0</v>
      </c>
      <c r="I282" s="106" t="str">
        <f t="shared" si="488"/>
        <v>否</v>
      </c>
      <c r="J282" s="146" t="str">
        <f t="shared" si="489"/>
        <v>项</v>
      </c>
      <c r="K282" s="146" t="str">
        <f t="shared" si="490"/>
        <v>204</v>
      </c>
      <c r="N282" s="218">
        <v>0</v>
      </c>
      <c r="O282" s="146">
        <v>0</v>
      </c>
      <c r="P282" s="219">
        <f t="shared" si="546"/>
        <v>0</v>
      </c>
      <c r="Q282" s="219">
        <v>0</v>
      </c>
      <c r="R282" s="219">
        <v>0</v>
      </c>
      <c r="S282" s="219">
        <f>VLOOKUP(A:A,[3]全区!$A$1:$O$65536,15,FALSE)</f>
        <v>0</v>
      </c>
      <c r="T282" s="219">
        <v>0</v>
      </c>
      <c r="U282" s="146">
        <f>VLOOKUP(A:A,[3]全区!$A$1:$Q$65536,17,FALSE)</f>
        <v>0</v>
      </c>
      <c r="V282" s="219">
        <f t="shared" si="547"/>
        <v>0</v>
      </c>
      <c r="W282" s="219">
        <v>0</v>
      </c>
      <c r="X282" s="182">
        <f>VLOOKUP(A:A,[3]全区!$A$1:$S$65536,19,FALSE)</f>
        <v>0</v>
      </c>
      <c r="Y282" s="219">
        <f t="shared" si="548"/>
        <v>0</v>
      </c>
      <c r="AA282" s="182">
        <f>VLOOKUP(A:A,[2]全区!$A$1:$T$65536,20,FALSE)</f>
        <v>0</v>
      </c>
      <c r="AB282" s="219">
        <f t="shared" si="549"/>
        <v>0</v>
      </c>
      <c r="AC282" s="182">
        <f>VLOOKUP(A:A,[1]全区!$A$1:$V$65536,22,FALSE)</f>
        <v>0</v>
      </c>
      <c r="AD282" s="219">
        <f t="shared" si="550"/>
        <v>0</v>
      </c>
      <c r="AE282" s="182">
        <f>VLOOKUP(A:A,[2]全区!$A$1:$P$65536,16,FALSE)</f>
        <v>0</v>
      </c>
      <c r="AF282" s="219">
        <f t="shared" si="551"/>
        <v>0</v>
      </c>
      <c r="AH282" s="182">
        <v>0</v>
      </c>
      <c r="AI282" s="182">
        <f>VLOOKUP(A:A,'[4]YB01'!$A$1:$C$1317,3,FALSE)</f>
        <v>0</v>
      </c>
      <c r="AJ282" s="177">
        <f t="shared" si="552"/>
        <v>0</v>
      </c>
      <c r="AK282" s="146">
        <v>0</v>
      </c>
      <c r="AL282" s="146">
        <f t="shared" si="553"/>
        <v>0</v>
      </c>
      <c r="AM282" s="228">
        <v>0</v>
      </c>
      <c r="AN282" s="182">
        <f t="shared" si="522"/>
        <v>0</v>
      </c>
      <c r="AO282" s="219">
        <v>0</v>
      </c>
      <c r="AP282" s="176">
        <f>(SUMIF([5]预算调整!$O:$O,A:A,[5]预算调整!$AD:$AD))/10000</f>
        <v>0</v>
      </c>
      <c r="AQ282" s="219">
        <f t="shared" si="538"/>
        <v>0</v>
      </c>
      <c r="AR282" s="219">
        <v>0</v>
      </c>
      <c r="AS282" s="182">
        <f>(SUMIF([6]预算调整!$F:$F,A:A,[6]预算调整!$P:$P))/10000</f>
        <v>0</v>
      </c>
      <c r="AT282" s="219">
        <f t="shared" si="554"/>
        <v>0</v>
      </c>
      <c r="AW282" s="231">
        <v>0</v>
      </c>
      <c r="AX282" s="182">
        <f>(SUMIF([7]Sheet2!$B:$B,A:A,[7]Sheet2!$C:$C))/10000</f>
        <v>0</v>
      </c>
      <c r="AY282" s="219">
        <f t="shared" si="555"/>
        <v>0</v>
      </c>
      <c r="BC282" s="182">
        <v>0</v>
      </c>
      <c r="BD282" s="146">
        <f t="shared" si="556"/>
        <v>0</v>
      </c>
      <c r="BE282" s="182">
        <v>0</v>
      </c>
      <c r="BF282" s="182">
        <f>SUMIF([8]Sheet1!$O:$O,A282,[8]Sheet1!$AD:$AD)</f>
        <v>0</v>
      </c>
    </row>
    <row r="283" hidden="1" customHeight="1" spans="1:58">
      <c r="A283" s="208">
        <v>2040409</v>
      </c>
      <c r="B283" s="60" t="s">
        <v>262</v>
      </c>
      <c r="C283" s="63">
        <f t="shared" si="540"/>
        <v>0</v>
      </c>
      <c r="D283" s="63">
        <f t="shared" si="541"/>
        <v>0</v>
      </c>
      <c r="E283" s="63">
        <f t="shared" si="542"/>
        <v>0</v>
      </c>
      <c r="F283" s="63">
        <f t="shared" si="543"/>
        <v>0</v>
      </c>
      <c r="G283" s="63">
        <f t="shared" si="544"/>
        <v>0</v>
      </c>
      <c r="H283" s="63">
        <f t="shared" si="545"/>
        <v>0</v>
      </c>
      <c r="I283" s="106" t="str">
        <f t="shared" si="488"/>
        <v>否</v>
      </c>
      <c r="J283" s="146" t="str">
        <f t="shared" si="489"/>
        <v>项</v>
      </c>
      <c r="K283" s="146" t="str">
        <f t="shared" si="490"/>
        <v>204</v>
      </c>
      <c r="N283" s="218">
        <v>0</v>
      </c>
      <c r="O283" s="146">
        <v>0</v>
      </c>
      <c r="P283" s="219">
        <f t="shared" si="546"/>
        <v>0</v>
      </c>
      <c r="Q283" s="219">
        <v>0</v>
      </c>
      <c r="R283" s="219">
        <v>0</v>
      </c>
      <c r="S283" s="219">
        <f>VLOOKUP(A:A,[3]全区!$A$1:$O$65536,15,FALSE)</f>
        <v>0</v>
      </c>
      <c r="T283" s="219">
        <v>0</v>
      </c>
      <c r="U283" s="146">
        <f>VLOOKUP(A:A,[3]全区!$A$1:$Q$65536,17,FALSE)</f>
        <v>0</v>
      </c>
      <c r="V283" s="219">
        <f t="shared" si="547"/>
        <v>0</v>
      </c>
      <c r="W283" s="219">
        <v>0</v>
      </c>
      <c r="X283" s="182">
        <f>VLOOKUP(A:A,[3]全区!$A$1:$S$65536,19,FALSE)</f>
        <v>0</v>
      </c>
      <c r="Y283" s="219">
        <f t="shared" si="548"/>
        <v>0</v>
      </c>
      <c r="AA283" s="182">
        <f>VLOOKUP(A:A,[2]全区!$A$1:$T$65536,20,FALSE)</f>
        <v>0</v>
      </c>
      <c r="AB283" s="219">
        <f t="shared" si="549"/>
        <v>0</v>
      </c>
      <c r="AC283" s="182">
        <f>VLOOKUP(A:A,[1]全区!$A$1:$V$65536,22,FALSE)</f>
        <v>0</v>
      </c>
      <c r="AD283" s="219">
        <f t="shared" si="550"/>
        <v>0</v>
      </c>
      <c r="AE283" s="182">
        <f>VLOOKUP(A:A,[2]全区!$A$1:$P$65536,16,FALSE)</f>
        <v>0</v>
      </c>
      <c r="AF283" s="219">
        <f t="shared" si="551"/>
        <v>0</v>
      </c>
      <c r="AH283" s="182">
        <v>0</v>
      </c>
      <c r="AI283" s="182">
        <f>VLOOKUP(A:A,'[4]YB01'!$A$1:$C$1317,3,FALSE)</f>
        <v>0</v>
      </c>
      <c r="AJ283" s="177">
        <f t="shared" si="552"/>
        <v>0</v>
      </c>
      <c r="AK283" s="146">
        <v>0</v>
      </c>
      <c r="AL283" s="146">
        <f t="shared" si="553"/>
        <v>0</v>
      </c>
      <c r="AM283" s="228">
        <v>0</v>
      </c>
      <c r="AN283" s="182">
        <f t="shared" si="522"/>
        <v>0</v>
      </c>
      <c r="AO283" s="219">
        <v>0</v>
      </c>
      <c r="AP283" s="176">
        <f>(SUMIF([5]预算调整!$O:$O,A:A,[5]预算调整!$AD:$AD))/10000</f>
        <v>0</v>
      </c>
      <c r="AQ283" s="219">
        <f t="shared" si="538"/>
        <v>0</v>
      </c>
      <c r="AR283" s="219">
        <v>0</v>
      </c>
      <c r="AS283" s="182">
        <f>(SUMIF([6]预算调整!$F:$F,A:A,[6]预算调整!$P:$P))/10000</f>
        <v>0</v>
      </c>
      <c r="AT283" s="219">
        <f t="shared" si="554"/>
        <v>0</v>
      </c>
      <c r="AW283" s="231">
        <v>0</v>
      </c>
      <c r="AX283" s="182">
        <f>(SUMIF([7]Sheet2!$B:$B,A:A,[7]Sheet2!$C:$C))/10000</f>
        <v>0</v>
      </c>
      <c r="AY283" s="219">
        <f t="shared" si="555"/>
        <v>0</v>
      </c>
      <c r="BC283" s="182">
        <v>0</v>
      </c>
      <c r="BD283" s="146">
        <f t="shared" si="556"/>
        <v>0</v>
      </c>
      <c r="BE283" s="182">
        <v>0</v>
      </c>
      <c r="BF283" s="182">
        <f>SUMIF([8]Sheet1!$O:$O,A283,[8]Sheet1!$AD:$AD)</f>
        <v>0</v>
      </c>
    </row>
    <row r="284" hidden="1" customHeight="1" spans="1:58">
      <c r="A284" s="208">
        <v>2040410</v>
      </c>
      <c r="B284" s="60" t="s">
        <v>263</v>
      </c>
      <c r="C284" s="63">
        <f t="shared" si="540"/>
        <v>0</v>
      </c>
      <c r="D284" s="63">
        <f t="shared" si="541"/>
        <v>0</v>
      </c>
      <c r="E284" s="63">
        <f t="shared" si="542"/>
        <v>0</v>
      </c>
      <c r="F284" s="63">
        <f t="shared" si="543"/>
        <v>0</v>
      </c>
      <c r="G284" s="63">
        <f t="shared" si="544"/>
        <v>0</v>
      </c>
      <c r="H284" s="63">
        <f t="shared" si="545"/>
        <v>0</v>
      </c>
      <c r="I284" s="106" t="str">
        <f t="shared" si="488"/>
        <v>否</v>
      </c>
      <c r="J284" s="146" t="str">
        <f t="shared" si="489"/>
        <v>项</v>
      </c>
      <c r="K284" s="146" t="str">
        <f t="shared" si="490"/>
        <v>204</v>
      </c>
      <c r="N284" s="218">
        <v>0</v>
      </c>
      <c r="P284" s="219">
        <f t="shared" si="546"/>
        <v>0</v>
      </c>
      <c r="Q284" s="219"/>
      <c r="R284" s="219"/>
      <c r="S284" s="219"/>
      <c r="T284" s="219"/>
      <c r="V284" s="219"/>
      <c r="W284" s="219">
        <v>0</v>
      </c>
      <c r="Y284" s="219">
        <f t="shared" si="548"/>
        <v>0</v>
      </c>
      <c r="AB284" s="219"/>
      <c r="AD284" s="219">
        <f t="shared" si="550"/>
        <v>0</v>
      </c>
      <c r="AF284" s="219"/>
      <c r="AH284" s="182">
        <v>0</v>
      </c>
      <c r="AI284" s="182">
        <f>VLOOKUP(A:A,'[4]YB01'!$A$1:$C$1317,3,FALSE)</f>
        <v>0</v>
      </c>
      <c r="AJ284" s="177">
        <f t="shared" si="552"/>
        <v>0</v>
      </c>
      <c r="AK284" s="146">
        <v>0</v>
      </c>
      <c r="AL284" s="146">
        <f t="shared" si="553"/>
        <v>0</v>
      </c>
      <c r="AM284" s="228">
        <v>0</v>
      </c>
      <c r="AN284" s="182">
        <f t="shared" si="522"/>
        <v>0</v>
      </c>
      <c r="AO284" s="219">
        <v>0</v>
      </c>
      <c r="AP284" s="176">
        <f>(SUMIF([5]预算调整!$O:$O,A:A,[5]预算调整!$AD:$AD))/10000</f>
        <v>0</v>
      </c>
      <c r="AQ284" s="219">
        <f t="shared" si="538"/>
        <v>0</v>
      </c>
      <c r="AR284" s="219">
        <v>0</v>
      </c>
      <c r="AS284" s="182">
        <f>(SUMIF([6]预算调整!$F:$F,A:A,[6]预算调整!$P:$P))/10000</f>
        <v>0</v>
      </c>
      <c r="AT284" s="219">
        <f t="shared" si="554"/>
        <v>0</v>
      </c>
      <c r="AW284" s="231">
        <v>0</v>
      </c>
      <c r="AX284" s="182">
        <f>(SUMIF([7]Sheet2!$B:$B,A:A,[7]Sheet2!$C:$C))/10000</f>
        <v>0</v>
      </c>
      <c r="AY284" s="219">
        <f t="shared" si="555"/>
        <v>0</v>
      </c>
      <c r="BC284" s="182">
        <v>0</v>
      </c>
      <c r="BD284" s="146">
        <f t="shared" si="556"/>
        <v>0</v>
      </c>
      <c r="BE284" s="182">
        <v>0</v>
      </c>
      <c r="BF284" s="182">
        <f>SUMIF([8]Sheet1!$O:$O,A284,[8]Sheet1!$AD:$AD)</f>
        <v>0</v>
      </c>
    </row>
    <row r="285" hidden="1" customHeight="1" spans="1:58">
      <c r="A285" s="208">
        <v>2040450</v>
      </c>
      <c r="B285" s="60" t="s">
        <v>110</v>
      </c>
      <c r="C285" s="63">
        <f t="shared" si="540"/>
        <v>0</v>
      </c>
      <c r="D285" s="63">
        <f t="shared" si="541"/>
        <v>0</v>
      </c>
      <c r="E285" s="63">
        <f t="shared" si="542"/>
        <v>0</v>
      </c>
      <c r="F285" s="63">
        <f t="shared" si="543"/>
        <v>0</v>
      </c>
      <c r="G285" s="63">
        <f t="shared" si="544"/>
        <v>0</v>
      </c>
      <c r="H285" s="63">
        <f t="shared" si="545"/>
        <v>0</v>
      </c>
      <c r="I285" s="106" t="str">
        <f t="shared" si="488"/>
        <v>否</v>
      </c>
      <c r="J285" s="146" t="str">
        <f t="shared" si="489"/>
        <v>项</v>
      </c>
      <c r="K285" s="146" t="str">
        <f t="shared" si="490"/>
        <v>204</v>
      </c>
      <c r="N285" s="218">
        <v>0</v>
      </c>
      <c r="O285" s="146">
        <v>0</v>
      </c>
      <c r="P285" s="219">
        <f t="shared" si="546"/>
        <v>0</v>
      </c>
      <c r="Q285" s="219">
        <v>0</v>
      </c>
      <c r="R285" s="219">
        <v>0</v>
      </c>
      <c r="S285" s="219">
        <f>VLOOKUP(A:A,[3]全区!$A$1:$O$65536,15,FALSE)</f>
        <v>0</v>
      </c>
      <c r="T285" s="219">
        <v>0</v>
      </c>
      <c r="U285" s="146">
        <f>VLOOKUP(A:A,[3]全区!$A$1:$Q$65536,17,FALSE)</f>
        <v>0</v>
      </c>
      <c r="V285" s="219">
        <f t="shared" si="547"/>
        <v>0</v>
      </c>
      <c r="W285" s="219">
        <v>0</v>
      </c>
      <c r="X285" s="182">
        <f>VLOOKUP(A:A,[3]全区!$A$1:$S$65536,19,FALSE)</f>
        <v>0</v>
      </c>
      <c r="Y285" s="219">
        <f t="shared" si="548"/>
        <v>0</v>
      </c>
      <c r="AA285" s="182">
        <f>VLOOKUP(A:A,[2]全区!$A$1:$T$65536,20,FALSE)</f>
        <v>0</v>
      </c>
      <c r="AB285" s="219">
        <f t="shared" si="549"/>
        <v>0</v>
      </c>
      <c r="AC285" s="182">
        <f>VLOOKUP(A:A,[1]全区!$A$1:$V$65536,22,FALSE)</f>
        <v>0</v>
      </c>
      <c r="AD285" s="219">
        <f t="shared" si="550"/>
        <v>0</v>
      </c>
      <c r="AE285" s="182">
        <f>VLOOKUP(A:A,[2]全区!$A$1:$P$65536,16,FALSE)</f>
        <v>0</v>
      </c>
      <c r="AF285" s="219">
        <f t="shared" si="551"/>
        <v>0</v>
      </c>
      <c r="AH285" s="182">
        <v>0</v>
      </c>
      <c r="AI285" s="182">
        <f>VLOOKUP(A:A,'[4]YB01'!$A$1:$C$1317,3,FALSE)</f>
        <v>0</v>
      </c>
      <c r="AJ285" s="177">
        <f t="shared" si="552"/>
        <v>0</v>
      </c>
      <c r="AK285" s="146">
        <v>0</v>
      </c>
      <c r="AL285" s="146">
        <f t="shared" si="553"/>
        <v>0</v>
      </c>
      <c r="AM285" s="228">
        <v>0</v>
      </c>
      <c r="AN285" s="182">
        <f t="shared" si="522"/>
        <v>0</v>
      </c>
      <c r="AO285" s="219">
        <v>0</v>
      </c>
      <c r="AP285" s="176">
        <f>(SUMIF([5]预算调整!$O:$O,A:A,[5]预算调整!$AD:$AD))/10000</f>
        <v>0</v>
      </c>
      <c r="AQ285" s="219">
        <f t="shared" si="538"/>
        <v>0</v>
      </c>
      <c r="AR285" s="219">
        <v>0</v>
      </c>
      <c r="AS285" s="182">
        <f>(SUMIF([6]预算调整!$F:$F,A:A,[6]预算调整!$P:$P))/10000</f>
        <v>0</v>
      </c>
      <c r="AT285" s="219">
        <f t="shared" si="554"/>
        <v>0</v>
      </c>
      <c r="AW285" s="231">
        <v>0</v>
      </c>
      <c r="AX285" s="182">
        <f>(SUMIF([7]Sheet2!$B:$B,A:A,[7]Sheet2!$C:$C))/10000</f>
        <v>0</v>
      </c>
      <c r="AY285" s="219">
        <f t="shared" si="555"/>
        <v>0</v>
      </c>
      <c r="BC285" s="182">
        <v>0</v>
      </c>
      <c r="BD285" s="146">
        <f t="shared" si="556"/>
        <v>0</v>
      </c>
      <c r="BE285" s="182">
        <v>0</v>
      </c>
      <c r="BF285" s="182">
        <f>SUMIF([8]Sheet1!$O:$O,A285,[8]Sheet1!$AD:$AD)</f>
        <v>0</v>
      </c>
    </row>
    <row r="286" customHeight="1" spans="1:58">
      <c r="A286" s="208">
        <v>2040499</v>
      </c>
      <c r="B286" s="60" t="s">
        <v>264</v>
      </c>
      <c r="C286" s="63">
        <f t="shared" si="540"/>
        <v>0</v>
      </c>
      <c r="D286" s="63">
        <f t="shared" si="541"/>
        <v>0</v>
      </c>
      <c r="E286" s="63">
        <f t="shared" si="542"/>
        <v>30</v>
      </c>
      <c r="F286" s="63">
        <f t="shared" si="543"/>
        <v>0</v>
      </c>
      <c r="G286" s="63">
        <f t="shared" si="544"/>
        <v>0</v>
      </c>
      <c r="H286" s="63">
        <f t="shared" si="545"/>
        <v>30</v>
      </c>
      <c r="I286" s="106" t="str">
        <f t="shared" si="488"/>
        <v>是</v>
      </c>
      <c r="J286" s="146" t="str">
        <f t="shared" si="489"/>
        <v>项</v>
      </c>
      <c r="K286" s="146" t="str">
        <f t="shared" si="490"/>
        <v>204</v>
      </c>
      <c r="N286" s="218">
        <v>0</v>
      </c>
      <c r="O286" s="146">
        <v>0</v>
      </c>
      <c r="P286" s="219">
        <f t="shared" si="546"/>
        <v>0</v>
      </c>
      <c r="Q286" s="219">
        <v>0</v>
      </c>
      <c r="R286" s="219">
        <v>0</v>
      </c>
      <c r="S286" s="219">
        <f>VLOOKUP(A:A,[3]全区!$A$1:$O$65536,15,FALSE)</f>
        <v>0</v>
      </c>
      <c r="T286" s="219">
        <v>0</v>
      </c>
      <c r="U286" s="146">
        <f>VLOOKUP(A:A,[3]全区!$A$1:$Q$65536,17,FALSE)</f>
        <v>0</v>
      </c>
      <c r="V286" s="219">
        <f t="shared" si="547"/>
        <v>0</v>
      </c>
      <c r="W286" s="219">
        <v>0</v>
      </c>
      <c r="X286" s="182">
        <f>VLOOKUP(A:A,[3]全区!$A$1:$S$65536,19,FALSE)</f>
        <v>0</v>
      </c>
      <c r="Y286" s="219">
        <f t="shared" si="548"/>
        <v>0</v>
      </c>
      <c r="AA286" s="182">
        <f>VLOOKUP(A:A,[2]全区!$A$1:$T$65536,20,FALSE)</f>
        <v>0</v>
      </c>
      <c r="AB286" s="219">
        <f t="shared" si="549"/>
        <v>0</v>
      </c>
      <c r="AC286" s="182">
        <f>VLOOKUP(A:A,[1]全区!$A$1:$V$65536,22,FALSE)</f>
        <v>0</v>
      </c>
      <c r="AD286" s="219">
        <f t="shared" si="550"/>
        <v>0</v>
      </c>
      <c r="AE286" s="182">
        <f>VLOOKUP(A:A,[2]全区!$A$1:$P$65536,16,FALSE)</f>
        <v>0</v>
      </c>
      <c r="AF286" s="219">
        <f t="shared" si="551"/>
        <v>0</v>
      </c>
      <c r="AH286" s="182">
        <v>0</v>
      </c>
      <c r="AI286" s="182">
        <f>VLOOKUP(A:A,'[4]YB01'!$A$1:$C$1317,3,FALSE)</f>
        <v>0</v>
      </c>
      <c r="AJ286" s="177">
        <f t="shared" si="552"/>
        <v>0</v>
      </c>
      <c r="AK286" s="146">
        <v>30</v>
      </c>
      <c r="AL286" s="146">
        <f t="shared" si="553"/>
        <v>30</v>
      </c>
      <c r="AM286" s="228">
        <v>30</v>
      </c>
      <c r="AN286" s="182">
        <f t="shared" si="522"/>
        <v>0</v>
      </c>
      <c r="AO286" s="219">
        <v>0</v>
      </c>
      <c r="AP286" s="176">
        <f>(SUMIF([5]预算调整!$O:$O,A:A,[5]预算调整!$AD:$AD))/10000</f>
        <v>0</v>
      </c>
      <c r="AQ286" s="219">
        <f t="shared" si="538"/>
        <v>0</v>
      </c>
      <c r="AR286" s="219">
        <v>0</v>
      </c>
      <c r="AS286" s="182">
        <f>(SUMIF([6]预算调整!$F:$F,A:A,[6]预算调整!$P:$P))/10000</f>
        <v>0</v>
      </c>
      <c r="AT286" s="219">
        <f t="shared" si="554"/>
        <v>0</v>
      </c>
      <c r="AW286" s="231">
        <v>0</v>
      </c>
      <c r="AX286" s="182">
        <f>(SUMIF([7]Sheet2!$B:$B,A:A,[7]Sheet2!$C:$C))/10000</f>
        <v>0</v>
      </c>
      <c r="AY286" s="219">
        <f t="shared" si="555"/>
        <v>0</v>
      </c>
      <c r="BC286" s="182">
        <v>0</v>
      </c>
      <c r="BD286" s="146">
        <f t="shared" si="556"/>
        <v>0</v>
      </c>
      <c r="BE286" s="182">
        <v>0</v>
      </c>
      <c r="BF286" s="182">
        <f>SUMIF([8]Sheet1!$O:$O,A286,[8]Sheet1!$AD:$AD)</f>
        <v>0</v>
      </c>
    </row>
    <row r="287" s="177" customFormat="1" customHeight="1" spans="1:58">
      <c r="A287" s="209">
        <v>20405</v>
      </c>
      <c r="B287" s="207" t="s">
        <v>265</v>
      </c>
      <c r="C287" s="66">
        <f t="shared" ref="C287:H287" si="557">SUM(C288:C295)</f>
        <v>20</v>
      </c>
      <c r="D287" s="66">
        <f t="shared" si="557"/>
        <v>0</v>
      </c>
      <c r="E287" s="66">
        <f t="shared" si="557"/>
        <v>0</v>
      </c>
      <c r="F287" s="66">
        <f t="shared" si="557"/>
        <v>0</v>
      </c>
      <c r="G287" s="66">
        <f t="shared" si="557"/>
        <v>0</v>
      </c>
      <c r="H287" s="66">
        <f t="shared" si="557"/>
        <v>20</v>
      </c>
      <c r="I287" s="106" t="str">
        <f t="shared" si="488"/>
        <v>是</v>
      </c>
      <c r="J287" s="143" t="str">
        <f t="shared" si="489"/>
        <v>款</v>
      </c>
      <c r="K287" s="143" t="str">
        <f t="shared" si="490"/>
        <v>204</v>
      </c>
      <c r="L287" s="143"/>
      <c r="M287" s="143"/>
      <c r="N287" s="143"/>
      <c r="O287" s="143"/>
      <c r="P287" s="143"/>
      <c r="Q287" s="143"/>
      <c r="R287" s="143"/>
      <c r="S287" s="143"/>
      <c r="T287" s="143"/>
      <c r="U287" s="143"/>
      <c r="V287" s="143"/>
      <c r="W287" s="143"/>
      <c r="AN287" s="182">
        <f t="shared" si="522"/>
        <v>0</v>
      </c>
      <c r="AO287" s="219"/>
      <c r="AP287" s="176">
        <f>(SUMIF([5]预算调整!$O:$O,A:A,[5]预算调整!$AD:$AD))/10000</f>
        <v>0</v>
      </c>
      <c r="AQ287" s="219">
        <f t="shared" si="538"/>
        <v>0</v>
      </c>
      <c r="AR287" s="219"/>
      <c r="AS287" s="182">
        <v>0</v>
      </c>
      <c r="AX287" s="182">
        <v>0</v>
      </c>
      <c r="BC287" s="182"/>
      <c r="BD287" s="182"/>
      <c r="BE287" s="182">
        <v>0</v>
      </c>
      <c r="BF287" s="182"/>
    </row>
    <row r="288" hidden="1" customHeight="1" spans="1:58">
      <c r="A288" s="208">
        <v>2040501</v>
      </c>
      <c r="B288" s="60" t="s">
        <v>101</v>
      </c>
      <c r="C288" s="63">
        <f t="shared" ref="C288:C295" si="558">N288+T288+W288</f>
        <v>0</v>
      </c>
      <c r="D288" s="63">
        <f t="shared" ref="D288:D295" si="559">Q288+T288</f>
        <v>0</v>
      </c>
      <c r="E288" s="63">
        <f t="shared" ref="E288:E295" si="560">H288-C288</f>
        <v>0</v>
      </c>
      <c r="F288" s="63">
        <f t="shared" ref="F288:F295" si="561">G288-D288</f>
        <v>0</v>
      </c>
      <c r="G288" s="63">
        <f t="shared" ref="G288:G295" si="562">AW288</f>
        <v>0</v>
      </c>
      <c r="H288" s="63">
        <f t="shared" ref="H288:H295" si="563">AK288+AN288</f>
        <v>0</v>
      </c>
      <c r="I288" s="106" t="str">
        <f t="shared" si="488"/>
        <v>否</v>
      </c>
      <c r="J288" s="146" t="str">
        <f t="shared" si="489"/>
        <v>项</v>
      </c>
      <c r="K288" s="146" t="str">
        <f t="shared" si="490"/>
        <v>204</v>
      </c>
      <c r="N288" s="218">
        <v>0</v>
      </c>
      <c r="O288" s="146">
        <v>0</v>
      </c>
      <c r="P288" s="219">
        <f t="shared" ref="P288:P295" si="564">ROUND(O288,0)</f>
        <v>0</v>
      </c>
      <c r="Q288" s="219">
        <v>0</v>
      </c>
      <c r="R288" s="219">
        <v>0</v>
      </c>
      <c r="S288" s="219">
        <f>VLOOKUP(A:A,[3]全区!$A$1:$O$65536,15,FALSE)</f>
        <v>0</v>
      </c>
      <c r="T288" s="219">
        <v>0</v>
      </c>
      <c r="U288" s="146">
        <f>VLOOKUP(A:A,[3]全区!$A$1:$Q$65536,17,FALSE)</f>
        <v>0</v>
      </c>
      <c r="V288" s="219">
        <f t="shared" ref="V288:V295" si="565">ROUND(U288,0)</f>
        <v>0</v>
      </c>
      <c r="W288" s="219">
        <v>0</v>
      </c>
      <c r="X288" s="182">
        <f>VLOOKUP(A:A,[3]全区!$A$1:$S$65536,19,FALSE)</f>
        <v>0</v>
      </c>
      <c r="Y288" s="219">
        <f t="shared" ref="Y288:Y295" si="566">ROUND(X288,0)</f>
        <v>0</v>
      </c>
      <c r="AA288" s="182">
        <f>VLOOKUP(A:A,[2]全区!$A$1:$T$65536,20,FALSE)</f>
        <v>0</v>
      </c>
      <c r="AB288" s="219">
        <f t="shared" ref="AB288:AB295" si="567">ROUND(AA288,0)</f>
        <v>0</v>
      </c>
      <c r="AC288" s="182">
        <f>VLOOKUP(A:A,[1]全区!$A$1:$V$65536,22,FALSE)</f>
        <v>0</v>
      </c>
      <c r="AD288" s="219">
        <f t="shared" ref="AD288:AD295" si="568">ROUND(AC288,0)</f>
        <v>0</v>
      </c>
      <c r="AE288" s="182">
        <f>VLOOKUP(A:A,[2]全区!$A$1:$P$65536,16,FALSE)</f>
        <v>0</v>
      </c>
      <c r="AF288" s="219">
        <f t="shared" ref="AF288:AF295" si="569">ROUND(AE288,0)</f>
        <v>0</v>
      </c>
      <c r="AH288" s="182">
        <v>0</v>
      </c>
      <c r="AI288" s="182">
        <f>VLOOKUP(A:A,'[4]YB01'!$A$1:$C$1317,3,FALSE)</f>
        <v>0</v>
      </c>
      <c r="AJ288" s="177">
        <f t="shared" ref="AJ288:AJ295" si="570">AO288+AR288</f>
        <v>0</v>
      </c>
      <c r="AK288" s="146">
        <v>0</v>
      </c>
      <c r="AL288" s="146">
        <f t="shared" ref="AL288:AL295" si="571">ROUND(AM288,0)</f>
        <v>0</v>
      </c>
      <c r="AM288" s="228">
        <v>0</v>
      </c>
      <c r="AN288" s="182">
        <f t="shared" si="522"/>
        <v>0</v>
      </c>
      <c r="AO288" s="219">
        <v>0</v>
      </c>
      <c r="AP288" s="176">
        <f>(SUMIF([5]预算调整!$O:$O,A:A,[5]预算调整!$AD:$AD))/10000</f>
        <v>0</v>
      </c>
      <c r="AQ288" s="219">
        <f t="shared" si="538"/>
        <v>0</v>
      </c>
      <c r="AR288" s="219">
        <v>0</v>
      </c>
      <c r="AS288" s="182">
        <f>(SUMIF([6]预算调整!$F:$F,A:A,[6]预算调整!$P:$P))/10000</f>
        <v>0</v>
      </c>
      <c r="AT288" s="219">
        <f t="shared" ref="AT288:AT295" si="572">ROUND(AS288,0)</f>
        <v>0</v>
      </c>
      <c r="AW288" s="231">
        <v>0</v>
      </c>
      <c r="AX288" s="182">
        <f>(SUMIF([7]Sheet2!$B:$B,A:A,[7]Sheet2!$C:$C))/10000</f>
        <v>0</v>
      </c>
      <c r="AY288" s="219">
        <f t="shared" ref="AY288:AY295" si="573">ROUND(AX288,0)</f>
        <v>0</v>
      </c>
      <c r="BC288" s="182">
        <v>0</v>
      </c>
      <c r="BD288" s="146">
        <f t="shared" ref="BD288:BD295" si="574">ROUND(BE288,0)</f>
        <v>0</v>
      </c>
      <c r="BE288" s="182">
        <v>0</v>
      </c>
      <c r="BF288" s="182">
        <f>SUMIF([8]Sheet1!$O:$O,A288,[8]Sheet1!$AD:$AD)</f>
        <v>0</v>
      </c>
    </row>
    <row r="289" hidden="1" customHeight="1" spans="1:58">
      <c r="A289" s="208">
        <v>2040502</v>
      </c>
      <c r="B289" s="60" t="s">
        <v>102</v>
      </c>
      <c r="C289" s="63">
        <f t="shared" si="558"/>
        <v>0</v>
      </c>
      <c r="D289" s="63">
        <f t="shared" si="559"/>
        <v>0</v>
      </c>
      <c r="E289" s="63">
        <f t="shared" si="560"/>
        <v>0</v>
      </c>
      <c r="F289" s="63">
        <f t="shared" si="561"/>
        <v>0</v>
      </c>
      <c r="G289" s="63">
        <f t="shared" si="562"/>
        <v>0</v>
      </c>
      <c r="H289" s="63">
        <f t="shared" si="563"/>
        <v>0</v>
      </c>
      <c r="I289" s="106" t="str">
        <f t="shared" si="488"/>
        <v>否</v>
      </c>
      <c r="J289" s="146" t="str">
        <f t="shared" si="489"/>
        <v>项</v>
      </c>
      <c r="K289" s="146" t="str">
        <f t="shared" si="490"/>
        <v>204</v>
      </c>
      <c r="N289" s="218">
        <v>0</v>
      </c>
      <c r="O289" s="146">
        <v>0</v>
      </c>
      <c r="P289" s="219">
        <f t="shared" si="564"/>
        <v>0</v>
      </c>
      <c r="Q289" s="219">
        <v>0</v>
      </c>
      <c r="R289" s="219">
        <v>0</v>
      </c>
      <c r="S289" s="219">
        <f>VLOOKUP(A:A,[3]全区!$A$1:$O$65536,15,FALSE)</f>
        <v>0</v>
      </c>
      <c r="T289" s="219">
        <v>0</v>
      </c>
      <c r="U289" s="146">
        <f>VLOOKUP(A:A,[3]全区!$A$1:$Q$65536,17,FALSE)</f>
        <v>0</v>
      </c>
      <c r="V289" s="219">
        <f t="shared" si="565"/>
        <v>0</v>
      </c>
      <c r="W289" s="219">
        <v>0</v>
      </c>
      <c r="X289" s="182">
        <f>VLOOKUP(A:A,[3]全区!$A$1:$S$65536,19,FALSE)</f>
        <v>0</v>
      </c>
      <c r="Y289" s="219">
        <f t="shared" si="566"/>
        <v>0</v>
      </c>
      <c r="AA289" s="182">
        <f>VLOOKUP(A:A,[2]全区!$A$1:$T$65536,20,FALSE)</f>
        <v>0</v>
      </c>
      <c r="AB289" s="219">
        <f t="shared" si="567"/>
        <v>0</v>
      </c>
      <c r="AC289" s="182">
        <f>VLOOKUP(A:A,[1]全区!$A$1:$V$65536,22,FALSE)</f>
        <v>0</v>
      </c>
      <c r="AD289" s="219">
        <f t="shared" si="568"/>
        <v>0</v>
      </c>
      <c r="AE289" s="182">
        <f>VLOOKUP(A:A,[2]全区!$A$1:$P$65536,16,FALSE)</f>
        <v>0</v>
      </c>
      <c r="AF289" s="219">
        <f t="shared" si="569"/>
        <v>0</v>
      </c>
      <c r="AH289" s="182">
        <v>0</v>
      </c>
      <c r="AI289" s="182">
        <f>VLOOKUP(A:A,'[4]YB01'!$A$1:$C$1317,3,FALSE)</f>
        <v>0</v>
      </c>
      <c r="AJ289" s="177">
        <f t="shared" si="570"/>
        <v>0</v>
      </c>
      <c r="AK289" s="146">
        <v>0</v>
      </c>
      <c r="AL289" s="146">
        <f t="shared" si="571"/>
        <v>0</v>
      </c>
      <c r="AM289" s="228">
        <v>0</v>
      </c>
      <c r="AN289" s="182">
        <f t="shared" si="522"/>
        <v>0</v>
      </c>
      <c r="AO289" s="219">
        <v>0</v>
      </c>
      <c r="AP289" s="176">
        <f>(SUMIF([5]预算调整!$O:$O,A:A,[5]预算调整!$AD:$AD))/10000</f>
        <v>0</v>
      </c>
      <c r="AQ289" s="219">
        <f t="shared" si="538"/>
        <v>0</v>
      </c>
      <c r="AR289" s="219">
        <v>0</v>
      </c>
      <c r="AS289" s="182">
        <f>(SUMIF([6]预算调整!$F:$F,A:A,[6]预算调整!$P:$P))/10000</f>
        <v>0</v>
      </c>
      <c r="AT289" s="219">
        <f t="shared" si="572"/>
        <v>0</v>
      </c>
      <c r="AW289" s="231">
        <v>0</v>
      </c>
      <c r="AX289" s="182">
        <f>(SUMIF([7]Sheet2!$B:$B,A:A,[7]Sheet2!$C:$C))/10000</f>
        <v>0</v>
      </c>
      <c r="AY289" s="219">
        <f t="shared" si="573"/>
        <v>0</v>
      </c>
      <c r="BC289" s="182">
        <v>0</v>
      </c>
      <c r="BD289" s="146">
        <f t="shared" si="574"/>
        <v>0</v>
      </c>
      <c r="BE289" s="182">
        <v>0</v>
      </c>
      <c r="BF289" s="182">
        <f>SUMIF([8]Sheet1!$O:$O,A289,[8]Sheet1!$AD:$AD)</f>
        <v>0</v>
      </c>
    </row>
    <row r="290" hidden="1" customHeight="1" spans="1:58">
      <c r="A290" s="208">
        <v>2040503</v>
      </c>
      <c r="B290" s="60" t="s">
        <v>103</v>
      </c>
      <c r="C290" s="63">
        <f t="shared" si="558"/>
        <v>0</v>
      </c>
      <c r="D290" s="63">
        <f t="shared" si="559"/>
        <v>0</v>
      </c>
      <c r="E290" s="63">
        <f t="shared" si="560"/>
        <v>0</v>
      </c>
      <c r="F290" s="63">
        <f t="shared" si="561"/>
        <v>0</v>
      </c>
      <c r="G290" s="63">
        <f t="shared" si="562"/>
        <v>0</v>
      </c>
      <c r="H290" s="63">
        <f t="shared" si="563"/>
        <v>0</v>
      </c>
      <c r="I290" s="106" t="str">
        <f t="shared" si="488"/>
        <v>否</v>
      </c>
      <c r="J290" s="146" t="str">
        <f t="shared" si="489"/>
        <v>项</v>
      </c>
      <c r="K290" s="146" t="str">
        <f t="shared" si="490"/>
        <v>204</v>
      </c>
      <c r="N290" s="218">
        <v>0</v>
      </c>
      <c r="O290" s="146">
        <v>0</v>
      </c>
      <c r="P290" s="219">
        <f t="shared" si="564"/>
        <v>0</v>
      </c>
      <c r="Q290" s="219">
        <v>0</v>
      </c>
      <c r="R290" s="219">
        <v>0</v>
      </c>
      <c r="S290" s="219">
        <f>VLOOKUP(A:A,[3]全区!$A$1:$O$65536,15,FALSE)</f>
        <v>0</v>
      </c>
      <c r="T290" s="219">
        <v>0</v>
      </c>
      <c r="U290" s="146">
        <f>VLOOKUP(A:A,[3]全区!$A$1:$Q$65536,17,FALSE)</f>
        <v>0</v>
      </c>
      <c r="V290" s="219">
        <f t="shared" si="565"/>
        <v>0</v>
      </c>
      <c r="W290" s="219">
        <v>0</v>
      </c>
      <c r="X290" s="182">
        <f>VLOOKUP(A:A,[3]全区!$A$1:$S$65536,19,FALSE)</f>
        <v>0</v>
      </c>
      <c r="Y290" s="219">
        <f t="shared" si="566"/>
        <v>0</v>
      </c>
      <c r="AA290" s="182">
        <f>VLOOKUP(A:A,[2]全区!$A$1:$T$65536,20,FALSE)</f>
        <v>0</v>
      </c>
      <c r="AB290" s="219">
        <f t="shared" si="567"/>
        <v>0</v>
      </c>
      <c r="AC290" s="182">
        <f>VLOOKUP(A:A,[1]全区!$A$1:$V$65536,22,FALSE)</f>
        <v>0</v>
      </c>
      <c r="AD290" s="219">
        <f t="shared" si="568"/>
        <v>0</v>
      </c>
      <c r="AE290" s="182">
        <f>VLOOKUP(A:A,[2]全区!$A$1:$P$65536,16,FALSE)</f>
        <v>0</v>
      </c>
      <c r="AF290" s="219">
        <f t="shared" si="569"/>
        <v>0</v>
      </c>
      <c r="AH290" s="182">
        <v>0</v>
      </c>
      <c r="AI290" s="182">
        <f>VLOOKUP(A:A,'[4]YB01'!$A$1:$C$1317,3,FALSE)</f>
        <v>0</v>
      </c>
      <c r="AJ290" s="177">
        <f t="shared" si="570"/>
        <v>0</v>
      </c>
      <c r="AK290" s="146">
        <v>0</v>
      </c>
      <c r="AL290" s="146">
        <f t="shared" si="571"/>
        <v>0</v>
      </c>
      <c r="AM290" s="228">
        <v>0</v>
      </c>
      <c r="AN290" s="182">
        <f t="shared" si="522"/>
        <v>0</v>
      </c>
      <c r="AO290" s="219">
        <v>0</v>
      </c>
      <c r="AP290" s="176">
        <f>(SUMIF([5]预算调整!$O:$O,A:A,[5]预算调整!$AD:$AD))/10000</f>
        <v>0</v>
      </c>
      <c r="AQ290" s="219">
        <f t="shared" si="538"/>
        <v>0</v>
      </c>
      <c r="AR290" s="219">
        <v>0</v>
      </c>
      <c r="AS290" s="182">
        <f>(SUMIF([6]预算调整!$F:$F,A:A,[6]预算调整!$P:$P))/10000</f>
        <v>0</v>
      </c>
      <c r="AT290" s="219">
        <f t="shared" si="572"/>
        <v>0</v>
      </c>
      <c r="AW290" s="231">
        <v>0</v>
      </c>
      <c r="AX290" s="182">
        <f>(SUMIF([7]Sheet2!$B:$B,A:A,[7]Sheet2!$C:$C))/10000</f>
        <v>0</v>
      </c>
      <c r="AY290" s="219">
        <f t="shared" si="573"/>
        <v>0</v>
      </c>
      <c r="BC290" s="182">
        <v>0</v>
      </c>
      <c r="BD290" s="146">
        <f t="shared" si="574"/>
        <v>0</v>
      </c>
      <c r="BE290" s="182">
        <v>0</v>
      </c>
      <c r="BF290" s="182">
        <f>SUMIF([8]Sheet1!$O:$O,A290,[8]Sheet1!$AD:$AD)</f>
        <v>0</v>
      </c>
    </row>
    <row r="291" hidden="1" customHeight="1" spans="1:58">
      <c r="A291" s="208">
        <v>2040504</v>
      </c>
      <c r="B291" s="60" t="s">
        <v>266</v>
      </c>
      <c r="C291" s="63">
        <f t="shared" si="558"/>
        <v>0</v>
      </c>
      <c r="D291" s="63">
        <f t="shared" si="559"/>
        <v>0</v>
      </c>
      <c r="E291" s="63">
        <f t="shared" si="560"/>
        <v>0</v>
      </c>
      <c r="F291" s="63">
        <f t="shared" si="561"/>
        <v>0</v>
      </c>
      <c r="G291" s="63">
        <f t="shared" si="562"/>
        <v>0</v>
      </c>
      <c r="H291" s="63">
        <f t="shared" si="563"/>
        <v>0</v>
      </c>
      <c r="I291" s="106" t="str">
        <f t="shared" si="488"/>
        <v>否</v>
      </c>
      <c r="J291" s="146" t="str">
        <f t="shared" si="489"/>
        <v>项</v>
      </c>
      <c r="K291" s="146" t="str">
        <f t="shared" si="490"/>
        <v>204</v>
      </c>
      <c r="N291" s="218">
        <v>0</v>
      </c>
      <c r="O291" s="146">
        <v>0</v>
      </c>
      <c r="P291" s="219">
        <f t="shared" si="564"/>
        <v>0</v>
      </c>
      <c r="Q291" s="219">
        <v>0</v>
      </c>
      <c r="R291" s="219">
        <v>0</v>
      </c>
      <c r="S291" s="219">
        <f>VLOOKUP(A:A,[3]全区!$A$1:$O$65536,15,FALSE)</f>
        <v>0</v>
      </c>
      <c r="T291" s="219">
        <v>0</v>
      </c>
      <c r="U291" s="146">
        <f>VLOOKUP(A:A,[3]全区!$A$1:$Q$65536,17,FALSE)</f>
        <v>0</v>
      </c>
      <c r="V291" s="219">
        <f t="shared" si="565"/>
        <v>0</v>
      </c>
      <c r="W291" s="219">
        <v>0</v>
      </c>
      <c r="X291" s="182">
        <f>VLOOKUP(A:A,[3]全区!$A$1:$S$65536,19,FALSE)</f>
        <v>0</v>
      </c>
      <c r="Y291" s="219">
        <f t="shared" si="566"/>
        <v>0</v>
      </c>
      <c r="AA291" s="182">
        <f>VLOOKUP(A:A,[2]全区!$A$1:$T$65536,20,FALSE)</f>
        <v>0</v>
      </c>
      <c r="AB291" s="219">
        <f t="shared" si="567"/>
        <v>0</v>
      </c>
      <c r="AC291" s="182">
        <f>VLOOKUP(A:A,[1]全区!$A$1:$V$65536,22,FALSE)</f>
        <v>0</v>
      </c>
      <c r="AD291" s="219">
        <f t="shared" si="568"/>
        <v>0</v>
      </c>
      <c r="AE291" s="182">
        <f>VLOOKUP(A:A,[2]全区!$A$1:$P$65536,16,FALSE)</f>
        <v>0</v>
      </c>
      <c r="AF291" s="219">
        <f t="shared" si="569"/>
        <v>0</v>
      </c>
      <c r="AH291" s="182">
        <v>0</v>
      </c>
      <c r="AI291" s="182">
        <f>VLOOKUP(A:A,'[4]YB01'!$A$1:$C$1317,3,FALSE)</f>
        <v>0</v>
      </c>
      <c r="AJ291" s="177">
        <f t="shared" si="570"/>
        <v>0</v>
      </c>
      <c r="AK291" s="146">
        <v>0</v>
      </c>
      <c r="AL291" s="146">
        <f t="shared" si="571"/>
        <v>0</v>
      </c>
      <c r="AM291" s="228">
        <v>0</v>
      </c>
      <c r="AN291" s="182">
        <f t="shared" si="522"/>
        <v>0</v>
      </c>
      <c r="AO291" s="219">
        <v>0</v>
      </c>
      <c r="AP291" s="176">
        <f>(SUMIF([5]预算调整!$O:$O,A:A,[5]预算调整!$AD:$AD))/10000</f>
        <v>0</v>
      </c>
      <c r="AQ291" s="219">
        <f t="shared" si="538"/>
        <v>0</v>
      </c>
      <c r="AR291" s="219">
        <v>0</v>
      </c>
      <c r="AS291" s="182">
        <f>(SUMIF([6]预算调整!$F:$F,A:A,[6]预算调整!$P:$P))/10000</f>
        <v>0</v>
      </c>
      <c r="AT291" s="219">
        <f t="shared" si="572"/>
        <v>0</v>
      </c>
      <c r="AW291" s="231">
        <v>0</v>
      </c>
      <c r="AX291" s="182">
        <f>(SUMIF([7]Sheet2!$B:$B,A:A,[7]Sheet2!$C:$C))/10000</f>
        <v>0</v>
      </c>
      <c r="AY291" s="219">
        <f t="shared" si="573"/>
        <v>0</v>
      </c>
      <c r="BC291" s="182">
        <v>0</v>
      </c>
      <c r="BD291" s="146">
        <f t="shared" si="574"/>
        <v>0</v>
      </c>
      <c r="BE291" s="182">
        <v>0</v>
      </c>
      <c r="BF291" s="182">
        <f>SUMIF([8]Sheet1!$O:$O,A291,[8]Sheet1!$AD:$AD)</f>
        <v>0</v>
      </c>
    </row>
    <row r="292" hidden="1" customHeight="1" spans="1:58">
      <c r="A292" s="208">
        <v>2040505</v>
      </c>
      <c r="B292" s="60" t="s">
        <v>267</v>
      </c>
      <c r="C292" s="63">
        <f t="shared" si="558"/>
        <v>0</v>
      </c>
      <c r="D292" s="63">
        <f t="shared" si="559"/>
        <v>0</v>
      </c>
      <c r="E292" s="63">
        <f t="shared" si="560"/>
        <v>0</v>
      </c>
      <c r="F292" s="63">
        <f t="shared" si="561"/>
        <v>0</v>
      </c>
      <c r="G292" s="63">
        <f t="shared" si="562"/>
        <v>0</v>
      </c>
      <c r="H292" s="63">
        <f t="shared" si="563"/>
        <v>0</v>
      </c>
      <c r="I292" s="106" t="str">
        <f t="shared" si="488"/>
        <v>否</v>
      </c>
      <c r="J292" s="146" t="str">
        <f t="shared" si="489"/>
        <v>项</v>
      </c>
      <c r="K292" s="146" t="str">
        <f t="shared" si="490"/>
        <v>204</v>
      </c>
      <c r="N292" s="218">
        <v>0</v>
      </c>
      <c r="O292" s="146">
        <v>0</v>
      </c>
      <c r="P292" s="219">
        <f t="shared" si="564"/>
        <v>0</v>
      </c>
      <c r="Q292" s="219">
        <v>0</v>
      </c>
      <c r="R292" s="219">
        <v>0</v>
      </c>
      <c r="S292" s="219">
        <f>VLOOKUP(A:A,[3]全区!$A$1:$O$65536,15,FALSE)</f>
        <v>0</v>
      </c>
      <c r="T292" s="219">
        <v>0</v>
      </c>
      <c r="U292" s="146">
        <f>VLOOKUP(A:A,[3]全区!$A$1:$Q$65536,17,FALSE)</f>
        <v>0</v>
      </c>
      <c r="V292" s="219">
        <f t="shared" si="565"/>
        <v>0</v>
      </c>
      <c r="W292" s="219">
        <v>0</v>
      </c>
      <c r="X292" s="182">
        <f>VLOOKUP(A:A,[3]全区!$A$1:$S$65536,19,FALSE)</f>
        <v>0</v>
      </c>
      <c r="Y292" s="219">
        <f t="shared" si="566"/>
        <v>0</v>
      </c>
      <c r="AA292" s="182">
        <f>VLOOKUP(A:A,[2]全区!$A$1:$T$65536,20,FALSE)</f>
        <v>0</v>
      </c>
      <c r="AB292" s="219">
        <f t="shared" si="567"/>
        <v>0</v>
      </c>
      <c r="AC292" s="182">
        <f>VLOOKUP(A:A,[1]全区!$A$1:$V$65536,22,FALSE)</f>
        <v>0</v>
      </c>
      <c r="AD292" s="219">
        <f t="shared" si="568"/>
        <v>0</v>
      </c>
      <c r="AE292" s="182">
        <f>VLOOKUP(A:A,[2]全区!$A$1:$P$65536,16,FALSE)</f>
        <v>0</v>
      </c>
      <c r="AF292" s="219">
        <f t="shared" si="569"/>
        <v>0</v>
      </c>
      <c r="AH292" s="182">
        <v>0</v>
      </c>
      <c r="AI292" s="182">
        <f>VLOOKUP(A:A,'[4]YB01'!$A$1:$C$1317,3,FALSE)</f>
        <v>0</v>
      </c>
      <c r="AJ292" s="177">
        <f t="shared" si="570"/>
        <v>0</v>
      </c>
      <c r="AK292" s="146">
        <v>0</v>
      </c>
      <c r="AL292" s="146">
        <f t="shared" si="571"/>
        <v>0</v>
      </c>
      <c r="AM292" s="228">
        <v>0</v>
      </c>
      <c r="AN292" s="182">
        <f t="shared" si="522"/>
        <v>0</v>
      </c>
      <c r="AO292" s="219">
        <v>0</v>
      </c>
      <c r="AP292" s="176">
        <f>(SUMIF([5]预算调整!$O:$O,A:A,[5]预算调整!$AD:$AD))/10000</f>
        <v>0</v>
      </c>
      <c r="AQ292" s="219">
        <f t="shared" si="538"/>
        <v>0</v>
      </c>
      <c r="AR292" s="219">
        <v>0</v>
      </c>
      <c r="AS292" s="182">
        <f>(SUMIF([6]预算调整!$F:$F,A:A,[6]预算调整!$P:$P))/10000</f>
        <v>0</v>
      </c>
      <c r="AT292" s="219">
        <f t="shared" si="572"/>
        <v>0</v>
      </c>
      <c r="AW292" s="231">
        <v>0</v>
      </c>
      <c r="AX292" s="182">
        <f>(SUMIF([7]Sheet2!$B:$B,A:A,[7]Sheet2!$C:$C))/10000</f>
        <v>0</v>
      </c>
      <c r="AY292" s="219">
        <f t="shared" si="573"/>
        <v>0</v>
      </c>
      <c r="BC292" s="182">
        <v>0</v>
      </c>
      <c r="BD292" s="146">
        <f t="shared" si="574"/>
        <v>0</v>
      </c>
      <c r="BE292" s="182">
        <v>0</v>
      </c>
      <c r="BF292" s="182">
        <f>SUMIF([8]Sheet1!$O:$O,A292,[8]Sheet1!$AD:$AD)</f>
        <v>0</v>
      </c>
    </row>
    <row r="293" hidden="1" customHeight="1" spans="1:58">
      <c r="A293" s="208">
        <v>2040506</v>
      </c>
      <c r="B293" s="60" t="s">
        <v>268</v>
      </c>
      <c r="C293" s="63">
        <f t="shared" si="558"/>
        <v>0</v>
      </c>
      <c r="D293" s="63">
        <f t="shared" si="559"/>
        <v>0</v>
      </c>
      <c r="E293" s="63">
        <f t="shared" si="560"/>
        <v>0</v>
      </c>
      <c r="F293" s="63">
        <f t="shared" si="561"/>
        <v>0</v>
      </c>
      <c r="G293" s="63">
        <f t="shared" si="562"/>
        <v>0</v>
      </c>
      <c r="H293" s="63">
        <f t="shared" si="563"/>
        <v>0</v>
      </c>
      <c r="I293" s="106" t="str">
        <f t="shared" si="488"/>
        <v>否</v>
      </c>
      <c r="J293" s="146" t="str">
        <f t="shared" si="489"/>
        <v>项</v>
      </c>
      <c r="K293" s="146" t="str">
        <f t="shared" si="490"/>
        <v>204</v>
      </c>
      <c r="N293" s="218">
        <v>0</v>
      </c>
      <c r="O293" s="146">
        <v>0</v>
      </c>
      <c r="P293" s="219">
        <f t="shared" si="564"/>
        <v>0</v>
      </c>
      <c r="Q293" s="219">
        <v>0</v>
      </c>
      <c r="R293" s="219">
        <v>0</v>
      </c>
      <c r="S293" s="219">
        <f>VLOOKUP(A:A,[3]全区!$A$1:$O$65536,15,FALSE)</f>
        <v>0</v>
      </c>
      <c r="T293" s="219">
        <v>0</v>
      </c>
      <c r="U293" s="146">
        <f>VLOOKUP(A:A,[3]全区!$A$1:$Q$65536,17,FALSE)</f>
        <v>0</v>
      </c>
      <c r="V293" s="219">
        <f t="shared" si="565"/>
        <v>0</v>
      </c>
      <c r="W293" s="219">
        <v>0</v>
      </c>
      <c r="X293" s="182">
        <f>VLOOKUP(A:A,[3]全区!$A$1:$S$65536,19,FALSE)</f>
        <v>0</v>
      </c>
      <c r="Y293" s="219">
        <f t="shared" si="566"/>
        <v>0</v>
      </c>
      <c r="AA293" s="182">
        <f>VLOOKUP(A:A,[2]全区!$A$1:$T$65536,20,FALSE)</f>
        <v>0</v>
      </c>
      <c r="AB293" s="219">
        <f t="shared" si="567"/>
        <v>0</v>
      </c>
      <c r="AC293" s="182">
        <f>VLOOKUP(A:A,[1]全区!$A$1:$V$65536,22,FALSE)</f>
        <v>0</v>
      </c>
      <c r="AD293" s="219">
        <f t="shared" si="568"/>
        <v>0</v>
      </c>
      <c r="AE293" s="182">
        <f>VLOOKUP(A:A,[2]全区!$A$1:$P$65536,16,FALSE)</f>
        <v>0</v>
      </c>
      <c r="AF293" s="219">
        <f t="shared" si="569"/>
        <v>0</v>
      </c>
      <c r="AH293" s="182">
        <v>0</v>
      </c>
      <c r="AI293" s="182">
        <f>VLOOKUP(A:A,'[4]YB01'!$A$1:$C$1317,3,FALSE)</f>
        <v>0</v>
      </c>
      <c r="AJ293" s="177">
        <f t="shared" si="570"/>
        <v>0</v>
      </c>
      <c r="AK293" s="146">
        <v>0</v>
      </c>
      <c r="AL293" s="146">
        <f t="shared" si="571"/>
        <v>0</v>
      </c>
      <c r="AM293" s="228">
        <v>0</v>
      </c>
      <c r="AN293" s="182">
        <f t="shared" si="522"/>
        <v>0</v>
      </c>
      <c r="AO293" s="219">
        <v>0</v>
      </c>
      <c r="AP293" s="176">
        <f>(SUMIF([5]预算调整!$O:$O,A:A,[5]预算调整!$AD:$AD))/10000</f>
        <v>0</v>
      </c>
      <c r="AQ293" s="219">
        <f t="shared" si="538"/>
        <v>0</v>
      </c>
      <c r="AR293" s="219">
        <v>0</v>
      </c>
      <c r="AS293" s="182">
        <f>(SUMIF([6]预算调整!$F:$F,A:A,[6]预算调整!$P:$P))/10000</f>
        <v>0</v>
      </c>
      <c r="AT293" s="219">
        <f t="shared" si="572"/>
        <v>0</v>
      </c>
      <c r="AW293" s="231">
        <v>0</v>
      </c>
      <c r="AX293" s="182">
        <f>(SUMIF([7]Sheet2!$B:$B,A:A,[7]Sheet2!$C:$C))/10000</f>
        <v>0</v>
      </c>
      <c r="AY293" s="219">
        <f t="shared" si="573"/>
        <v>0</v>
      </c>
      <c r="BC293" s="182">
        <v>0</v>
      </c>
      <c r="BD293" s="146">
        <f t="shared" si="574"/>
        <v>0</v>
      </c>
      <c r="BE293" s="182">
        <v>0</v>
      </c>
      <c r="BF293" s="182">
        <f>SUMIF([8]Sheet1!$O:$O,A293,[8]Sheet1!$AD:$AD)</f>
        <v>0</v>
      </c>
    </row>
    <row r="294" hidden="1" customHeight="1" spans="1:58">
      <c r="A294" s="208">
        <v>2040550</v>
      </c>
      <c r="B294" s="60" t="s">
        <v>110</v>
      </c>
      <c r="C294" s="63">
        <f t="shared" si="558"/>
        <v>0</v>
      </c>
      <c r="D294" s="63">
        <f t="shared" si="559"/>
        <v>0</v>
      </c>
      <c r="E294" s="63">
        <f t="shared" si="560"/>
        <v>0</v>
      </c>
      <c r="F294" s="63">
        <f t="shared" si="561"/>
        <v>0</v>
      </c>
      <c r="G294" s="63">
        <f t="shared" si="562"/>
        <v>0</v>
      </c>
      <c r="H294" s="63">
        <f t="shared" si="563"/>
        <v>0</v>
      </c>
      <c r="I294" s="106" t="str">
        <f t="shared" si="488"/>
        <v>否</v>
      </c>
      <c r="J294" s="146" t="str">
        <f t="shared" si="489"/>
        <v>项</v>
      </c>
      <c r="K294" s="146" t="str">
        <f t="shared" si="490"/>
        <v>204</v>
      </c>
      <c r="N294" s="218">
        <v>0</v>
      </c>
      <c r="O294" s="146">
        <v>0</v>
      </c>
      <c r="P294" s="219">
        <f t="shared" si="564"/>
        <v>0</v>
      </c>
      <c r="Q294" s="219">
        <v>0</v>
      </c>
      <c r="R294" s="219">
        <v>0</v>
      </c>
      <c r="S294" s="219">
        <f>VLOOKUP(A:A,[3]全区!$A$1:$O$65536,15,FALSE)</f>
        <v>0</v>
      </c>
      <c r="T294" s="219">
        <v>0</v>
      </c>
      <c r="U294" s="146">
        <f>VLOOKUP(A:A,[3]全区!$A$1:$Q$65536,17,FALSE)</f>
        <v>0</v>
      </c>
      <c r="V294" s="219">
        <f t="shared" si="565"/>
        <v>0</v>
      </c>
      <c r="W294" s="219">
        <v>0</v>
      </c>
      <c r="X294" s="182">
        <f>VLOOKUP(A:A,[3]全区!$A$1:$S$65536,19,FALSE)</f>
        <v>0</v>
      </c>
      <c r="Y294" s="219">
        <f t="shared" si="566"/>
        <v>0</v>
      </c>
      <c r="AA294" s="182">
        <f>VLOOKUP(A:A,[2]全区!$A$1:$T$65536,20,FALSE)</f>
        <v>0</v>
      </c>
      <c r="AB294" s="219">
        <f t="shared" si="567"/>
        <v>0</v>
      </c>
      <c r="AC294" s="182">
        <f>VLOOKUP(A:A,[1]全区!$A$1:$V$65536,22,FALSE)</f>
        <v>0</v>
      </c>
      <c r="AD294" s="219">
        <f t="shared" si="568"/>
        <v>0</v>
      </c>
      <c r="AE294" s="182">
        <f>VLOOKUP(A:A,[2]全区!$A$1:$P$65536,16,FALSE)</f>
        <v>0</v>
      </c>
      <c r="AF294" s="219">
        <f t="shared" si="569"/>
        <v>0</v>
      </c>
      <c r="AH294" s="182">
        <v>0</v>
      </c>
      <c r="AI294" s="182">
        <f>VLOOKUP(A:A,'[4]YB01'!$A$1:$C$1317,3,FALSE)</f>
        <v>0</v>
      </c>
      <c r="AJ294" s="177">
        <f t="shared" si="570"/>
        <v>0</v>
      </c>
      <c r="AK294" s="146">
        <v>0</v>
      </c>
      <c r="AL294" s="146">
        <f t="shared" si="571"/>
        <v>0</v>
      </c>
      <c r="AM294" s="228">
        <v>0</v>
      </c>
      <c r="AN294" s="182">
        <f t="shared" si="522"/>
        <v>0</v>
      </c>
      <c r="AO294" s="219">
        <v>0</v>
      </c>
      <c r="AP294" s="176">
        <f>(SUMIF([5]预算调整!$O:$O,A:A,[5]预算调整!$AD:$AD))/10000</f>
        <v>0</v>
      </c>
      <c r="AQ294" s="219">
        <f t="shared" si="538"/>
        <v>0</v>
      </c>
      <c r="AR294" s="219">
        <v>0</v>
      </c>
      <c r="AS294" s="182">
        <f>(SUMIF([6]预算调整!$F:$F,A:A,[6]预算调整!$P:$P))/10000</f>
        <v>0</v>
      </c>
      <c r="AT294" s="219">
        <f t="shared" si="572"/>
        <v>0</v>
      </c>
      <c r="AW294" s="231">
        <v>0</v>
      </c>
      <c r="AX294" s="182">
        <f>(SUMIF([7]Sheet2!$B:$B,A:A,[7]Sheet2!$C:$C))/10000</f>
        <v>0</v>
      </c>
      <c r="AY294" s="219">
        <f t="shared" si="573"/>
        <v>0</v>
      </c>
      <c r="BC294" s="182">
        <v>0</v>
      </c>
      <c r="BD294" s="146">
        <f t="shared" si="574"/>
        <v>0</v>
      </c>
      <c r="BE294" s="182">
        <v>0</v>
      </c>
      <c r="BF294" s="182">
        <f>SUMIF([8]Sheet1!$O:$O,A294,[8]Sheet1!$AD:$AD)</f>
        <v>0</v>
      </c>
    </row>
    <row r="295" customHeight="1" spans="1:58">
      <c r="A295" s="208">
        <v>2040599</v>
      </c>
      <c r="B295" s="60" t="s">
        <v>269</v>
      </c>
      <c r="C295" s="63">
        <f t="shared" si="558"/>
        <v>20</v>
      </c>
      <c r="D295" s="63">
        <f t="shared" si="559"/>
        <v>0</v>
      </c>
      <c r="E295" s="63">
        <f t="shared" si="560"/>
        <v>0</v>
      </c>
      <c r="F295" s="63">
        <f t="shared" si="561"/>
        <v>0</v>
      </c>
      <c r="G295" s="63">
        <f t="shared" si="562"/>
        <v>0</v>
      </c>
      <c r="H295" s="63">
        <f t="shared" si="563"/>
        <v>20</v>
      </c>
      <c r="I295" s="106" t="str">
        <f t="shared" si="488"/>
        <v>是</v>
      </c>
      <c r="J295" s="146" t="str">
        <f t="shared" si="489"/>
        <v>项</v>
      </c>
      <c r="K295" s="146" t="str">
        <f t="shared" si="490"/>
        <v>204</v>
      </c>
      <c r="N295" s="218">
        <v>0</v>
      </c>
      <c r="O295" s="146">
        <v>0</v>
      </c>
      <c r="P295" s="219">
        <f t="shared" si="564"/>
        <v>0</v>
      </c>
      <c r="Q295" s="219">
        <v>0</v>
      </c>
      <c r="R295" s="219">
        <v>0</v>
      </c>
      <c r="S295" s="219">
        <f>VLOOKUP(A:A,[3]全区!$A$1:$O$65536,15,FALSE)</f>
        <v>0</v>
      </c>
      <c r="T295" s="219">
        <v>0</v>
      </c>
      <c r="U295" s="146">
        <f>VLOOKUP(A:A,[3]全区!$A$1:$Q$65536,17,FALSE)</f>
        <v>0</v>
      </c>
      <c r="V295" s="219">
        <f t="shared" si="565"/>
        <v>0</v>
      </c>
      <c r="W295" s="219">
        <v>20</v>
      </c>
      <c r="X295" s="182">
        <f>VLOOKUP(A:A,[3]全区!$A$1:$S$65536,19,FALSE)</f>
        <v>20</v>
      </c>
      <c r="Y295" s="219">
        <f t="shared" si="566"/>
        <v>20</v>
      </c>
      <c r="AA295" s="182">
        <f>VLOOKUP(A:A,[2]全区!$A$1:$T$65536,20,FALSE)</f>
        <v>0</v>
      </c>
      <c r="AB295" s="219">
        <f t="shared" si="567"/>
        <v>0</v>
      </c>
      <c r="AC295" s="182">
        <f>VLOOKUP(A:A,[1]全区!$A$1:$V$65536,22,FALSE)</f>
        <v>0</v>
      </c>
      <c r="AD295" s="219">
        <f t="shared" si="568"/>
        <v>0</v>
      </c>
      <c r="AE295" s="182">
        <f>VLOOKUP(A:A,[2]全区!$A$1:$P$65536,16,FALSE)</f>
        <v>0</v>
      </c>
      <c r="AF295" s="219">
        <f t="shared" si="569"/>
        <v>0</v>
      </c>
      <c r="AH295" s="182">
        <v>20</v>
      </c>
      <c r="AI295" s="182">
        <f>VLOOKUP(A:A,'[4]YB01'!$A$1:$C$1317,3,FALSE)</f>
        <v>20</v>
      </c>
      <c r="AJ295" s="177">
        <f t="shared" si="570"/>
        <v>0</v>
      </c>
      <c r="AK295" s="146">
        <v>20</v>
      </c>
      <c r="AL295" s="146">
        <f t="shared" si="571"/>
        <v>20</v>
      </c>
      <c r="AM295" s="228">
        <v>20</v>
      </c>
      <c r="AN295" s="182">
        <f t="shared" si="522"/>
        <v>0</v>
      </c>
      <c r="AO295" s="219">
        <v>0</v>
      </c>
      <c r="AP295" s="176">
        <f>(SUMIF([5]预算调整!$O:$O,A:A,[5]预算调整!$AD:$AD))/10000</f>
        <v>0</v>
      </c>
      <c r="AQ295" s="219">
        <f t="shared" si="538"/>
        <v>0</v>
      </c>
      <c r="AR295" s="219">
        <v>0</v>
      </c>
      <c r="AS295" s="182">
        <f>(SUMIF([6]预算调整!$F:$F,A:A,[6]预算调整!$P:$P))/10000</f>
        <v>0</v>
      </c>
      <c r="AT295" s="219">
        <f t="shared" si="572"/>
        <v>0</v>
      </c>
      <c r="AW295" s="231">
        <v>0</v>
      </c>
      <c r="AX295" s="182">
        <f>(SUMIF([7]Sheet2!$B:$B,A:A,[7]Sheet2!$C:$C))/10000</f>
        <v>0</v>
      </c>
      <c r="AY295" s="219">
        <f t="shared" si="573"/>
        <v>0</v>
      </c>
      <c r="BC295" s="182">
        <v>0</v>
      </c>
      <c r="BD295" s="146">
        <f t="shared" si="574"/>
        <v>0</v>
      </c>
      <c r="BE295" s="182">
        <v>0</v>
      </c>
      <c r="BF295" s="182">
        <f>SUMIF([8]Sheet1!$O:$O,A295,[8]Sheet1!$AD:$AD)</f>
        <v>0</v>
      </c>
    </row>
    <row r="296" s="177" customFormat="1" customHeight="1" spans="1:58">
      <c r="A296" s="209">
        <v>20406</v>
      </c>
      <c r="B296" s="207" t="s">
        <v>270</v>
      </c>
      <c r="C296" s="66">
        <f t="shared" ref="C296:H296" si="575">SUM(C297:C309)</f>
        <v>1238</v>
      </c>
      <c r="D296" s="66">
        <f t="shared" si="575"/>
        <v>5</v>
      </c>
      <c r="E296" s="66">
        <f t="shared" si="575"/>
        <v>204</v>
      </c>
      <c r="F296" s="66">
        <f t="shared" si="575"/>
        <v>64</v>
      </c>
      <c r="G296" s="66">
        <f t="shared" si="575"/>
        <v>69</v>
      </c>
      <c r="H296" s="66">
        <f t="shared" si="575"/>
        <v>1442</v>
      </c>
      <c r="I296" s="106" t="str">
        <f t="shared" si="488"/>
        <v>是</v>
      </c>
      <c r="J296" s="143" t="str">
        <f t="shared" si="489"/>
        <v>款</v>
      </c>
      <c r="K296" s="143" t="str">
        <f t="shared" si="490"/>
        <v>204</v>
      </c>
      <c r="L296" s="143"/>
      <c r="M296" s="143"/>
      <c r="N296" s="143"/>
      <c r="O296" s="143"/>
      <c r="P296" s="143"/>
      <c r="Q296" s="143"/>
      <c r="R296" s="143"/>
      <c r="S296" s="143"/>
      <c r="T296" s="143"/>
      <c r="U296" s="143"/>
      <c r="V296" s="143"/>
      <c r="W296" s="143"/>
      <c r="AN296" s="182">
        <f t="shared" si="522"/>
        <v>0</v>
      </c>
      <c r="AO296" s="219"/>
      <c r="AP296" s="176">
        <f>(SUMIF([5]预算调整!$O:$O,A:A,[5]预算调整!$AD:$AD))/10000</f>
        <v>0</v>
      </c>
      <c r="AQ296" s="219">
        <f t="shared" si="538"/>
        <v>0</v>
      </c>
      <c r="AR296" s="219"/>
      <c r="AS296" s="182">
        <v>0</v>
      </c>
      <c r="AX296" s="182">
        <v>0</v>
      </c>
      <c r="BC296" s="182"/>
      <c r="BD296" s="182"/>
      <c r="BE296" s="182">
        <v>0</v>
      </c>
      <c r="BF296" s="182"/>
    </row>
    <row r="297" customHeight="1" spans="1:58">
      <c r="A297" s="208">
        <v>2040601</v>
      </c>
      <c r="B297" s="60" t="s">
        <v>101</v>
      </c>
      <c r="C297" s="63">
        <f t="shared" ref="C297:C309" si="576">N297+T297+W297</f>
        <v>872</v>
      </c>
      <c r="D297" s="63">
        <f t="shared" ref="D297:D309" si="577">Q297+T297</f>
        <v>0</v>
      </c>
      <c r="E297" s="63">
        <f t="shared" ref="E297:E309" si="578">H297-C297</f>
        <v>229</v>
      </c>
      <c r="F297" s="63">
        <f t="shared" ref="F297:F309" si="579">G297-D297</f>
        <v>0</v>
      </c>
      <c r="G297" s="63">
        <f t="shared" ref="G297:G309" si="580">AW297</f>
        <v>0</v>
      </c>
      <c r="H297" s="63">
        <f t="shared" ref="H297:H309" si="581">AK297+AN297</f>
        <v>1101</v>
      </c>
      <c r="I297" s="106" t="str">
        <f t="shared" si="488"/>
        <v>是</v>
      </c>
      <c r="J297" s="146" t="str">
        <f t="shared" si="489"/>
        <v>项</v>
      </c>
      <c r="K297" s="146" t="str">
        <f t="shared" si="490"/>
        <v>204</v>
      </c>
      <c r="N297" s="218">
        <v>872</v>
      </c>
      <c r="O297" s="146">
        <v>872.380248</v>
      </c>
      <c r="P297" s="219">
        <f t="shared" ref="P297:P309" si="582">ROUND(O297,0)</f>
        <v>872</v>
      </c>
      <c r="Q297" s="219">
        <v>0</v>
      </c>
      <c r="R297" s="219">
        <v>0</v>
      </c>
      <c r="S297" s="219">
        <f>VLOOKUP(A:A,[3]全区!$A$1:$O$65536,15,FALSE)</f>
        <v>0</v>
      </c>
      <c r="T297" s="219">
        <v>0</v>
      </c>
      <c r="U297" s="146">
        <f>VLOOKUP(A:A,[3]全区!$A$1:$Q$65536,17,FALSE)</f>
        <v>0</v>
      </c>
      <c r="V297" s="219">
        <f t="shared" ref="V297:V309" si="583">ROUND(U297,0)</f>
        <v>0</v>
      </c>
      <c r="W297" s="219">
        <v>0</v>
      </c>
      <c r="X297" s="182">
        <f>VLOOKUP(A:A,[3]全区!$A$1:$S$65536,19,FALSE)</f>
        <v>0</v>
      </c>
      <c r="Y297" s="219">
        <f t="shared" ref="Y297:Y309" si="584">ROUND(X297,0)</f>
        <v>0</v>
      </c>
      <c r="AA297" s="182">
        <f>VLOOKUP(A:A,[2]全区!$A$1:$T$65536,20,FALSE)</f>
        <v>0</v>
      </c>
      <c r="AB297" s="219">
        <f t="shared" ref="AB297:AB309" si="585">ROUND(AA297,0)</f>
        <v>0</v>
      </c>
      <c r="AC297" s="182">
        <f>VLOOKUP(A:A,[1]全区!$A$1:$V$65536,22,FALSE)</f>
        <v>0</v>
      </c>
      <c r="AD297" s="219">
        <f t="shared" ref="AD297:AD309" si="586">ROUND(AC297,0)</f>
        <v>0</v>
      </c>
      <c r="AE297" s="182">
        <f>VLOOKUP(A:A,[2]全区!$A$1:$P$65536,16,FALSE)</f>
        <v>0</v>
      </c>
      <c r="AF297" s="219">
        <f t="shared" ref="AF297:AF309" si="587">ROUND(AE297,0)</f>
        <v>0</v>
      </c>
      <c r="AH297" s="182">
        <v>863</v>
      </c>
      <c r="AI297" s="182">
        <f>VLOOKUP(A:A,'[4]YB01'!$A$1:$C$1317,3,FALSE)</f>
        <v>863</v>
      </c>
      <c r="AJ297" s="177">
        <f t="shared" ref="AJ297:AJ309" si="588">AO297+AR297</f>
        <v>78</v>
      </c>
      <c r="AK297" s="146">
        <v>869</v>
      </c>
      <c r="AL297" s="146">
        <f t="shared" ref="AL297:AL309" si="589">ROUND(AM297,0)</f>
        <v>869</v>
      </c>
      <c r="AM297" s="228">
        <v>868.58275</v>
      </c>
      <c r="AN297" s="182">
        <f t="shared" si="522"/>
        <v>232</v>
      </c>
      <c r="AO297" s="219">
        <v>78</v>
      </c>
      <c r="AP297" s="176">
        <f>(SUMIF([5]预算调整!$O:$O,A:A,[5]预算调整!$AD:$AD))/10000</f>
        <v>78.272405</v>
      </c>
      <c r="AQ297" s="219">
        <f t="shared" si="538"/>
        <v>78</v>
      </c>
      <c r="AR297" s="219">
        <v>0</v>
      </c>
      <c r="AS297" s="182">
        <f>(SUMIF([6]预算调整!$F:$F,A:A,[6]预算调整!$P:$P))/10000</f>
        <v>0</v>
      </c>
      <c r="AT297" s="219">
        <f t="shared" ref="AT297:AT309" si="590">ROUND(AS297,0)</f>
        <v>0</v>
      </c>
      <c r="AW297" s="231">
        <v>0</v>
      </c>
      <c r="AX297" s="182">
        <f>(SUMIF([7]Sheet2!$B:$B,A:A,[7]Sheet2!$C:$C))/10000</f>
        <v>0</v>
      </c>
      <c r="AY297" s="219">
        <f t="shared" ref="AY297:AY309" si="591">ROUND(AX297,0)</f>
        <v>0</v>
      </c>
      <c r="BC297" s="182">
        <v>232</v>
      </c>
      <c r="BD297" s="146">
        <f t="shared" ref="BD297:BD309" si="592">ROUND(BE297,0)</f>
        <v>232</v>
      </c>
      <c r="BE297" s="182">
        <v>231.5481</v>
      </c>
      <c r="BF297" s="182">
        <f>SUMIF([8]Sheet1!$O:$O,A297,[8]Sheet1!$AD:$AD)</f>
        <v>2315481</v>
      </c>
    </row>
    <row r="298" hidden="1" customHeight="1" spans="1:58">
      <c r="A298" s="208">
        <v>2040602</v>
      </c>
      <c r="B298" s="60" t="s">
        <v>102</v>
      </c>
      <c r="C298" s="63">
        <f t="shared" si="576"/>
        <v>0</v>
      </c>
      <c r="D298" s="63">
        <f t="shared" si="577"/>
        <v>0</v>
      </c>
      <c r="E298" s="63">
        <f t="shared" si="578"/>
        <v>0</v>
      </c>
      <c r="F298" s="63">
        <f t="shared" si="579"/>
        <v>0</v>
      </c>
      <c r="G298" s="63">
        <f t="shared" si="580"/>
        <v>0</v>
      </c>
      <c r="H298" s="63">
        <f t="shared" si="581"/>
        <v>0</v>
      </c>
      <c r="I298" s="106" t="str">
        <f t="shared" si="488"/>
        <v>否</v>
      </c>
      <c r="J298" s="146" t="str">
        <f t="shared" si="489"/>
        <v>项</v>
      </c>
      <c r="K298" s="146" t="str">
        <f t="shared" si="490"/>
        <v>204</v>
      </c>
      <c r="N298" s="218">
        <v>0</v>
      </c>
      <c r="O298" s="146">
        <v>0</v>
      </c>
      <c r="P298" s="219">
        <f t="shared" si="582"/>
        <v>0</v>
      </c>
      <c r="Q298" s="219">
        <v>0</v>
      </c>
      <c r="R298" s="219">
        <v>0</v>
      </c>
      <c r="S298" s="219">
        <f>VLOOKUP(A:A,[3]全区!$A$1:$O$65536,15,FALSE)</f>
        <v>0</v>
      </c>
      <c r="T298" s="219">
        <v>0</v>
      </c>
      <c r="U298" s="146">
        <f>VLOOKUP(A:A,[3]全区!$A$1:$Q$65536,17,FALSE)</f>
        <v>0</v>
      </c>
      <c r="V298" s="219">
        <f t="shared" si="583"/>
        <v>0</v>
      </c>
      <c r="W298" s="219">
        <v>0</v>
      </c>
      <c r="X298" s="182">
        <f>VLOOKUP(A:A,[3]全区!$A$1:$S$65536,19,FALSE)</f>
        <v>0</v>
      </c>
      <c r="Y298" s="219">
        <f t="shared" si="584"/>
        <v>0</v>
      </c>
      <c r="AA298" s="182">
        <f>VLOOKUP(A:A,[2]全区!$A$1:$T$65536,20,FALSE)</f>
        <v>0</v>
      </c>
      <c r="AB298" s="219">
        <f t="shared" si="585"/>
        <v>0</v>
      </c>
      <c r="AC298" s="182">
        <f>VLOOKUP(A:A,[1]全区!$A$1:$V$65536,22,FALSE)</f>
        <v>0</v>
      </c>
      <c r="AD298" s="219">
        <f t="shared" si="586"/>
        <v>0</v>
      </c>
      <c r="AE298" s="182">
        <f>VLOOKUP(A:A,[2]全区!$A$1:$P$65536,16,FALSE)</f>
        <v>0</v>
      </c>
      <c r="AF298" s="219">
        <f t="shared" si="587"/>
        <v>0</v>
      </c>
      <c r="AH298" s="182">
        <v>0</v>
      </c>
      <c r="AI298" s="182">
        <f>VLOOKUP(A:A,'[4]YB01'!$A$1:$C$1317,3,FALSE)</f>
        <v>0</v>
      </c>
      <c r="AJ298" s="177">
        <f t="shared" si="588"/>
        <v>0</v>
      </c>
      <c r="AK298" s="146">
        <v>0</v>
      </c>
      <c r="AL298" s="146">
        <f t="shared" si="589"/>
        <v>0</v>
      </c>
      <c r="AM298" s="228">
        <v>0</v>
      </c>
      <c r="AN298" s="182">
        <f t="shared" si="522"/>
        <v>0</v>
      </c>
      <c r="AO298" s="219">
        <v>0</v>
      </c>
      <c r="AP298" s="176">
        <f>(SUMIF([5]预算调整!$O:$O,A:A,[5]预算调整!$AD:$AD))/10000</f>
        <v>0</v>
      </c>
      <c r="AQ298" s="219">
        <f t="shared" si="538"/>
        <v>0</v>
      </c>
      <c r="AR298" s="219">
        <v>0</v>
      </c>
      <c r="AS298" s="182">
        <f>(SUMIF([6]预算调整!$F:$F,A:A,[6]预算调整!$P:$P))/10000</f>
        <v>0</v>
      </c>
      <c r="AT298" s="219">
        <f t="shared" si="590"/>
        <v>0</v>
      </c>
      <c r="AW298" s="231">
        <v>0</v>
      </c>
      <c r="AX298" s="182">
        <f>(SUMIF([7]Sheet2!$B:$B,A:A,[7]Sheet2!$C:$C))/10000</f>
        <v>0</v>
      </c>
      <c r="AY298" s="219">
        <f t="shared" si="591"/>
        <v>0</v>
      </c>
      <c r="BC298" s="182">
        <v>0</v>
      </c>
      <c r="BD298" s="146">
        <f t="shared" si="592"/>
        <v>0</v>
      </c>
      <c r="BE298" s="182">
        <v>0</v>
      </c>
      <c r="BF298" s="182">
        <f>SUMIF([8]Sheet1!$O:$O,A298,[8]Sheet1!$AD:$AD)</f>
        <v>0</v>
      </c>
    </row>
    <row r="299" hidden="1" customHeight="1" spans="1:58">
      <c r="A299" s="208">
        <v>2040603</v>
      </c>
      <c r="B299" s="60" t="s">
        <v>103</v>
      </c>
      <c r="C299" s="63">
        <f t="shared" si="576"/>
        <v>0</v>
      </c>
      <c r="D299" s="63">
        <f t="shared" si="577"/>
        <v>0</v>
      </c>
      <c r="E299" s="63">
        <f t="shared" si="578"/>
        <v>0</v>
      </c>
      <c r="F299" s="63">
        <f t="shared" si="579"/>
        <v>0</v>
      </c>
      <c r="G299" s="63">
        <f t="shared" si="580"/>
        <v>0</v>
      </c>
      <c r="H299" s="63">
        <f t="shared" si="581"/>
        <v>0</v>
      </c>
      <c r="I299" s="106" t="str">
        <f t="shared" si="488"/>
        <v>否</v>
      </c>
      <c r="J299" s="146" t="str">
        <f t="shared" si="489"/>
        <v>项</v>
      </c>
      <c r="K299" s="146" t="str">
        <f t="shared" si="490"/>
        <v>204</v>
      </c>
      <c r="N299" s="218">
        <v>0</v>
      </c>
      <c r="O299" s="146">
        <v>0</v>
      </c>
      <c r="P299" s="219">
        <f t="shared" si="582"/>
        <v>0</v>
      </c>
      <c r="Q299" s="219">
        <v>0</v>
      </c>
      <c r="R299" s="219">
        <v>0</v>
      </c>
      <c r="S299" s="219">
        <f>VLOOKUP(A:A,[3]全区!$A$1:$O$65536,15,FALSE)</f>
        <v>0</v>
      </c>
      <c r="T299" s="219">
        <v>0</v>
      </c>
      <c r="U299" s="146">
        <f>VLOOKUP(A:A,[3]全区!$A$1:$Q$65536,17,FALSE)</f>
        <v>0</v>
      </c>
      <c r="V299" s="219">
        <f t="shared" si="583"/>
        <v>0</v>
      </c>
      <c r="W299" s="219">
        <v>0</v>
      </c>
      <c r="X299" s="182">
        <f>VLOOKUP(A:A,[3]全区!$A$1:$S$65536,19,FALSE)</f>
        <v>0</v>
      </c>
      <c r="Y299" s="219">
        <f t="shared" si="584"/>
        <v>0</v>
      </c>
      <c r="AA299" s="182">
        <f>VLOOKUP(A:A,[2]全区!$A$1:$T$65536,20,FALSE)</f>
        <v>0</v>
      </c>
      <c r="AB299" s="219">
        <f t="shared" si="585"/>
        <v>0</v>
      </c>
      <c r="AC299" s="182">
        <f>VLOOKUP(A:A,[1]全区!$A$1:$V$65536,22,FALSE)</f>
        <v>0</v>
      </c>
      <c r="AD299" s="219">
        <f t="shared" si="586"/>
        <v>0</v>
      </c>
      <c r="AE299" s="182">
        <f>VLOOKUP(A:A,[2]全区!$A$1:$P$65536,16,FALSE)</f>
        <v>0</v>
      </c>
      <c r="AF299" s="219">
        <f t="shared" si="587"/>
        <v>0</v>
      </c>
      <c r="AH299" s="182">
        <v>0</v>
      </c>
      <c r="AI299" s="182">
        <f>VLOOKUP(A:A,'[4]YB01'!$A$1:$C$1317,3,FALSE)</f>
        <v>0</v>
      </c>
      <c r="AJ299" s="177">
        <f t="shared" si="588"/>
        <v>0</v>
      </c>
      <c r="AK299" s="146">
        <v>0</v>
      </c>
      <c r="AL299" s="146">
        <f t="shared" si="589"/>
        <v>0</v>
      </c>
      <c r="AM299" s="228">
        <v>0</v>
      </c>
      <c r="AN299" s="182">
        <f t="shared" si="522"/>
        <v>0</v>
      </c>
      <c r="AO299" s="219">
        <v>0</v>
      </c>
      <c r="AP299" s="176">
        <f>(SUMIF([5]预算调整!$O:$O,A:A,[5]预算调整!$AD:$AD))/10000</f>
        <v>0</v>
      </c>
      <c r="AQ299" s="219">
        <f t="shared" si="538"/>
        <v>0</v>
      </c>
      <c r="AR299" s="219">
        <v>0</v>
      </c>
      <c r="AS299" s="182">
        <f>(SUMIF([6]预算调整!$F:$F,A:A,[6]预算调整!$P:$P))/10000</f>
        <v>0</v>
      </c>
      <c r="AT299" s="219">
        <f t="shared" si="590"/>
        <v>0</v>
      </c>
      <c r="AW299" s="231">
        <v>0</v>
      </c>
      <c r="AX299" s="182">
        <f>(SUMIF([7]Sheet2!$B:$B,A:A,[7]Sheet2!$C:$C))/10000</f>
        <v>0</v>
      </c>
      <c r="AY299" s="219">
        <f t="shared" si="591"/>
        <v>0</v>
      </c>
      <c r="BC299" s="182">
        <v>0</v>
      </c>
      <c r="BD299" s="146">
        <f t="shared" si="592"/>
        <v>0</v>
      </c>
      <c r="BE299" s="182">
        <v>0</v>
      </c>
      <c r="BF299" s="182">
        <f>SUMIF([8]Sheet1!$O:$O,A299,[8]Sheet1!$AD:$AD)</f>
        <v>0</v>
      </c>
    </row>
    <row r="300" customHeight="1" spans="1:58">
      <c r="A300" s="208">
        <v>2040604</v>
      </c>
      <c r="B300" s="60" t="s">
        <v>271</v>
      </c>
      <c r="C300" s="63">
        <v>51</v>
      </c>
      <c r="D300" s="63">
        <f t="shared" si="577"/>
        <v>0</v>
      </c>
      <c r="E300" s="63">
        <f t="shared" si="578"/>
        <v>-34</v>
      </c>
      <c r="F300" s="63">
        <f t="shared" si="579"/>
        <v>0</v>
      </c>
      <c r="G300" s="63">
        <f t="shared" si="580"/>
        <v>0</v>
      </c>
      <c r="H300" s="63">
        <f t="shared" si="581"/>
        <v>17</v>
      </c>
      <c r="I300" s="106" t="str">
        <f t="shared" si="488"/>
        <v>是</v>
      </c>
      <c r="J300" s="146" t="str">
        <f t="shared" si="489"/>
        <v>项</v>
      </c>
      <c r="K300" s="146" t="str">
        <f t="shared" si="490"/>
        <v>204</v>
      </c>
      <c r="N300" s="218">
        <v>50</v>
      </c>
      <c r="O300" s="146">
        <v>49.643</v>
      </c>
      <c r="P300" s="219">
        <f t="shared" si="582"/>
        <v>50</v>
      </c>
      <c r="Q300" s="219">
        <v>0</v>
      </c>
      <c r="R300" s="219">
        <v>0</v>
      </c>
      <c r="S300" s="219">
        <f>VLOOKUP(A:A,[3]全区!$A$1:$O$65536,15,FALSE)</f>
        <v>0</v>
      </c>
      <c r="T300" s="219">
        <v>0</v>
      </c>
      <c r="U300" s="146">
        <f>VLOOKUP(A:A,[3]全区!$A$1:$Q$65536,17,FALSE)</f>
        <v>0</v>
      </c>
      <c r="V300" s="219">
        <f t="shared" si="583"/>
        <v>0</v>
      </c>
      <c r="W300" s="219">
        <v>2</v>
      </c>
      <c r="X300" s="182">
        <f>VLOOKUP(A:A,[3]全区!$A$1:$S$65536,19,FALSE)</f>
        <v>1.648</v>
      </c>
      <c r="Y300" s="219">
        <f t="shared" si="584"/>
        <v>2</v>
      </c>
      <c r="AA300" s="182">
        <f>VLOOKUP(A:A,[2]全区!$A$1:$T$65536,20,FALSE)</f>
        <v>0</v>
      </c>
      <c r="AB300" s="219">
        <f t="shared" si="585"/>
        <v>0</v>
      </c>
      <c r="AC300" s="182">
        <f>VLOOKUP(A:A,[1]全区!$A$1:$V$65536,22,FALSE)</f>
        <v>0</v>
      </c>
      <c r="AD300" s="219">
        <f t="shared" si="586"/>
        <v>0</v>
      </c>
      <c r="AE300" s="182">
        <f>VLOOKUP(A:A,[2]全区!$A$1:$P$65536,16,FALSE)</f>
        <v>0</v>
      </c>
      <c r="AF300" s="219">
        <f t="shared" si="587"/>
        <v>0</v>
      </c>
      <c r="AH300" s="182">
        <v>17</v>
      </c>
      <c r="AI300" s="182">
        <f>VLOOKUP(A:A,'[4]YB01'!$A$1:$C$1317,3,FALSE)</f>
        <v>17</v>
      </c>
      <c r="AJ300" s="177">
        <f t="shared" si="588"/>
        <v>0</v>
      </c>
      <c r="AK300" s="146">
        <v>17</v>
      </c>
      <c r="AL300" s="146">
        <f t="shared" si="589"/>
        <v>17</v>
      </c>
      <c r="AM300" s="228">
        <v>16.5676</v>
      </c>
      <c r="AN300" s="182">
        <f t="shared" si="522"/>
        <v>0</v>
      </c>
      <c r="AO300" s="219">
        <v>0</v>
      </c>
      <c r="AP300" s="176">
        <f>(SUMIF([5]预算调整!$O:$O,A:A,[5]预算调整!$AD:$AD))/10000</f>
        <v>0</v>
      </c>
      <c r="AQ300" s="219">
        <f t="shared" si="538"/>
        <v>0</v>
      </c>
      <c r="AR300" s="219">
        <v>0</v>
      </c>
      <c r="AS300" s="182">
        <f>(SUMIF([6]预算调整!$F:$F,A:A,[6]预算调整!$P:$P))/10000</f>
        <v>0</v>
      </c>
      <c r="AT300" s="219">
        <f t="shared" si="590"/>
        <v>0</v>
      </c>
      <c r="AW300" s="231">
        <v>0</v>
      </c>
      <c r="AX300" s="182">
        <f>(SUMIF([7]Sheet2!$B:$B,A:A,[7]Sheet2!$C:$C))/10000</f>
        <v>0</v>
      </c>
      <c r="AY300" s="219">
        <f t="shared" si="591"/>
        <v>0</v>
      </c>
      <c r="BC300" s="182">
        <v>0</v>
      </c>
      <c r="BD300" s="146">
        <f t="shared" si="592"/>
        <v>0</v>
      </c>
      <c r="BE300" s="182">
        <v>0</v>
      </c>
      <c r="BF300" s="182">
        <f>SUMIF([8]Sheet1!$O:$O,A300,[8]Sheet1!$AD:$AD)</f>
        <v>0</v>
      </c>
    </row>
    <row r="301" customHeight="1" spans="1:58">
      <c r="A301" s="208">
        <v>2040605</v>
      </c>
      <c r="B301" s="60" t="s">
        <v>272</v>
      </c>
      <c r="C301" s="63">
        <f t="shared" si="576"/>
        <v>5</v>
      </c>
      <c r="D301" s="63">
        <f t="shared" si="577"/>
        <v>5</v>
      </c>
      <c r="E301" s="63">
        <f t="shared" si="578"/>
        <v>0</v>
      </c>
      <c r="F301" s="63">
        <f t="shared" si="579"/>
        <v>0</v>
      </c>
      <c r="G301" s="63">
        <f t="shared" si="580"/>
        <v>5</v>
      </c>
      <c r="H301" s="63">
        <f t="shared" si="581"/>
        <v>5</v>
      </c>
      <c r="I301" s="106" t="str">
        <f t="shared" si="488"/>
        <v>是</v>
      </c>
      <c r="J301" s="146" t="str">
        <f t="shared" si="489"/>
        <v>项</v>
      </c>
      <c r="K301" s="146" t="str">
        <f t="shared" si="490"/>
        <v>204</v>
      </c>
      <c r="N301" s="218">
        <v>0</v>
      </c>
      <c r="O301" s="146">
        <v>0</v>
      </c>
      <c r="P301" s="219">
        <f t="shared" si="582"/>
        <v>0</v>
      </c>
      <c r="Q301" s="219">
        <v>0</v>
      </c>
      <c r="R301" s="219">
        <v>0</v>
      </c>
      <c r="S301" s="219">
        <f>VLOOKUP(A:A,[3]全区!$A$1:$O$65536,15,FALSE)</f>
        <v>0</v>
      </c>
      <c r="T301" s="219">
        <v>5</v>
      </c>
      <c r="U301" s="146">
        <f>VLOOKUP(A:A,[3]全区!$A$1:$Q$65536,17,FALSE)</f>
        <v>5</v>
      </c>
      <c r="V301" s="219">
        <f t="shared" si="583"/>
        <v>5</v>
      </c>
      <c r="W301" s="219">
        <v>0</v>
      </c>
      <c r="X301" s="182">
        <f>VLOOKUP(A:A,[3]全区!$A$1:$S$65536,19,FALSE)</f>
        <v>0</v>
      </c>
      <c r="Y301" s="219">
        <f t="shared" si="584"/>
        <v>0</v>
      </c>
      <c r="AA301" s="182">
        <f>VLOOKUP(A:A,[2]全区!$A$1:$T$65536,20,FALSE)</f>
        <v>0</v>
      </c>
      <c r="AB301" s="219">
        <f t="shared" si="585"/>
        <v>0</v>
      </c>
      <c r="AC301" s="182">
        <f>VLOOKUP(A:A,[1]全区!$A$1:$V$65536,22,FALSE)</f>
        <v>0</v>
      </c>
      <c r="AD301" s="219">
        <f t="shared" si="586"/>
        <v>0</v>
      </c>
      <c r="AE301" s="182">
        <f>VLOOKUP(A:A,[2]全区!$A$1:$P$65536,16,FALSE)</f>
        <v>5</v>
      </c>
      <c r="AF301" s="219">
        <f t="shared" si="587"/>
        <v>5</v>
      </c>
      <c r="AH301" s="182">
        <v>5</v>
      </c>
      <c r="AI301" s="182">
        <f>VLOOKUP(A:A,'[4]YB01'!$A$1:$C$1317,3,FALSE)</f>
        <v>5</v>
      </c>
      <c r="AJ301" s="177">
        <f t="shared" si="588"/>
        <v>0</v>
      </c>
      <c r="AK301" s="146">
        <v>5</v>
      </c>
      <c r="AL301" s="146">
        <f t="shared" si="589"/>
        <v>5</v>
      </c>
      <c r="AM301" s="228">
        <v>5</v>
      </c>
      <c r="AN301" s="182">
        <f t="shared" si="522"/>
        <v>0</v>
      </c>
      <c r="AO301" s="219">
        <v>0</v>
      </c>
      <c r="AP301" s="176">
        <f>(SUMIF([5]预算调整!$O:$O,A:A,[5]预算调整!$AD:$AD))/10000</f>
        <v>0</v>
      </c>
      <c r="AQ301" s="219">
        <f t="shared" si="538"/>
        <v>0</v>
      </c>
      <c r="AR301" s="219">
        <v>0</v>
      </c>
      <c r="AS301" s="182">
        <f>(SUMIF([6]预算调整!$F:$F,A:A,[6]预算调整!$P:$P))/10000</f>
        <v>0</v>
      </c>
      <c r="AT301" s="219">
        <f t="shared" si="590"/>
        <v>0</v>
      </c>
      <c r="AW301" s="231">
        <v>5</v>
      </c>
      <c r="AX301" s="182">
        <f>(SUMIF([7]Sheet2!$B:$B,A:A,[7]Sheet2!$C:$C))/10000</f>
        <v>5</v>
      </c>
      <c r="AY301" s="219">
        <f t="shared" si="591"/>
        <v>5</v>
      </c>
      <c r="BC301" s="182">
        <v>0</v>
      </c>
      <c r="BD301" s="146">
        <f t="shared" si="592"/>
        <v>0</v>
      </c>
      <c r="BE301" s="182">
        <v>0</v>
      </c>
      <c r="BF301" s="182">
        <f>SUMIF([8]Sheet1!$O:$O,A301,[8]Sheet1!$AD:$AD)</f>
        <v>0</v>
      </c>
    </row>
    <row r="302" customHeight="1" spans="1:58">
      <c r="A302" s="238">
        <v>2040606</v>
      </c>
      <c r="B302" s="60" t="s">
        <v>273</v>
      </c>
      <c r="C302" s="63">
        <f t="shared" si="576"/>
        <v>26</v>
      </c>
      <c r="D302" s="63">
        <f t="shared" si="577"/>
        <v>0</v>
      </c>
      <c r="E302" s="63">
        <f t="shared" si="578"/>
        <v>2</v>
      </c>
      <c r="F302" s="63">
        <f t="shared" si="579"/>
        <v>0</v>
      </c>
      <c r="G302" s="63">
        <f t="shared" si="580"/>
        <v>0</v>
      </c>
      <c r="H302" s="63">
        <f t="shared" si="581"/>
        <v>28</v>
      </c>
      <c r="I302" s="106" t="str">
        <f t="shared" si="488"/>
        <v>是</v>
      </c>
      <c r="J302" s="146" t="str">
        <f t="shared" si="489"/>
        <v>项</v>
      </c>
      <c r="K302" s="146" t="str">
        <f t="shared" si="490"/>
        <v>204</v>
      </c>
      <c r="N302" s="218">
        <v>26</v>
      </c>
      <c r="O302" s="146">
        <v>25.978446</v>
      </c>
      <c r="P302" s="219">
        <f t="shared" si="582"/>
        <v>26</v>
      </c>
      <c r="Q302" s="219">
        <v>0</v>
      </c>
      <c r="R302" s="219">
        <v>0</v>
      </c>
      <c r="S302" s="219">
        <f>VLOOKUP(A:A,[3]全区!$A$1:$O$65536,15,FALSE)</f>
        <v>0</v>
      </c>
      <c r="T302" s="219">
        <v>0</v>
      </c>
      <c r="U302" s="146">
        <f>VLOOKUP(A:A,[3]全区!$A$1:$Q$65536,17,FALSE)</f>
        <v>0</v>
      </c>
      <c r="V302" s="219">
        <f t="shared" si="583"/>
        <v>0</v>
      </c>
      <c r="W302" s="219">
        <v>0</v>
      </c>
      <c r="X302" s="182">
        <f>VLOOKUP(A:A,[3]全区!$A$1:$S$65536,19,FALSE)</f>
        <v>0</v>
      </c>
      <c r="Y302" s="219">
        <f t="shared" si="584"/>
        <v>0</v>
      </c>
      <c r="AA302" s="182">
        <f>VLOOKUP(A:A,[2]全区!$A$1:$T$65536,20,FALSE)</f>
        <v>0</v>
      </c>
      <c r="AB302" s="219">
        <f t="shared" si="585"/>
        <v>0</v>
      </c>
      <c r="AC302" s="182">
        <f>VLOOKUP(A:A,[1]全区!$A$1:$V$65536,22,FALSE)</f>
        <v>0</v>
      </c>
      <c r="AD302" s="219">
        <f t="shared" si="586"/>
        <v>0</v>
      </c>
      <c r="AE302" s="182">
        <f>VLOOKUP(A:A,[2]全区!$A$1:$P$65536,16,FALSE)</f>
        <v>0</v>
      </c>
      <c r="AF302" s="219">
        <f t="shared" si="587"/>
        <v>0</v>
      </c>
      <c r="AH302" s="182">
        <v>20</v>
      </c>
      <c r="AI302" s="182">
        <f>VLOOKUP(A:A,'[4]YB01'!$A$1:$C$1317,3,FALSE)</f>
        <v>20</v>
      </c>
      <c r="AJ302" s="177">
        <f t="shared" si="588"/>
        <v>2</v>
      </c>
      <c r="AK302" s="146">
        <v>21</v>
      </c>
      <c r="AL302" s="146">
        <f t="shared" si="589"/>
        <v>21</v>
      </c>
      <c r="AM302" s="228">
        <v>21.436931</v>
      </c>
      <c r="AN302" s="182">
        <f t="shared" si="522"/>
        <v>7</v>
      </c>
      <c r="AO302" s="219">
        <v>2</v>
      </c>
      <c r="AP302" s="176">
        <f>(SUMIF([5]预算调整!$O:$O,A:A,[5]预算调整!$AD:$AD))/10000</f>
        <v>1.810431</v>
      </c>
      <c r="AQ302" s="219">
        <f t="shared" si="538"/>
        <v>2</v>
      </c>
      <c r="AR302" s="219">
        <v>0</v>
      </c>
      <c r="AS302" s="182">
        <f>(SUMIF([6]预算调整!$F:$F,A:A,[6]预算调整!$P:$P))/10000</f>
        <v>0</v>
      </c>
      <c r="AT302" s="219">
        <f t="shared" si="590"/>
        <v>0</v>
      </c>
      <c r="AW302" s="231">
        <v>0</v>
      </c>
      <c r="AX302" s="182">
        <f>(SUMIF([7]Sheet2!$B:$B,A:A,[7]Sheet2!$C:$C))/10000</f>
        <v>0</v>
      </c>
      <c r="AY302" s="219">
        <f t="shared" si="591"/>
        <v>0</v>
      </c>
      <c r="BC302" s="182">
        <v>7</v>
      </c>
      <c r="BD302" s="146">
        <f t="shared" si="592"/>
        <v>7</v>
      </c>
      <c r="BE302" s="182">
        <v>6.73152</v>
      </c>
      <c r="BF302" s="182">
        <f>SUMIF([8]Sheet1!$O:$O,A302,[8]Sheet1!$AD:$AD)</f>
        <v>67315.2</v>
      </c>
    </row>
    <row r="303" customHeight="1" spans="1:58">
      <c r="A303" s="238">
        <v>2040607</v>
      </c>
      <c r="B303" s="60" t="s">
        <v>274</v>
      </c>
      <c r="C303" s="63">
        <f t="shared" si="576"/>
        <v>89</v>
      </c>
      <c r="D303" s="63">
        <f t="shared" si="577"/>
        <v>0</v>
      </c>
      <c r="E303" s="63">
        <f t="shared" si="578"/>
        <v>-7</v>
      </c>
      <c r="F303" s="63">
        <f t="shared" si="579"/>
        <v>1</v>
      </c>
      <c r="G303" s="63">
        <f t="shared" si="580"/>
        <v>1</v>
      </c>
      <c r="H303" s="63">
        <f t="shared" si="581"/>
        <v>82</v>
      </c>
      <c r="I303" s="106" t="str">
        <f t="shared" si="488"/>
        <v>是</v>
      </c>
      <c r="J303" s="146" t="str">
        <f t="shared" si="489"/>
        <v>项</v>
      </c>
      <c r="K303" s="146" t="str">
        <f t="shared" si="490"/>
        <v>204</v>
      </c>
      <c r="N303" s="218">
        <v>89</v>
      </c>
      <c r="O303" s="146">
        <v>88.723983</v>
      </c>
      <c r="P303" s="219">
        <f t="shared" si="582"/>
        <v>89</v>
      </c>
      <c r="Q303" s="219">
        <v>0</v>
      </c>
      <c r="R303" s="219">
        <v>0</v>
      </c>
      <c r="S303" s="219">
        <f>VLOOKUP(A:A,[3]全区!$A$1:$O$65536,15,FALSE)</f>
        <v>0</v>
      </c>
      <c r="T303" s="219">
        <v>0</v>
      </c>
      <c r="U303" s="146">
        <f>VLOOKUP(A:A,[3]全区!$A$1:$Q$65536,17,FALSE)</f>
        <v>0</v>
      </c>
      <c r="V303" s="219">
        <f t="shared" si="583"/>
        <v>0</v>
      </c>
      <c r="W303" s="219">
        <v>0</v>
      </c>
      <c r="X303" s="182">
        <f>VLOOKUP(A:A,[3]全区!$A$1:$S$65536,19,FALSE)</f>
        <v>0</v>
      </c>
      <c r="Y303" s="219">
        <f t="shared" si="584"/>
        <v>0</v>
      </c>
      <c r="AA303" s="182">
        <f>VLOOKUP(A:A,[2]全区!$A$1:$T$65536,20,FALSE)</f>
        <v>1.13</v>
      </c>
      <c r="AB303" s="219">
        <f t="shared" si="585"/>
        <v>1</v>
      </c>
      <c r="AC303" s="182">
        <f>VLOOKUP(A:A,[1]全区!$A$1:$V$65536,22,FALSE)</f>
        <v>0</v>
      </c>
      <c r="AD303" s="219">
        <f t="shared" si="586"/>
        <v>0</v>
      </c>
      <c r="AE303" s="182">
        <f>VLOOKUP(A:A,[2]全区!$A$1:$P$65536,16,FALSE)</f>
        <v>0</v>
      </c>
      <c r="AF303" s="219">
        <f t="shared" si="587"/>
        <v>0</v>
      </c>
      <c r="AH303" s="182">
        <v>52</v>
      </c>
      <c r="AI303" s="182">
        <f>VLOOKUP(A:A,'[4]YB01'!$A$1:$C$1317,3,FALSE)</f>
        <v>52</v>
      </c>
      <c r="AJ303" s="177">
        <f t="shared" si="588"/>
        <v>17</v>
      </c>
      <c r="AK303" s="146">
        <v>58</v>
      </c>
      <c r="AL303" s="146">
        <f t="shared" si="589"/>
        <v>58</v>
      </c>
      <c r="AM303" s="228">
        <v>57.514898</v>
      </c>
      <c r="AN303" s="182">
        <f t="shared" si="522"/>
        <v>24</v>
      </c>
      <c r="AO303" s="219">
        <v>17</v>
      </c>
      <c r="AP303" s="176">
        <f>(SUMIF([5]预算调整!$O:$O,A:A,[5]预算调整!$AD:$AD))/10000</f>
        <v>17.075061</v>
      </c>
      <c r="AQ303" s="219">
        <f t="shared" si="538"/>
        <v>17</v>
      </c>
      <c r="AR303" s="219">
        <v>0</v>
      </c>
      <c r="AS303" s="182">
        <f>(SUMIF([6]预算调整!$F:$F,A:A,[6]预算调整!$P:$P))/10000</f>
        <v>0</v>
      </c>
      <c r="AT303" s="219">
        <f t="shared" si="590"/>
        <v>0</v>
      </c>
      <c r="AW303" s="231">
        <v>1</v>
      </c>
      <c r="AX303" s="182">
        <f>(SUMIF([7]Sheet2!$B:$B,A:A,[7]Sheet2!$C:$C))/10000</f>
        <v>1.13</v>
      </c>
      <c r="AY303" s="219">
        <f t="shared" si="591"/>
        <v>1</v>
      </c>
      <c r="BC303" s="182">
        <v>24</v>
      </c>
      <c r="BD303" s="146">
        <f t="shared" si="592"/>
        <v>24</v>
      </c>
      <c r="BE303" s="182">
        <v>24.346817</v>
      </c>
      <c r="BF303" s="182">
        <f>SUMIF([8]Sheet1!$O:$O,A303,[8]Sheet1!$AD:$AD)</f>
        <v>243468.17</v>
      </c>
    </row>
    <row r="304" hidden="1" customHeight="1" spans="1:58">
      <c r="A304" s="208">
        <v>2040608</v>
      </c>
      <c r="B304" s="60" t="s">
        <v>275</v>
      </c>
      <c r="C304" s="63">
        <f t="shared" si="576"/>
        <v>0</v>
      </c>
      <c r="D304" s="63">
        <f t="shared" si="577"/>
        <v>0</v>
      </c>
      <c r="E304" s="63">
        <f t="shared" si="578"/>
        <v>0</v>
      </c>
      <c r="F304" s="63">
        <f t="shared" si="579"/>
        <v>0</v>
      </c>
      <c r="G304" s="63">
        <f t="shared" si="580"/>
        <v>0</v>
      </c>
      <c r="H304" s="63">
        <f t="shared" si="581"/>
        <v>0</v>
      </c>
      <c r="I304" s="106" t="str">
        <f t="shared" si="488"/>
        <v>否</v>
      </c>
      <c r="J304" s="146" t="str">
        <f t="shared" si="489"/>
        <v>项</v>
      </c>
      <c r="K304" s="146" t="str">
        <f t="shared" si="490"/>
        <v>204</v>
      </c>
      <c r="N304" s="218">
        <v>0</v>
      </c>
      <c r="O304" s="146">
        <v>0</v>
      </c>
      <c r="P304" s="219">
        <f t="shared" si="582"/>
        <v>0</v>
      </c>
      <c r="Q304" s="219">
        <v>0</v>
      </c>
      <c r="R304" s="219">
        <v>0</v>
      </c>
      <c r="S304" s="219">
        <f>VLOOKUP(A:A,[3]全区!$A$1:$O$65536,15,FALSE)</f>
        <v>0</v>
      </c>
      <c r="T304" s="219">
        <v>0</v>
      </c>
      <c r="U304" s="146">
        <f>VLOOKUP(A:A,[3]全区!$A$1:$Q$65536,17,FALSE)</f>
        <v>0</v>
      </c>
      <c r="V304" s="219">
        <f t="shared" si="583"/>
        <v>0</v>
      </c>
      <c r="W304" s="219">
        <v>0</v>
      </c>
      <c r="X304" s="182">
        <f>VLOOKUP(A:A,[3]全区!$A$1:$S$65536,19,FALSE)</f>
        <v>0</v>
      </c>
      <c r="Y304" s="219">
        <f t="shared" si="584"/>
        <v>0</v>
      </c>
      <c r="AA304" s="182">
        <f>VLOOKUP(A:A,[2]全区!$A$1:$T$65536,20,FALSE)</f>
        <v>0</v>
      </c>
      <c r="AB304" s="219">
        <f t="shared" si="585"/>
        <v>0</v>
      </c>
      <c r="AC304" s="182">
        <f>VLOOKUP(A:A,[1]全区!$A$1:$V$65536,22,FALSE)</f>
        <v>0</v>
      </c>
      <c r="AD304" s="219">
        <f t="shared" si="586"/>
        <v>0</v>
      </c>
      <c r="AE304" s="182">
        <f>VLOOKUP(A:A,[2]全区!$A$1:$P$65536,16,FALSE)</f>
        <v>0</v>
      </c>
      <c r="AF304" s="219">
        <f t="shared" si="587"/>
        <v>0</v>
      </c>
      <c r="AH304" s="182">
        <v>0</v>
      </c>
      <c r="AI304" s="182">
        <f>VLOOKUP(A:A,'[4]YB01'!$A$1:$C$1317,3,FALSE)</f>
        <v>0</v>
      </c>
      <c r="AJ304" s="177">
        <f t="shared" si="588"/>
        <v>0</v>
      </c>
      <c r="AK304" s="146">
        <v>0</v>
      </c>
      <c r="AL304" s="146">
        <f t="shared" si="589"/>
        <v>0</v>
      </c>
      <c r="AM304" s="228">
        <v>0</v>
      </c>
      <c r="AN304" s="182">
        <f t="shared" si="522"/>
        <v>0</v>
      </c>
      <c r="AO304" s="219">
        <v>0</v>
      </c>
      <c r="AP304" s="176">
        <f>(SUMIF([5]预算调整!$O:$O,A:A,[5]预算调整!$AD:$AD))/10000</f>
        <v>0</v>
      </c>
      <c r="AQ304" s="219">
        <f t="shared" si="538"/>
        <v>0</v>
      </c>
      <c r="AR304" s="219">
        <v>0</v>
      </c>
      <c r="AS304" s="182">
        <f>(SUMIF([6]预算调整!$F:$F,A:A,[6]预算调整!$P:$P))/10000</f>
        <v>0</v>
      </c>
      <c r="AT304" s="219">
        <f t="shared" si="590"/>
        <v>0</v>
      </c>
      <c r="AW304" s="231">
        <v>0</v>
      </c>
      <c r="AX304" s="182">
        <f>(SUMIF([7]Sheet2!$B:$B,A:A,[7]Sheet2!$C:$C))/10000</f>
        <v>0</v>
      </c>
      <c r="AY304" s="219">
        <f t="shared" si="591"/>
        <v>0</v>
      </c>
      <c r="BC304" s="182">
        <v>0</v>
      </c>
      <c r="BD304" s="146">
        <f t="shared" si="592"/>
        <v>0</v>
      </c>
      <c r="BE304" s="182">
        <v>0</v>
      </c>
      <c r="BF304" s="182">
        <f>SUMIF([8]Sheet1!$O:$O,A304,[8]Sheet1!$AD:$AD)</f>
        <v>0</v>
      </c>
    </row>
    <row r="305" customHeight="1" spans="1:58">
      <c r="A305" s="208">
        <v>2040610</v>
      </c>
      <c r="B305" s="60" t="s">
        <v>276</v>
      </c>
      <c r="C305" s="63">
        <f t="shared" si="576"/>
        <v>124</v>
      </c>
      <c r="D305" s="63">
        <f t="shared" si="577"/>
        <v>0</v>
      </c>
      <c r="E305" s="63">
        <f t="shared" si="578"/>
        <v>-15</v>
      </c>
      <c r="F305" s="63">
        <f t="shared" si="579"/>
        <v>0</v>
      </c>
      <c r="G305" s="63">
        <f t="shared" si="580"/>
        <v>0</v>
      </c>
      <c r="H305" s="63">
        <f t="shared" si="581"/>
        <v>109</v>
      </c>
      <c r="I305" s="106" t="str">
        <f t="shared" si="488"/>
        <v>是</v>
      </c>
      <c r="J305" s="146" t="str">
        <f t="shared" si="489"/>
        <v>项</v>
      </c>
      <c r="K305" s="146" t="str">
        <f t="shared" si="490"/>
        <v>204</v>
      </c>
      <c r="N305" s="218">
        <v>124</v>
      </c>
      <c r="O305" s="146">
        <v>124.1742</v>
      </c>
      <c r="P305" s="219">
        <f t="shared" si="582"/>
        <v>124</v>
      </c>
      <c r="Q305" s="219">
        <v>0</v>
      </c>
      <c r="R305" s="219">
        <v>0</v>
      </c>
      <c r="S305" s="219">
        <f>VLOOKUP(A:A,[3]全区!$A$1:$O$65536,15,FALSE)</f>
        <v>0</v>
      </c>
      <c r="T305" s="219">
        <v>0</v>
      </c>
      <c r="U305" s="146">
        <f>VLOOKUP(A:A,[3]全区!$A$1:$Q$65536,17,FALSE)</f>
        <v>0</v>
      </c>
      <c r="V305" s="219">
        <f t="shared" si="583"/>
        <v>0</v>
      </c>
      <c r="W305" s="219">
        <v>0</v>
      </c>
      <c r="X305" s="182">
        <f>VLOOKUP(A:A,[3]全区!$A$1:$S$65536,19,FALSE)</f>
        <v>0</v>
      </c>
      <c r="Y305" s="219">
        <f t="shared" si="584"/>
        <v>0</v>
      </c>
      <c r="AA305" s="182">
        <f>VLOOKUP(A:A,[2]全区!$A$1:$T$65536,20,FALSE)</f>
        <v>0</v>
      </c>
      <c r="AB305" s="219">
        <f t="shared" si="585"/>
        <v>0</v>
      </c>
      <c r="AC305" s="182">
        <f>VLOOKUP(A:A,[1]全区!$A$1:$V$65536,22,FALSE)</f>
        <v>0</v>
      </c>
      <c r="AD305" s="219">
        <f t="shared" si="586"/>
        <v>0</v>
      </c>
      <c r="AE305" s="182">
        <f>VLOOKUP(A:A,[2]全区!$A$1:$P$65536,16,FALSE)</f>
        <v>0</v>
      </c>
      <c r="AF305" s="219">
        <f t="shared" si="587"/>
        <v>0</v>
      </c>
      <c r="AH305" s="182">
        <v>87</v>
      </c>
      <c r="AI305" s="182">
        <f>VLOOKUP(A:A,'[4]YB01'!$A$1:$C$1317,3,FALSE)</f>
        <v>87</v>
      </c>
      <c r="AJ305" s="177">
        <f t="shared" si="588"/>
        <v>0</v>
      </c>
      <c r="AK305" s="146">
        <v>109</v>
      </c>
      <c r="AL305" s="146">
        <f t="shared" si="589"/>
        <v>109</v>
      </c>
      <c r="AM305" s="228">
        <v>109.197613</v>
      </c>
      <c r="AN305" s="182">
        <f t="shared" si="522"/>
        <v>0</v>
      </c>
      <c r="AO305" s="219">
        <v>0</v>
      </c>
      <c r="AP305" s="176">
        <f>(SUMIF([5]预算调整!$O:$O,A:A,[5]预算调整!$AD:$AD))/10000</f>
        <v>0</v>
      </c>
      <c r="AQ305" s="219">
        <f t="shared" si="538"/>
        <v>0</v>
      </c>
      <c r="AR305" s="219">
        <v>0</v>
      </c>
      <c r="AS305" s="182">
        <f>(SUMIF([6]预算调整!$F:$F,A:A,[6]预算调整!$P:$P))/10000</f>
        <v>0</v>
      </c>
      <c r="AT305" s="219">
        <f t="shared" si="590"/>
        <v>0</v>
      </c>
      <c r="AW305" s="231">
        <v>0</v>
      </c>
      <c r="AX305" s="182">
        <f>(SUMIF([7]Sheet2!$B:$B,A:A,[7]Sheet2!$C:$C))/10000</f>
        <v>0</v>
      </c>
      <c r="AY305" s="219">
        <f t="shared" si="591"/>
        <v>0</v>
      </c>
      <c r="BC305" s="182">
        <v>0</v>
      </c>
      <c r="BD305" s="146">
        <f t="shared" si="592"/>
        <v>0</v>
      </c>
      <c r="BE305" s="182">
        <v>0</v>
      </c>
      <c r="BF305" s="182">
        <f>SUMIF([8]Sheet1!$O:$O,A305,[8]Sheet1!$AD:$AD)</f>
        <v>0</v>
      </c>
    </row>
    <row r="306" customHeight="1" spans="1:58">
      <c r="A306" s="208">
        <v>2040612</v>
      </c>
      <c r="B306" s="60" t="s">
        <v>277</v>
      </c>
      <c r="C306" s="63">
        <v>22</v>
      </c>
      <c r="D306" s="63">
        <f t="shared" si="577"/>
        <v>0</v>
      </c>
      <c r="E306" s="63">
        <f t="shared" si="578"/>
        <v>-17</v>
      </c>
      <c r="F306" s="63">
        <f t="shared" si="579"/>
        <v>0</v>
      </c>
      <c r="G306" s="63">
        <f t="shared" si="580"/>
        <v>0</v>
      </c>
      <c r="H306" s="63">
        <f t="shared" si="581"/>
        <v>5</v>
      </c>
      <c r="I306" s="106" t="str">
        <f t="shared" si="488"/>
        <v>是</v>
      </c>
      <c r="J306" s="146" t="str">
        <f t="shared" si="489"/>
        <v>项</v>
      </c>
      <c r="K306" s="146" t="str">
        <f t="shared" si="490"/>
        <v>204</v>
      </c>
      <c r="N306" s="218">
        <v>23</v>
      </c>
      <c r="O306" s="146">
        <v>22.567535</v>
      </c>
      <c r="P306" s="219">
        <f t="shared" si="582"/>
        <v>23</v>
      </c>
      <c r="Q306" s="219">
        <v>0</v>
      </c>
      <c r="R306" s="219">
        <v>0</v>
      </c>
      <c r="S306" s="219">
        <f>VLOOKUP(A:A,[3]全区!$A$1:$O$65536,15,FALSE)</f>
        <v>0</v>
      </c>
      <c r="T306" s="219">
        <v>0</v>
      </c>
      <c r="U306" s="146">
        <f>VLOOKUP(A:A,[3]全区!$A$1:$Q$65536,17,FALSE)</f>
        <v>0</v>
      </c>
      <c r="V306" s="219">
        <f t="shared" si="583"/>
        <v>0</v>
      </c>
      <c r="W306" s="219">
        <v>0</v>
      </c>
      <c r="X306" s="182">
        <f>VLOOKUP(A:A,[3]全区!$A$1:$S$65536,19,FALSE)</f>
        <v>0</v>
      </c>
      <c r="Y306" s="219">
        <f t="shared" si="584"/>
        <v>0</v>
      </c>
      <c r="AA306" s="182">
        <f>VLOOKUP(A:A,[2]全区!$A$1:$T$65536,20,FALSE)</f>
        <v>0</v>
      </c>
      <c r="AB306" s="219">
        <f t="shared" si="585"/>
        <v>0</v>
      </c>
      <c r="AC306" s="182">
        <f>VLOOKUP(A:A,[1]全区!$A$1:$V$65536,22,FALSE)</f>
        <v>0</v>
      </c>
      <c r="AD306" s="219">
        <f t="shared" si="586"/>
        <v>0</v>
      </c>
      <c r="AE306" s="182">
        <f>VLOOKUP(A:A,[2]全区!$A$1:$P$65536,16,FALSE)</f>
        <v>0</v>
      </c>
      <c r="AF306" s="219">
        <f t="shared" si="587"/>
        <v>0</v>
      </c>
      <c r="AH306" s="182">
        <v>5</v>
      </c>
      <c r="AI306" s="182">
        <f>VLOOKUP(A:A,'[4]YB01'!$A$1:$C$1317,3,FALSE)</f>
        <v>5</v>
      </c>
      <c r="AJ306" s="177">
        <f t="shared" si="588"/>
        <v>0</v>
      </c>
      <c r="AK306" s="146">
        <v>5</v>
      </c>
      <c r="AL306" s="146">
        <f t="shared" si="589"/>
        <v>5</v>
      </c>
      <c r="AM306" s="228">
        <v>5.205</v>
      </c>
      <c r="AN306" s="182">
        <f t="shared" si="522"/>
        <v>0</v>
      </c>
      <c r="AO306" s="219">
        <v>0</v>
      </c>
      <c r="AP306" s="176">
        <f>(SUMIF([5]预算调整!$O:$O,A:A,[5]预算调整!$AD:$AD))/10000</f>
        <v>0</v>
      </c>
      <c r="AQ306" s="219">
        <f t="shared" si="538"/>
        <v>0</v>
      </c>
      <c r="AR306" s="219">
        <v>0</v>
      </c>
      <c r="AS306" s="182">
        <f>(SUMIF([6]预算调整!$F:$F,A:A,[6]预算调整!$P:$P))/10000</f>
        <v>0</v>
      </c>
      <c r="AT306" s="219">
        <f t="shared" si="590"/>
        <v>0</v>
      </c>
      <c r="AW306" s="231">
        <v>0</v>
      </c>
      <c r="AX306" s="182">
        <f>(SUMIF([7]Sheet2!$B:$B,A:A,[7]Sheet2!$C:$C))/10000</f>
        <v>0</v>
      </c>
      <c r="AY306" s="219">
        <f t="shared" si="591"/>
        <v>0</v>
      </c>
      <c r="BC306" s="182">
        <v>0</v>
      </c>
      <c r="BD306" s="146">
        <f t="shared" si="592"/>
        <v>0</v>
      </c>
      <c r="BE306" s="182">
        <v>0</v>
      </c>
      <c r="BF306" s="182">
        <f>SUMIF([8]Sheet1!$O:$O,A306,[8]Sheet1!$AD:$AD)</f>
        <v>0</v>
      </c>
    </row>
    <row r="307" hidden="1" customHeight="1" spans="1:58">
      <c r="A307" s="208">
        <v>2040613</v>
      </c>
      <c r="B307" s="60" t="s">
        <v>142</v>
      </c>
      <c r="C307" s="63">
        <f t="shared" si="576"/>
        <v>0</v>
      </c>
      <c r="D307" s="63">
        <f t="shared" si="577"/>
        <v>0</v>
      </c>
      <c r="E307" s="63">
        <f t="shared" si="578"/>
        <v>0</v>
      </c>
      <c r="F307" s="63">
        <f t="shared" si="579"/>
        <v>0</v>
      </c>
      <c r="G307" s="63">
        <f t="shared" si="580"/>
        <v>0</v>
      </c>
      <c r="H307" s="63">
        <f t="shared" si="581"/>
        <v>0</v>
      </c>
      <c r="I307" s="106" t="str">
        <f t="shared" ref="I307:I368" si="593">IF(SUM(C307:H307)=0,"否","是")</f>
        <v>否</v>
      </c>
      <c r="J307" s="146" t="str">
        <f t="shared" si="489"/>
        <v>项</v>
      </c>
      <c r="K307" s="146" t="str">
        <f t="shared" si="490"/>
        <v>204</v>
      </c>
      <c r="N307" s="218">
        <v>0</v>
      </c>
      <c r="P307" s="219">
        <f t="shared" si="582"/>
        <v>0</v>
      </c>
      <c r="Q307" s="219"/>
      <c r="R307" s="219"/>
      <c r="S307" s="219"/>
      <c r="T307" s="219"/>
      <c r="V307" s="219"/>
      <c r="W307" s="219">
        <v>0</v>
      </c>
      <c r="Y307" s="219">
        <f t="shared" si="584"/>
        <v>0</v>
      </c>
      <c r="AB307" s="219"/>
      <c r="AD307" s="219">
        <f t="shared" si="586"/>
        <v>0</v>
      </c>
      <c r="AF307" s="219"/>
      <c r="AH307" s="182">
        <v>0</v>
      </c>
      <c r="AI307" s="182">
        <f>VLOOKUP(A:A,'[4]YB01'!$A$1:$C$1317,3,FALSE)</f>
        <v>0</v>
      </c>
      <c r="AJ307" s="177">
        <f t="shared" si="588"/>
        <v>0</v>
      </c>
      <c r="AK307" s="146">
        <v>0</v>
      </c>
      <c r="AL307" s="146">
        <f t="shared" si="589"/>
        <v>0</v>
      </c>
      <c r="AM307" s="228">
        <v>0</v>
      </c>
      <c r="AN307" s="182">
        <f t="shared" si="522"/>
        <v>0</v>
      </c>
      <c r="AO307" s="219">
        <v>0</v>
      </c>
      <c r="AP307" s="176">
        <f>(SUMIF([5]预算调整!$O:$O,A:A,[5]预算调整!$AD:$AD))/10000</f>
        <v>0</v>
      </c>
      <c r="AQ307" s="219">
        <f t="shared" si="538"/>
        <v>0</v>
      </c>
      <c r="AR307" s="219">
        <v>0</v>
      </c>
      <c r="AS307" s="182">
        <f>(SUMIF([6]预算调整!$F:$F,A:A,[6]预算调整!$P:$P))/10000</f>
        <v>0</v>
      </c>
      <c r="AT307" s="219">
        <f t="shared" si="590"/>
        <v>0</v>
      </c>
      <c r="AW307" s="231">
        <v>0</v>
      </c>
      <c r="AX307" s="182">
        <f>(SUMIF([7]Sheet2!$B:$B,A:A,[7]Sheet2!$C:$C))/10000</f>
        <v>0</v>
      </c>
      <c r="AY307" s="219">
        <f t="shared" si="591"/>
        <v>0</v>
      </c>
      <c r="BC307" s="182">
        <v>0</v>
      </c>
      <c r="BD307" s="146">
        <f t="shared" si="592"/>
        <v>0</v>
      </c>
      <c r="BE307" s="182">
        <v>0</v>
      </c>
      <c r="BF307" s="182">
        <f>SUMIF([8]Sheet1!$O:$O,A307,[8]Sheet1!$AD:$AD)</f>
        <v>0</v>
      </c>
    </row>
    <row r="308" hidden="1" customHeight="1" spans="1:58">
      <c r="A308" s="208">
        <v>2040650</v>
      </c>
      <c r="B308" s="60" t="s">
        <v>110</v>
      </c>
      <c r="C308" s="63">
        <f t="shared" si="576"/>
        <v>0</v>
      </c>
      <c r="D308" s="63">
        <f t="shared" si="577"/>
        <v>0</v>
      </c>
      <c r="E308" s="63">
        <f t="shared" si="578"/>
        <v>0</v>
      </c>
      <c r="F308" s="63">
        <f t="shared" si="579"/>
        <v>0</v>
      </c>
      <c r="G308" s="63">
        <f t="shared" si="580"/>
        <v>0</v>
      </c>
      <c r="H308" s="63">
        <f t="shared" si="581"/>
        <v>0</v>
      </c>
      <c r="I308" s="106" t="str">
        <f t="shared" si="593"/>
        <v>否</v>
      </c>
      <c r="J308" s="146" t="str">
        <f t="shared" ref="J308:J369" si="594">IF(LEN(A308)=3,"类",IF(LEN(A308)=5,"款","项"))</f>
        <v>项</v>
      </c>
      <c r="K308" s="146" t="str">
        <f t="shared" ref="K308:K369" si="595">LEFT(A308,3)</f>
        <v>204</v>
      </c>
      <c r="N308" s="218">
        <v>0</v>
      </c>
      <c r="P308" s="219">
        <f t="shared" si="582"/>
        <v>0</v>
      </c>
      <c r="Q308" s="219"/>
      <c r="R308" s="219"/>
      <c r="S308" s="219"/>
      <c r="T308" s="219"/>
      <c r="V308" s="219"/>
      <c r="W308" s="219">
        <v>0</v>
      </c>
      <c r="Y308" s="219">
        <f t="shared" si="584"/>
        <v>0</v>
      </c>
      <c r="AB308" s="219"/>
      <c r="AD308" s="219">
        <f t="shared" si="586"/>
        <v>0</v>
      </c>
      <c r="AF308" s="219"/>
      <c r="AH308" s="182">
        <v>0</v>
      </c>
      <c r="AI308" s="182">
        <f>VLOOKUP(A:A,'[4]YB01'!$A$1:$C$1317,3,FALSE)</f>
        <v>0</v>
      </c>
      <c r="AJ308" s="177">
        <f t="shared" si="588"/>
        <v>0</v>
      </c>
      <c r="AK308" s="146">
        <v>0</v>
      </c>
      <c r="AL308" s="146">
        <f t="shared" si="589"/>
        <v>0</v>
      </c>
      <c r="AM308" s="228">
        <v>0</v>
      </c>
      <c r="AN308" s="182">
        <f t="shared" si="522"/>
        <v>0</v>
      </c>
      <c r="AO308" s="219">
        <v>0</v>
      </c>
      <c r="AP308" s="176">
        <f>(SUMIF([5]预算调整!$O:$O,A:A,[5]预算调整!$AD:$AD))/10000</f>
        <v>0</v>
      </c>
      <c r="AQ308" s="219">
        <f t="shared" si="538"/>
        <v>0</v>
      </c>
      <c r="AR308" s="219">
        <v>0</v>
      </c>
      <c r="AS308" s="182">
        <f>(SUMIF([6]预算调整!$F:$F,A:A,[6]预算调整!$P:$P))/10000</f>
        <v>0</v>
      </c>
      <c r="AT308" s="219">
        <f t="shared" si="590"/>
        <v>0</v>
      </c>
      <c r="AW308" s="231">
        <v>0</v>
      </c>
      <c r="AX308" s="182">
        <f>(SUMIF([7]Sheet2!$B:$B,A:A,[7]Sheet2!$C:$C))/10000</f>
        <v>0</v>
      </c>
      <c r="AY308" s="219">
        <f t="shared" si="591"/>
        <v>0</v>
      </c>
      <c r="BC308" s="182">
        <v>0</v>
      </c>
      <c r="BD308" s="146">
        <f t="shared" si="592"/>
        <v>0</v>
      </c>
      <c r="BE308" s="182">
        <v>0</v>
      </c>
      <c r="BF308" s="182">
        <f>SUMIF([8]Sheet1!$O:$O,A308,[8]Sheet1!$AD:$AD)</f>
        <v>0</v>
      </c>
    </row>
    <row r="309" customHeight="1" spans="1:58">
      <c r="A309" s="208">
        <v>2040699</v>
      </c>
      <c r="B309" s="60" t="s">
        <v>278</v>
      </c>
      <c r="C309" s="63">
        <f t="shared" si="576"/>
        <v>49</v>
      </c>
      <c r="D309" s="63">
        <f t="shared" si="577"/>
        <v>0</v>
      </c>
      <c r="E309" s="63">
        <f t="shared" si="578"/>
        <v>46</v>
      </c>
      <c r="F309" s="63">
        <f t="shared" si="579"/>
        <v>63</v>
      </c>
      <c r="G309" s="63">
        <f t="shared" si="580"/>
        <v>63</v>
      </c>
      <c r="H309" s="63">
        <f t="shared" si="581"/>
        <v>95</v>
      </c>
      <c r="I309" s="106" t="str">
        <f t="shared" si="593"/>
        <v>是</v>
      </c>
      <c r="J309" s="146" t="str">
        <f t="shared" si="594"/>
        <v>项</v>
      </c>
      <c r="K309" s="146" t="str">
        <f t="shared" si="595"/>
        <v>204</v>
      </c>
      <c r="N309" s="218">
        <v>0</v>
      </c>
      <c r="O309" s="146">
        <v>0</v>
      </c>
      <c r="P309" s="219">
        <f t="shared" si="582"/>
        <v>0</v>
      </c>
      <c r="Q309" s="219">
        <v>0</v>
      </c>
      <c r="R309" s="219">
        <v>0</v>
      </c>
      <c r="S309" s="219">
        <f>VLOOKUP(A:A,[3]全区!$A$1:$O$65536,15,FALSE)</f>
        <v>0</v>
      </c>
      <c r="T309" s="219">
        <v>0</v>
      </c>
      <c r="U309" s="146">
        <f>VLOOKUP(A:A,[3]全区!$A$1:$Q$65536,17,FALSE)</f>
        <v>0</v>
      </c>
      <c r="V309" s="219">
        <f t="shared" si="583"/>
        <v>0</v>
      </c>
      <c r="W309" s="219">
        <v>49</v>
      </c>
      <c r="X309" s="182">
        <f>VLOOKUP(A:A,[3]全区!$A$1:$S$65536,19,FALSE)</f>
        <v>49.041673</v>
      </c>
      <c r="Y309" s="219">
        <f t="shared" si="584"/>
        <v>49</v>
      </c>
      <c r="AA309" s="182">
        <f>VLOOKUP(A:A,[2]全区!$A$1:$T$65536,20,FALSE)</f>
        <v>0</v>
      </c>
      <c r="AB309" s="219">
        <f t="shared" si="585"/>
        <v>0</v>
      </c>
      <c r="AC309" s="182">
        <f>VLOOKUP(A:A,[1]全区!$A$1:$V$65536,22,FALSE)</f>
        <v>171.68</v>
      </c>
      <c r="AD309" s="219">
        <f t="shared" si="586"/>
        <v>172</v>
      </c>
      <c r="AE309" s="182">
        <f>VLOOKUP(A:A,[2]全区!$A$1:$P$65536,16,FALSE)</f>
        <v>0</v>
      </c>
      <c r="AF309" s="219">
        <f t="shared" si="587"/>
        <v>0</v>
      </c>
      <c r="AH309" s="182">
        <v>90</v>
      </c>
      <c r="AI309" s="182">
        <f>VLOOKUP(A:A,'[4]YB01'!$A$1:$C$1317,3,FALSE)</f>
        <v>90</v>
      </c>
      <c r="AJ309" s="177">
        <f t="shared" si="588"/>
        <v>0</v>
      </c>
      <c r="AK309" s="146">
        <v>95</v>
      </c>
      <c r="AL309" s="146">
        <f t="shared" si="589"/>
        <v>95</v>
      </c>
      <c r="AM309" s="228">
        <v>94.710329</v>
      </c>
      <c r="AN309" s="182">
        <f t="shared" si="522"/>
        <v>0</v>
      </c>
      <c r="AO309" s="219">
        <v>0</v>
      </c>
      <c r="AP309" s="176">
        <f>(SUMIF([5]预算调整!$O:$O,A:A,[5]预算调整!$AD:$AD))/10000</f>
        <v>0</v>
      </c>
      <c r="AQ309" s="219">
        <f t="shared" si="538"/>
        <v>0</v>
      </c>
      <c r="AR309" s="219">
        <v>0</v>
      </c>
      <c r="AS309" s="182">
        <f>(SUMIF([6]预算调整!$F:$F,A:A,[6]预算调整!$P:$P))/10000</f>
        <v>0</v>
      </c>
      <c r="AT309" s="219">
        <f t="shared" si="590"/>
        <v>0</v>
      </c>
      <c r="AW309" s="231">
        <v>63</v>
      </c>
      <c r="AX309" s="182">
        <f>(SUMIF([7]Sheet2!$B:$B,A:A,[7]Sheet2!$C:$C))/10000</f>
        <v>62.520629</v>
      </c>
      <c r="AY309" s="219">
        <f t="shared" si="591"/>
        <v>63</v>
      </c>
      <c r="BC309" s="182">
        <v>0</v>
      </c>
      <c r="BD309" s="146">
        <f t="shared" si="592"/>
        <v>0</v>
      </c>
      <c r="BE309" s="182">
        <v>0</v>
      </c>
      <c r="BF309" s="182">
        <f>SUMIF([8]Sheet1!$O:$O,A309,[8]Sheet1!$AD:$AD)</f>
        <v>0</v>
      </c>
    </row>
    <row r="310" s="177" customFormat="1" hidden="1" customHeight="1" spans="1:58">
      <c r="A310" s="209">
        <v>20407</v>
      </c>
      <c r="B310" s="207" t="s">
        <v>279</v>
      </c>
      <c r="C310" s="66">
        <f t="shared" ref="C310:H310" si="596">SUM(C311:C319)</f>
        <v>0</v>
      </c>
      <c r="D310" s="66">
        <f t="shared" si="596"/>
        <v>0</v>
      </c>
      <c r="E310" s="66">
        <f t="shared" si="596"/>
        <v>0</v>
      </c>
      <c r="F310" s="66">
        <f t="shared" si="596"/>
        <v>0</v>
      </c>
      <c r="G310" s="66">
        <f t="shared" si="596"/>
        <v>0</v>
      </c>
      <c r="H310" s="66">
        <f t="shared" si="596"/>
        <v>0</v>
      </c>
      <c r="I310" s="106" t="str">
        <f t="shared" si="593"/>
        <v>否</v>
      </c>
      <c r="J310" s="143" t="str">
        <f t="shared" si="594"/>
        <v>款</v>
      </c>
      <c r="K310" s="143" t="str">
        <f t="shared" si="595"/>
        <v>204</v>
      </c>
      <c r="L310" s="143"/>
      <c r="M310" s="143"/>
      <c r="N310" s="143"/>
      <c r="O310" s="143"/>
      <c r="P310" s="143"/>
      <c r="Q310" s="143"/>
      <c r="R310" s="143"/>
      <c r="S310" s="143"/>
      <c r="T310" s="143"/>
      <c r="U310" s="143"/>
      <c r="V310" s="143"/>
      <c r="W310" s="143"/>
      <c r="AN310" s="182">
        <f t="shared" si="522"/>
        <v>0</v>
      </c>
      <c r="AO310" s="219"/>
      <c r="AP310" s="176">
        <f>(SUMIF([5]预算调整!$O:$O,A:A,[5]预算调整!$AD:$AD))/10000</f>
        <v>0</v>
      </c>
      <c r="AQ310" s="219">
        <f t="shared" si="538"/>
        <v>0</v>
      </c>
      <c r="AR310" s="219"/>
      <c r="AS310" s="182">
        <v>0</v>
      </c>
      <c r="AX310" s="182">
        <v>0</v>
      </c>
      <c r="BC310" s="182"/>
      <c r="BD310" s="182"/>
      <c r="BE310" s="182">
        <v>0</v>
      </c>
      <c r="BF310" s="182"/>
    </row>
    <row r="311" hidden="1" customHeight="1" spans="1:58">
      <c r="A311" s="208">
        <v>2040701</v>
      </c>
      <c r="B311" s="60" t="s">
        <v>101</v>
      </c>
      <c r="C311" s="63">
        <f t="shared" ref="C311:C319" si="597">N311+T311+W311</f>
        <v>0</v>
      </c>
      <c r="D311" s="63">
        <f t="shared" ref="D311:D319" si="598">Q311+T311</f>
        <v>0</v>
      </c>
      <c r="E311" s="63">
        <f t="shared" ref="E311:E319" si="599">H311-C311</f>
        <v>0</v>
      </c>
      <c r="F311" s="63">
        <f t="shared" ref="F311:F319" si="600">G311-D311</f>
        <v>0</v>
      </c>
      <c r="G311" s="63">
        <f t="shared" ref="G311:G319" si="601">AW311</f>
        <v>0</v>
      </c>
      <c r="H311" s="63">
        <f t="shared" ref="H311:H319" si="602">AK311+AN311</f>
        <v>0</v>
      </c>
      <c r="I311" s="106" t="str">
        <f t="shared" si="593"/>
        <v>否</v>
      </c>
      <c r="J311" s="146" t="str">
        <f t="shared" si="594"/>
        <v>项</v>
      </c>
      <c r="K311" s="146" t="str">
        <f t="shared" si="595"/>
        <v>204</v>
      </c>
      <c r="N311" s="218">
        <v>0</v>
      </c>
      <c r="P311" s="219">
        <f t="shared" ref="P311:P319" si="603">ROUND(O311,0)</f>
        <v>0</v>
      </c>
      <c r="Q311" s="219"/>
      <c r="R311" s="219"/>
      <c r="S311" s="219"/>
      <c r="T311" s="219"/>
      <c r="V311" s="219"/>
      <c r="W311" s="219">
        <v>0</v>
      </c>
      <c r="Y311" s="219">
        <f t="shared" ref="Y311:Y319" si="604">ROUND(X311,0)</f>
        <v>0</v>
      </c>
      <c r="AB311" s="219"/>
      <c r="AD311" s="219">
        <f t="shared" ref="AD311:AD319" si="605">ROUND(AC311,0)</f>
        <v>0</v>
      </c>
      <c r="AF311" s="219"/>
      <c r="AH311" s="182">
        <v>0</v>
      </c>
      <c r="AI311" s="182">
        <f>VLOOKUP(A:A,'[4]YB01'!$A$1:$C$1317,3,FALSE)</f>
        <v>0</v>
      </c>
      <c r="AJ311" s="177">
        <f t="shared" ref="AJ311:AJ319" si="606">AO311+AR311</f>
        <v>0</v>
      </c>
      <c r="AK311" s="146">
        <v>0</v>
      </c>
      <c r="AL311" s="146">
        <f t="shared" ref="AL311:AL319" si="607">ROUND(AM311,0)</f>
        <v>0</v>
      </c>
      <c r="AM311" s="228">
        <v>0</v>
      </c>
      <c r="AN311" s="182">
        <f t="shared" si="522"/>
        <v>0</v>
      </c>
      <c r="AO311" s="219">
        <v>0</v>
      </c>
      <c r="AP311" s="176">
        <f>(SUMIF([5]预算调整!$O:$O,A:A,[5]预算调整!$AD:$AD))/10000</f>
        <v>0</v>
      </c>
      <c r="AQ311" s="219">
        <f t="shared" si="538"/>
        <v>0</v>
      </c>
      <c r="AR311" s="219">
        <v>0</v>
      </c>
      <c r="AS311" s="182">
        <f>(SUMIF([6]预算调整!$F:$F,A:A,[6]预算调整!$P:$P))/10000</f>
        <v>0</v>
      </c>
      <c r="AT311" s="219">
        <f t="shared" ref="AT311:AT319" si="608">ROUND(AS311,0)</f>
        <v>0</v>
      </c>
      <c r="AW311" s="231">
        <v>0</v>
      </c>
      <c r="AX311" s="182">
        <f>(SUMIF([7]Sheet2!$B:$B,A:A,[7]Sheet2!$C:$C))/10000</f>
        <v>0</v>
      </c>
      <c r="AY311" s="219">
        <f t="shared" ref="AY311:AY319" si="609">ROUND(AX311,0)</f>
        <v>0</v>
      </c>
      <c r="BC311" s="182">
        <v>0</v>
      </c>
      <c r="BD311" s="146">
        <f t="shared" ref="BD311:BD319" si="610">ROUND(BE311,0)</f>
        <v>0</v>
      </c>
      <c r="BE311" s="182">
        <v>0</v>
      </c>
      <c r="BF311" s="182">
        <f>SUMIF([8]Sheet1!$O:$O,A311,[8]Sheet1!$AD:$AD)</f>
        <v>0</v>
      </c>
    </row>
    <row r="312" hidden="1" customHeight="1" spans="1:58">
      <c r="A312" s="208">
        <v>2040702</v>
      </c>
      <c r="B312" s="60" t="s">
        <v>102</v>
      </c>
      <c r="C312" s="63">
        <f t="shared" si="597"/>
        <v>0</v>
      </c>
      <c r="D312" s="63">
        <f t="shared" si="598"/>
        <v>0</v>
      </c>
      <c r="E312" s="63">
        <f t="shared" si="599"/>
        <v>0</v>
      </c>
      <c r="F312" s="63">
        <f t="shared" si="600"/>
        <v>0</v>
      </c>
      <c r="G312" s="63">
        <f t="shared" si="601"/>
        <v>0</v>
      </c>
      <c r="H312" s="63">
        <f t="shared" si="602"/>
        <v>0</v>
      </c>
      <c r="I312" s="106" t="str">
        <f t="shared" si="593"/>
        <v>否</v>
      </c>
      <c r="J312" s="146" t="str">
        <f t="shared" si="594"/>
        <v>项</v>
      </c>
      <c r="K312" s="146" t="str">
        <f t="shared" si="595"/>
        <v>204</v>
      </c>
      <c r="N312" s="218">
        <v>0</v>
      </c>
      <c r="P312" s="219">
        <f t="shared" si="603"/>
        <v>0</v>
      </c>
      <c r="Q312" s="219"/>
      <c r="R312" s="219"/>
      <c r="S312" s="219"/>
      <c r="T312" s="219"/>
      <c r="V312" s="219"/>
      <c r="W312" s="219">
        <v>0</v>
      </c>
      <c r="Y312" s="219">
        <f t="shared" si="604"/>
        <v>0</v>
      </c>
      <c r="AB312" s="219"/>
      <c r="AD312" s="219">
        <f t="shared" si="605"/>
        <v>0</v>
      </c>
      <c r="AF312" s="219"/>
      <c r="AH312" s="182">
        <v>0</v>
      </c>
      <c r="AI312" s="182">
        <f>VLOOKUP(A:A,'[4]YB01'!$A$1:$C$1317,3,FALSE)</f>
        <v>0</v>
      </c>
      <c r="AJ312" s="177">
        <f t="shared" si="606"/>
        <v>0</v>
      </c>
      <c r="AK312" s="146">
        <v>0</v>
      </c>
      <c r="AL312" s="146">
        <f t="shared" si="607"/>
        <v>0</v>
      </c>
      <c r="AM312" s="228">
        <v>0</v>
      </c>
      <c r="AN312" s="182">
        <f t="shared" si="522"/>
        <v>0</v>
      </c>
      <c r="AO312" s="219">
        <v>0</v>
      </c>
      <c r="AP312" s="176">
        <f>(SUMIF([5]预算调整!$O:$O,A:A,[5]预算调整!$AD:$AD))/10000</f>
        <v>0</v>
      </c>
      <c r="AQ312" s="219">
        <f t="shared" si="538"/>
        <v>0</v>
      </c>
      <c r="AR312" s="219">
        <v>0</v>
      </c>
      <c r="AS312" s="182">
        <f>(SUMIF([6]预算调整!$F:$F,A:A,[6]预算调整!$P:$P))/10000</f>
        <v>0</v>
      </c>
      <c r="AT312" s="219">
        <f t="shared" si="608"/>
        <v>0</v>
      </c>
      <c r="AW312" s="231">
        <v>0</v>
      </c>
      <c r="AX312" s="182">
        <f>(SUMIF([7]Sheet2!$B:$B,A:A,[7]Sheet2!$C:$C))/10000</f>
        <v>0</v>
      </c>
      <c r="AY312" s="219">
        <f t="shared" si="609"/>
        <v>0</v>
      </c>
      <c r="BC312" s="182">
        <v>0</v>
      </c>
      <c r="BD312" s="146">
        <f t="shared" si="610"/>
        <v>0</v>
      </c>
      <c r="BE312" s="182">
        <v>0</v>
      </c>
      <c r="BF312" s="182">
        <f>SUMIF([8]Sheet1!$O:$O,A312,[8]Sheet1!$AD:$AD)</f>
        <v>0</v>
      </c>
    </row>
    <row r="313" hidden="1" customHeight="1" spans="1:58">
      <c r="A313" s="208">
        <v>2040703</v>
      </c>
      <c r="B313" s="60" t="s">
        <v>103</v>
      </c>
      <c r="C313" s="63">
        <f t="shared" si="597"/>
        <v>0</v>
      </c>
      <c r="D313" s="63">
        <f t="shared" si="598"/>
        <v>0</v>
      </c>
      <c r="E313" s="63">
        <f t="shared" si="599"/>
        <v>0</v>
      </c>
      <c r="F313" s="63">
        <f t="shared" si="600"/>
        <v>0</v>
      </c>
      <c r="G313" s="63">
        <f t="shared" si="601"/>
        <v>0</v>
      </c>
      <c r="H313" s="63">
        <f t="shared" si="602"/>
        <v>0</v>
      </c>
      <c r="I313" s="106" t="str">
        <f t="shared" si="593"/>
        <v>否</v>
      </c>
      <c r="J313" s="146" t="str">
        <f t="shared" si="594"/>
        <v>项</v>
      </c>
      <c r="K313" s="146" t="str">
        <f t="shared" si="595"/>
        <v>204</v>
      </c>
      <c r="N313" s="218">
        <v>0</v>
      </c>
      <c r="P313" s="219">
        <f t="shared" si="603"/>
        <v>0</v>
      </c>
      <c r="Q313" s="219"/>
      <c r="R313" s="219"/>
      <c r="S313" s="219"/>
      <c r="T313" s="219"/>
      <c r="V313" s="219"/>
      <c r="W313" s="219">
        <v>0</v>
      </c>
      <c r="Y313" s="219">
        <f t="shared" si="604"/>
        <v>0</v>
      </c>
      <c r="AB313" s="219"/>
      <c r="AD313" s="219">
        <f t="shared" si="605"/>
        <v>0</v>
      </c>
      <c r="AF313" s="219"/>
      <c r="AH313" s="182">
        <v>0</v>
      </c>
      <c r="AI313" s="182">
        <f>VLOOKUP(A:A,'[4]YB01'!$A$1:$C$1317,3,FALSE)</f>
        <v>0</v>
      </c>
      <c r="AJ313" s="177">
        <f t="shared" si="606"/>
        <v>0</v>
      </c>
      <c r="AK313" s="146">
        <v>0</v>
      </c>
      <c r="AL313" s="146">
        <f t="shared" si="607"/>
        <v>0</v>
      </c>
      <c r="AM313" s="228">
        <v>0</v>
      </c>
      <c r="AN313" s="182">
        <f t="shared" si="522"/>
        <v>0</v>
      </c>
      <c r="AO313" s="219">
        <v>0</v>
      </c>
      <c r="AP313" s="176">
        <f>(SUMIF([5]预算调整!$O:$O,A:A,[5]预算调整!$AD:$AD))/10000</f>
        <v>0</v>
      </c>
      <c r="AQ313" s="219">
        <f t="shared" si="538"/>
        <v>0</v>
      </c>
      <c r="AR313" s="219">
        <v>0</v>
      </c>
      <c r="AS313" s="182">
        <f>(SUMIF([6]预算调整!$F:$F,A:A,[6]预算调整!$P:$P))/10000</f>
        <v>0</v>
      </c>
      <c r="AT313" s="219">
        <f t="shared" si="608"/>
        <v>0</v>
      </c>
      <c r="AW313" s="231">
        <v>0</v>
      </c>
      <c r="AX313" s="182">
        <f>(SUMIF([7]Sheet2!$B:$B,A:A,[7]Sheet2!$C:$C))/10000</f>
        <v>0</v>
      </c>
      <c r="AY313" s="219">
        <f t="shared" si="609"/>
        <v>0</v>
      </c>
      <c r="BC313" s="182">
        <v>0</v>
      </c>
      <c r="BD313" s="146">
        <f t="shared" si="610"/>
        <v>0</v>
      </c>
      <c r="BE313" s="182">
        <v>0</v>
      </c>
      <c r="BF313" s="182">
        <f>SUMIF([8]Sheet1!$O:$O,A313,[8]Sheet1!$AD:$AD)</f>
        <v>0</v>
      </c>
    </row>
    <row r="314" hidden="1" customHeight="1" spans="1:58">
      <c r="A314" s="208">
        <v>2040704</v>
      </c>
      <c r="B314" s="60" t="s">
        <v>280</v>
      </c>
      <c r="C314" s="63">
        <f t="shared" si="597"/>
        <v>0</v>
      </c>
      <c r="D314" s="63">
        <f t="shared" si="598"/>
        <v>0</v>
      </c>
      <c r="E314" s="63">
        <f t="shared" si="599"/>
        <v>0</v>
      </c>
      <c r="F314" s="63">
        <f t="shared" si="600"/>
        <v>0</v>
      </c>
      <c r="G314" s="63">
        <f t="shared" si="601"/>
        <v>0</v>
      </c>
      <c r="H314" s="63">
        <f t="shared" si="602"/>
        <v>0</v>
      </c>
      <c r="I314" s="106" t="str">
        <f t="shared" si="593"/>
        <v>否</v>
      </c>
      <c r="J314" s="146" t="str">
        <f t="shared" si="594"/>
        <v>项</v>
      </c>
      <c r="K314" s="146" t="str">
        <f t="shared" si="595"/>
        <v>204</v>
      </c>
      <c r="N314" s="218">
        <v>0</v>
      </c>
      <c r="P314" s="219">
        <f t="shared" si="603"/>
        <v>0</v>
      </c>
      <c r="Q314" s="219"/>
      <c r="R314" s="219"/>
      <c r="S314" s="219"/>
      <c r="T314" s="219"/>
      <c r="V314" s="219"/>
      <c r="W314" s="219">
        <v>0</v>
      </c>
      <c r="Y314" s="219">
        <f t="shared" si="604"/>
        <v>0</v>
      </c>
      <c r="AB314" s="219"/>
      <c r="AD314" s="219">
        <f t="shared" si="605"/>
        <v>0</v>
      </c>
      <c r="AF314" s="219"/>
      <c r="AH314" s="182">
        <v>0</v>
      </c>
      <c r="AI314" s="182">
        <f>VLOOKUP(A:A,'[4]YB01'!$A$1:$C$1317,3,FALSE)</f>
        <v>0</v>
      </c>
      <c r="AJ314" s="177">
        <f t="shared" si="606"/>
        <v>0</v>
      </c>
      <c r="AK314" s="146">
        <v>0</v>
      </c>
      <c r="AL314" s="146">
        <f t="shared" si="607"/>
        <v>0</v>
      </c>
      <c r="AM314" s="228">
        <v>0</v>
      </c>
      <c r="AN314" s="182">
        <f t="shared" si="522"/>
        <v>0</v>
      </c>
      <c r="AO314" s="219">
        <v>0</v>
      </c>
      <c r="AP314" s="176">
        <f>(SUMIF([5]预算调整!$O:$O,A:A,[5]预算调整!$AD:$AD))/10000</f>
        <v>0</v>
      </c>
      <c r="AQ314" s="219">
        <f t="shared" si="538"/>
        <v>0</v>
      </c>
      <c r="AR314" s="219">
        <v>0</v>
      </c>
      <c r="AS314" s="182">
        <f>(SUMIF([6]预算调整!$F:$F,A:A,[6]预算调整!$P:$P))/10000</f>
        <v>0</v>
      </c>
      <c r="AT314" s="219">
        <f t="shared" si="608"/>
        <v>0</v>
      </c>
      <c r="AW314" s="231">
        <v>0</v>
      </c>
      <c r="AX314" s="182">
        <f>(SUMIF([7]Sheet2!$B:$B,A:A,[7]Sheet2!$C:$C))/10000</f>
        <v>0</v>
      </c>
      <c r="AY314" s="219">
        <f t="shared" si="609"/>
        <v>0</v>
      </c>
      <c r="BC314" s="182">
        <v>0</v>
      </c>
      <c r="BD314" s="146">
        <f t="shared" si="610"/>
        <v>0</v>
      </c>
      <c r="BE314" s="182">
        <v>0</v>
      </c>
      <c r="BF314" s="182">
        <f>SUMIF([8]Sheet1!$O:$O,A314,[8]Sheet1!$AD:$AD)</f>
        <v>0</v>
      </c>
    </row>
    <row r="315" hidden="1" customHeight="1" spans="1:58">
      <c r="A315" s="208">
        <v>2040705</v>
      </c>
      <c r="B315" s="60" t="s">
        <v>281</v>
      </c>
      <c r="C315" s="63">
        <f t="shared" si="597"/>
        <v>0</v>
      </c>
      <c r="D315" s="63">
        <f t="shared" si="598"/>
        <v>0</v>
      </c>
      <c r="E315" s="63">
        <f t="shared" si="599"/>
        <v>0</v>
      </c>
      <c r="F315" s="63">
        <f t="shared" si="600"/>
        <v>0</v>
      </c>
      <c r="G315" s="63">
        <f t="shared" si="601"/>
        <v>0</v>
      </c>
      <c r="H315" s="63">
        <f t="shared" si="602"/>
        <v>0</v>
      </c>
      <c r="I315" s="106" t="str">
        <f t="shared" si="593"/>
        <v>否</v>
      </c>
      <c r="J315" s="146" t="str">
        <f t="shared" si="594"/>
        <v>项</v>
      </c>
      <c r="K315" s="146" t="str">
        <f t="shared" si="595"/>
        <v>204</v>
      </c>
      <c r="N315" s="218">
        <v>0</v>
      </c>
      <c r="P315" s="219">
        <f t="shared" si="603"/>
        <v>0</v>
      </c>
      <c r="Q315" s="219"/>
      <c r="R315" s="219"/>
      <c r="S315" s="219"/>
      <c r="T315" s="219"/>
      <c r="V315" s="219"/>
      <c r="W315" s="219">
        <v>0</v>
      </c>
      <c r="Y315" s="219">
        <f t="shared" si="604"/>
        <v>0</v>
      </c>
      <c r="AB315" s="219"/>
      <c r="AD315" s="219">
        <f t="shared" si="605"/>
        <v>0</v>
      </c>
      <c r="AF315" s="219"/>
      <c r="AH315" s="182">
        <v>0</v>
      </c>
      <c r="AI315" s="182">
        <f>VLOOKUP(A:A,'[4]YB01'!$A$1:$C$1317,3,FALSE)</f>
        <v>0</v>
      </c>
      <c r="AJ315" s="177">
        <f t="shared" si="606"/>
        <v>0</v>
      </c>
      <c r="AK315" s="146">
        <v>0</v>
      </c>
      <c r="AL315" s="146">
        <f t="shared" si="607"/>
        <v>0</v>
      </c>
      <c r="AM315" s="228">
        <v>0</v>
      </c>
      <c r="AN315" s="182">
        <f t="shared" si="522"/>
        <v>0</v>
      </c>
      <c r="AO315" s="219">
        <v>0</v>
      </c>
      <c r="AP315" s="176">
        <f>(SUMIF([5]预算调整!$O:$O,A:A,[5]预算调整!$AD:$AD))/10000</f>
        <v>0</v>
      </c>
      <c r="AQ315" s="219">
        <f t="shared" si="538"/>
        <v>0</v>
      </c>
      <c r="AR315" s="219">
        <v>0</v>
      </c>
      <c r="AS315" s="182">
        <f>(SUMIF([6]预算调整!$F:$F,A:A,[6]预算调整!$P:$P))/10000</f>
        <v>0</v>
      </c>
      <c r="AT315" s="219">
        <f t="shared" si="608"/>
        <v>0</v>
      </c>
      <c r="AW315" s="231">
        <v>0</v>
      </c>
      <c r="AX315" s="182">
        <f>(SUMIF([7]Sheet2!$B:$B,A:A,[7]Sheet2!$C:$C))/10000</f>
        <v>0</v>
      </c>
      <c r="AY315" s="219">
        <f t="shared" si="609"/>
        <v>0</v>
      </c>
      <c r="BC315" s="182">
        <v>0</v>
      </c>
      <c r="BD315" s="146">
        <f t="shared" si="610"/>
        <v>0</v>
      </c>
      <c r="BE315" s="182">
        <v>0</v>
      </c>
      <c r="BF315" s="182">
        <f>SUMIF([8]Sheet1!$O:$O,A315,[8]Sheet1!$AD:$AD)</f>
        <v>0</v>
      </c>
    </row>
    <row r="316" hidden="1" customHeight="1" spans="1:58">
      <c r="A316" s="208">
        <v>2040706</v>
      </c>
      <c r="B316" s="60" t="s">
        <v>282</v>
      </c>
      <c r="C316" s="63">
        <f t="shared" si="597"/>
        <v>0</v>
      </c>
      <c r="D316" s="63">
        <f t="shared" si="598"/>
        <v>0</v>
      </c>
      <c r="E316" s="63">
        <f t="shared" si="599"/>
        <v>0</v>
      </c>
      <c r="F316" s="63">
        <f t="shared" si="600"/>
        <v>0</v>
      </c>
      <c r="G316" s="63">
        <f t="shared" si="601"/>
        <v>0</v>
      </c>
      <c r="H316" s="63">
        <f t="shared" si="602"/>
        <v>0</v>
      </c>
      <c r="I316" s="106" t="str">
        <f t="shared" si="593"/>
        <v>否</v>
      </c>
      <c r="J316" s="146" t="str">
        <f t="shared" si="594"/>
        <v>项</v>
      </c>
      <c r="K316" s="146" t="str">
        <f t="shared" si="595"/>
        <v>204</v>
      </c>
      <c r="N316" s="218">
        <v>0</v>
      </c>
      <c r="P316" s="219">
        <f t="shared" si="603"/>
        <v>0</v>
      </c>
      <c r="Q316" s="219"/>
      <c r="R316" s="219"/>
      <c r="S316" s="219"/>
      <c r="T316" s="219"/>
      <c r="V316" s="219"/>
      <c r="W316" s="219">
        <v>0</v>
      </c>
      <c r="Y316" s="219">
        <f t="shared" si="604"/>
        <v>0</v>
      </c>
      <c r="AB316" s="219"/>
      <c r="AD316" s="219">
        <f t="shared" si="605"/>
        <v>0</v>
      </c>
      <c r="AF316" s="219"/>
      <c r="AH316" s="182">
        <v>0</v>
      </c>
      <c r="AI316" s="182">
        <f>VLOOKUP(A:A,'[4]YB01'!$A$1:$C$1317,3,FALSE)</f>
        <v>0</v>
      </c>
      <c r="AJ316" s="177">
        <f t="shared" si="606"/>
        <v>0</v>
      </c>
      <c r="AK316" s="146">
        <v>0</v>
      </c>
      <c r="AL316" s="146">
        <f t="shared" si="607"/>
        <v>0</v>
      </c>
      <c r="AM316" s="228">
        <v>0</v>
      </c>
      <c r="AN316" s="182">
        <f t="shared" si="522"/>
        <v>0</v>
      </c>
      <c r="AO316" s="219">
        <v>0</v>
      </c>
      <c r="AP316" s="176">
        <f>(SUMIF([5]预算调整!$O:$O,A:A,[5]预算调整!$AD:$AD))/10000</f>
        <v>0</v>
      </c>
      <c r="AQ316" s="219">
        <f t="shared" si="538"/>
        <v>0</v>
      </c>
      <c r="AR316" s="219">
        <v>0</v>
      </c>
      <c r="AS316" s="182">
        <f>(SUMIF([6]预算调整!$F:$F,A:A,[6]预算调整!$P:$P))/10000</f>
        <v>0</v>
      </c>
      <c r="AT316" s="219">
        <f t="shared" si="608"/>
        <v>0</v>
      </c>
      <c r="AW316" s="231">
        <v>0</v>
      </c>
      <c r="AX316" s="182">
        <f>(SUMIF([7]Sheet2!$B:$B,A:A,[7]Sheet2!$C:$C))/10000</f>
        <v>0</v>
      </c>
      <c r="AY316" s="219">
        <f t="shared" si="609"/>
        <v>0</v>
      </c>
      <c r="BC316" s="182">
        <v>0</v>
      </c>
      <c r="BD316" s="146">
        <f t="shared" si="610"/>
        <v>0</v>
      </c>
      <c r="BE316" s="182">
        <v>0</v>
      </c>
      <c r="BF316" s="182">
        <f>SUMIF([8]Sheet1!$O:$O,A316,[8]Sheet1!$AD:$AD)</f>
        <v>0</v>
      </c>
    </row>
    <row r="317" hidden="1" customHeight="1" spans="1:58">
      <c r="A317" s="208">
        <v>2040707</v>
      </c>
      <c r="B317" s="60" t="s">
        <v>142</v>
      </c>
      <c r="C317" s="63">
        <f t="shared" si="597"/>
        <v>0</v>
      </c>
      <c r="D317" s="63">
        <f t="shared" si="598"/>
        <v>0</v>
      </c>
      <c r="E317" s="63">
        <f t="shared" si="599"/>
        <v>0</v>
      </c>
      <c r="F317" s="63">
        <f t="shared" si="600"/>
        <v>0</v>
      </c>
      <c r="G317" s="63">
        <f t="shared" si="601"/>
        <v>0</v>
      </c>
      <c r="H317" s="63">
        <f t="shared" si="602"/>
        <v>0</v>
      </c>
      <c r="I317" s="106" t="str">
        <f t="shared" si="593"/>
        <v>否</v>
      </c>
      <c r="J317" s="146" t="str">
        <f t="shared" si="594"/>
        <v>项</v>
      </c>
      <c r="K317" s="146" t="str">
        <f t="shared" si="595"/>
        <v>204</v>
      </c>
      <c r="N317" s="218">
        <v>0</v>
      </c>
      <c r="P317" s="219">
        <f t="shared" si="603"/>
        <v>0</v>
      </c>
      <c r="Q317" s="219"/>
      <c r="R317" s="219"/>
      <c r="S317" s="219"/>
      <c r="T317" s="219"/>
      <c r="V317" s="219"/>
      <c r="W317" s="219">
        <v>0</v>
      </c>
      <c r="Y317" s="219">
        <f t="shared" si="604"/>
        <v>0</v>
      </c>
      <c r="AB317" s="219"/>
      <c r="AD317" s="219">
        <f t="shared" si="605"/>
        <v>0</v>
      </c>
      <c r="AF317" s="219"/>
      <c r="AH317" s="182">
        <v>0</v>
      </c>
      <c r="AI317" s="182">
        <f>VLOOKUP(A:A,'[4]YB01'!$A$1:$C$1317,3,FALSE)</f>
        <v>0</v>
      </c>
      <c r="AJ317" s="177">
        <f t="shared" si="606"/>
        <v>0</v>
      </c>
      <c r="AK317" s="146">
        <v>0</v>
      </c>
      <c r="AL317" s="146">
        <f t="shared" si="607"/>
        <v>0</v>
      </c>
      <c r="AM317" s="228">
        <v>0</v>
      </c>
      <c r="AN317" s="182">
        <f t="shared" si="522"/>
        <v>0</v>
      </c>
      <c r="AO317" s="219">
        <v>0</v>
      </c>
      <c r="AP317" s="176">
        <f>(SUMIF([5]预算调整!$O:$O,A:A,[5]预算调整!$AD:$AD))/10000</f>
        <v>0</v>
      </c>
      <c r="AQ317" s="219">
        <f t="shared" si="538"/>
        <v>0</v>
      </c>
      <c r="AR317" s="219">
        <v>0</v>
      </c>
      <c r="AS317" s="182">
        <f>(SUMIF([6]预算调整!$F:$F,A:A,[6]预算调整!$P:$P))/10000</f>
        <v>0</v>
      </c>
      <c r="AT317" s="219">
        <f t="shared" si="608"/>
        <v>0</v>
      </c>
      <c r="AW317" s="231">
        <v>0</v>
      </c>
      <c r="AX317" s="182">
        <f>(SUMIF([7]Sheet2!$B:$B,A:A,[7]Sheet2!$C:$C))/10000</f>
        <v>0</v>
      </c>
      <c r="AY317" s="219">
        <f t="shared" si="609"/>
        <v>0</v>
      </c>
      <c r="BC317" s="182">
        <v>0</v>
      </c>
      <c r="BD317" s="146">
        <f t="shared" si="610"/>
        <v>0</v>
      </c>
      <c r="BE317" s="182">
        <v>0</v>
      </c>
      <c r="BF317" s="182">
        <f>SUMIF([8]Sheet1!$O:$O,A317,[8]Sheet1!$AD:$AD)</f>
        <v>0</v>
      </c>
    </row>
    <row r="318" hidden="1" customHeight="1" spans="1:58">
      <c r="A318" s="208">
        <v>2040750</v>
      </c>
      <c r="B318" s="60" t="s">
        <v>110</v>
      </c>
      <c r="C318" s="63">
        <f t="shared" si="597"/>
        <v>0</v>
      </c>
      <c r="D318" s="63">
        <f t="shared" si="598"/>
        <v>0</v>
      </c>
      <c r="E318" s="63">
        <f t="shared" si="599"/>
        <v>0</v>
      </c>
      <c r="F318" s="63">
        <f t="shared" si="600"/>
        <v>0</v>
      </c>
      <c r="G318" s="63">
        <f t="shared" si="601"/>
        <v>0</v>
      </c>
      <c r="H318" s="63">
        <f t="shared" si="602"/>
        <v>0</v>
      </c>
      <c r="I318" s="106" t="str">
        <f t="shared" si="593"/>
        <v>否</v>
      </c>
      <c r="J318" s="146" t="str">
        <f t="shared" si="594"/>
        <v>项</v>
      </c>
      <c r="K318" s="146" t="str">
        <f t="shared" si="595"/>
        <v>204</v>
      </c>
      <c r="N318" s="218">
        <v>0</v>
      </c>
      <c r="P318" s="219">
        <f t="shared" si="603"/>
        <v>0</v>
      </c>
      <c r="Q318" s="219"/>
      <c r="R318" s="219"/>
      <c r="S318" s="219"/>
      <c r="T318" s="219"/>
      <c r="V318" s="219"/>
      <c r="W318" s="219">
        <v>0</v>
      </c>
      <c r="Y318" s="219">
        <f t="shared" si="604"/>
        <v>0</v>
      </c>
      <c r="AB318" s="219"/>
      <c r="AD318" s="219">
        <f t="shared" si="605"/>
        <v>0</v>
      </c>
      <c r="AF318" s="219"/>
      <c r="AH318" s="182">
        <v>0</v>
      </c>
      <c r="AI318" s="182">
        <f>VLOOKUP(A:A,'[4]YB01'!$A$1:$C$1317,3,FALSE)</f>
        <v>0</v>
      </c>
      <c r="AJ318" s="177">
        <f t="shared" si="606"/>
        <v>0</v>
      </c>
      <c r="AK318" s="146">
        <v>0</v>
      </c>
      <c r="AL318" s="146">
        <f t="shared" si="607"/>
        <v>0</v>
      </c>
      <c r="AM318" s="228">
        <v>0</v>
      </c>
      <c r="AN318" s="182">
        <f t="shared" si="522"/>
        <v>0</v>
      </c>
      <c r="AO318" s="219">
        <v>0</v>
      </c>
      <c r="AP318" s="176">
        <f>(SUMIF([5]预算调整!$O:$O,A:A,[5]预算调整!$AD:$AD))/10000</f>
        <v>0</v>
      </c>
      <c r="AQ318" s="219">
        <f t="shared" si="538"/>
        <v>0</v>
      </c>
      <c r="AR318" s="219">
        <v>0</v>
      </c>
      <c r="AS318" s="182">
        <f>(SUMIF([6]预算调整!$F:$F,A:A,[6]预算调整!$P:$P))/10000</f>
        <v>0</v>
      </c>
      <c r="AT318" s="219">
        <f t="shared" si="608"/>
        <v>0</v>
      </c>
      <c r="AW318" s="231">
        <v>0</v>
      </c>
      <c r="AX318" s="182">
        <f>(SUMIF([7]Sheet2!$B:$B,A:A,[7]Sheet2!$C:$C))/10000</f>
        <v>0</v>
      </c>
      <c r="AY318" s="219">
        <f t="shared" si="609"/>
        <v>0</v>
      </c>
      <c r="BC318" s="182">
        <v>0</v>
      </c>
      <c r="BD318" s="146">
        <f t="shared" si="610"/>
        <v>0</v>
      </c>
      <c r="BE318" s="182">
        <v>0</v>
      </c>
      <c r="BF318" s="182">
        <f>SUMIF([8]Sheet1!$O:$O,A318,[8]Sheet1!$AD:$AD)</f>
        <v>0</v>
      </c>
    </row>
    <row r="319" hidden="1" customHeight="1" spans="1:58">
      <c r="A319" s="208">
        <v>2040799</v>
      </c>
      <c r="B319" s="60" t="s">
        <v>283</v>
      </c>
      <c r="C319" s="63">
        <f t="shared" si="597"/>
        <v>0</v>
      </c>
      <c r="D319" s="63">
        <f t="shared" si="598"/>
        <v>0</v>
      </c>
      <c r="E319" s="63">
        <f t="shared" si="599"/>
        <v>0</v>
      </c>
      <c r="F319" s="63">
        <f t="shared" si="600"/>
        <v>0</v>
      </c>
      <c r="G319" s="63">
        <f t="shared" si="601"/>
        <v>0</v>
      </c>
      <c r="H319" s="63">
        <f t="shared" si="602"/>
        <v>0</v>
      </c>
      <c r="I319" s="106" t="str">
        <f t="shared" si="593"/>
        <v>否</v>
      </c>
      <c r="J319" s="146" t="str">
        <f t="shared" si="594"/>
        <v>项</v>
      </c>
      <c r="K319" s="146" t="str">
        <f t="shared" si="595"/>
        <v>204</v>
      </c>
      <c r="N319" s="218">
        <v>0</v>
      </c>
      <c r="P319" s="219">
        <f t="shared" si="603"/>
        <v>0</v>
      </c>
      <c r="Q319" s="219"/>
      <c r="R319" s="219"/>
      <c r="S319" s="219"/>
      <c r="T319" s="219"/>
      <c r="V319" s="219"/>
      <c r="W319" s="219">
        <v>0</v>
      </c>
      <c r="Y319" s="219">
        <f t="shared" si="604"/>
        <v>0</v>
      </c>
      <c r="AB319" s="219"/>
      <c r="AD319" s="219">
        <f t="shared" si="605"/>
        <v>0</v>
      </c>
      <c r="AF319" s="219"/>
      <c r="AH319" s="182">
        <v>0</v>
      </c>
      <c r="AI319" s="182">
        <f>VLOOKUP(A:A,'[4]YB01'!$A$1:$C$1317,3,FALSE)</f>
        <v>0</v>
      </c>
      <c r="AJ319" s="177">
        <f t="shared" si="606"/>
        <v>0</v>
      </c>
      <c r="AK319" s="146">
        <v>0</v>
      </c>
      <c r="AL319" s="146">
        <f t="shared" si="607"/>
        <v>0</v>
      </c>
      <c r="AM319" s="228">
        <v>0</v>
      </c>
      <c r="AN319" s="182">
        <f t="shared" si="522"/>
        <v>0</v>
      </c>
      <c r="AO319" s="219">
        <v>0</v>
      </c>
      <c r="AP319" s="176">
        <f>(SUMIF([5]预算调整!$O:$O,A:A,[5]预算调整!$AD:$AD))/10000</f>
        <v>0</v>
      </c>
      <c r="AQ319" s="219">
        <f t="shared" si="538"/>
        <v>0</v>
      </c>
      <c r="AR319" s="219">
        <v>0</v>
      </c>
      <c r="AS319" s="182">
        <f>(SUMIF([6]预算调整!$F:$F,A:A,[6]预算调整!$P:$P))/10000</f>
        <v>0</v>
      </c>
      <c r="AT319" s="219">
        <f t="shared" si="608"/>
        <v>0</v>
      </c>
      <c r="AW319" s="231">
        <v>0</v>
      </c>
      <c r="AX319" s="182">
        <f>(SUMIF([7]Sheet2!$B:$B,A:A,[7]Sheet2!$C:$C))/10000</f>
        <v>0</v>
      </c>
      <c r="AY319" s="219">
        <f t="shared" si="609"/>
        <v>0</v>
      </c>
      <c r="BC319" s="182">
        <v>0</v>
      </c>
      <c r="BD319" s="146">
        <f t="shared" si="610"/>
        <v>0</v>
      </c>
      <c r="BE319" s="182">
        <v>0</v>
      </c>
      <c r="BF319" s="182">
        <f>SUMIF([8]Sheet1!$O:$O,A319,[8]Sheet1!$AD:$AD)</f>
        <v>0</v>
      </c>
    </row>
    <row r="320" s="177" customFormat="1" hidden="1" customHeight="1" spans="1:58">
      <c r="A320" s="209">
        <v>20408</v>
      </c>
      <c r="B320" s="207" t="s">
        <v>284</v>
      </c>
      <c r="C320" s="66">
        <f t="shared" ref="C320:H320" si="611">SUM(C321:C329)</f>
        <v>0</v>
      </c>
      <c r="D320" s="66">
        <f t="shared" si="611"/>
        <v>0</v>
      </c>
      <c r="E320" s="66">
        <f t="shared" si="611"/>
        <v>0</v>
      </c>
      <c r="F320" s="66">
        <f t="shared" si="611"/>
        <v>0</v>
      </c>
      <c r="G320" s="66">
        <f t="shared" si="611"/>
        <v>0</v>
      </c>
      <c r="H320" s="66">
        <f t="shared" si="611"/>
        <v>0</v>
      </c>
      <c r="I320" s="106" t="str">
        <f t="shared" si="593"/>
        <v>否</v>
      </c>
      <c r="J320" s="143" t="str">
        <f t="shared" si="594"/>
        <v>款</v>
      </c>
      <c r="K320" s="143" t="str">
        <f t="shared" si="595"/>
        <v>204</v>
      </c>
      <c r="L320" s="143"/>
      <c r="M320" s="143"/>
      <c r="N320" s="143"/>
      <c r="O320" s="143"/>
      <c r="P320" s="143"/>
      <c r="Q320" s="143"/>
      <c r="R320" s="143"/>
      <c r="S320" s="143"/>
      <c r="T320" s="143"/>
      <c r="U320" s="143"/>
      <c r="V320" s="143"/>
      <c r="W320" s="143"/>
      <c r="AN320" s="182">
        <f t="shared" si="522"/>
        <v>0</v>
      </c>
      <c r="AO320" s="219"/>
      <c r="AP320" s="176">
        <f>(SUMIF([5]预算调整!$O:$O,A:A,[5]预算调整!$AD:$AD))/10000</f>
        <v>0</v>
      </c>
      <c r="AQ320" s="219">
        <f t="shared" si="538"/>
        <v>0</v>
      </c>
      <c r="AR320" s="219"/>
      <c r="AS320" s="182">
        <v>0</v>
      </c>
      <c r="AX320" s="182">
        <v>0</v>
      </c>
      <c r="BC320" s="182"/>
      <c r="BD320" s="182"/>
      <c r="BE320" s="182">
        <v>0</v>
      </c>
      <c r="BF320" s="182"/>
    </row>
    <row r="321" hidden="1" customHeight="1" spans="1:58">
      <c r="A321" s="208">
        <v>2040801</v>
      </c>
      <c r="B321" s="60" t="s">
        <v>101</v>
      </c>
      <c r="C321" s="63">
        <f t="shared" ref="C321:C329" si="612">N321+T321+W321</f>
        <v>0</v>
      </c>
      <c r="D321" s="63">
        <f t="shared" ref="D321:D329" si="613">Q321+T321</f>
        <v>0</v>
      </c>
      <c r="E321" s="63">
        <f t="shared" ref="E321:E329" si="614">H321-C321</f>
        <v>0</v>
      </c>
      <c r="F321" s="63">
        <f t="shared" ref="F321:F329" si="615">G321-D321</f>
        <v>0</v>
      </c>
      <c r="G321" s="63">
        <f t="shared" ref="G321:G329" si="616">AW321</f>
        <v>0</v>
      </c>
      <c r="H321" s="63">
        <f t="shared" ref="H321:H329" si="617">AK321+AN321</f>
        <v>0</v>
      </c>
      <c r="I321" s="106" t="str">
        <f t="shared" si="593"/>
        <v>否</v>
      </c>
      <c r="J321" s="146" t="str">
        <f t="shared" si="594"/>
        <v>项</v>
      </c>
      <c r="K321" s="146" t="str">
        <f t="shared" si="595"/>
        <v>204</v>
      </c>
      <c r="N321" s="218">
        <v>0</v>
      </c>
      <c r="P321" s="219">
        <f t="shared" ref="P321:P329" si="618">ROUND(O321,0)</f>
        <v>0</v>
      </c>
      <c r="Q321" s="219"/>
      <c r="R321" s="219"/>
      <c r="S321" s="219"/>
      <c r="T321" s="219"/>
      <c r="V321" s="219"/>
      <c r="W321" s="219">
        <v>0</v>
      </c>
      <c r="Y321" s="219">
        <f t="shared" ref="Y321:Y329" si="619">ROUND(X321,0)</f>
        <v>0</v>
      </c>
      <c r="AB321" s="219"/>
      <c r="AD321" s="219">
        <f t="shared" ref="AD321:AD329" si="620">ROUND(AC321,0)</f>
        <v>0</v>
      </c>
      <c r="AF321" s="219"/>
      <c r="AH321" s="182">
        <v>0</v>
      </c>
      <c r="AI321" s="182">
        <f>VLOOKUP(A:A,'[4]YB01'!$A$1:$C$1317,3,FALSE)</f>
        <v>0</v>
      </c>
      <c r="AJ321" s="177">
        <f t="shared" ref="AJ321:AJ329" si="621">AO321+AR321</f>
        <v>0</v>
      </c>
      <c r="AK321" s="146">
        <v>0</v>
      </c>
      <c r="AL321" s="146">
        <f t="shared" ref="AL321:AL329" si="622">ROUND(AM321,0)</f>
        <v>0</v>
      </c>
      <c r="AM321" s="228">
        <v>0</v>
      </c>
      <c r="AN321" s="182">
        <f t="shared" si="522"/>
        <v>0</v>
      </c>
      <c r="AO321" s="219">
        <v>0</v>
      </c>
      <c r="AP321" s="176">
        <f>(SUMIF([5]预算调整!$O:$O,A:A,[5]预算调整!$AD:$AD))/10000</f>
        <v>0</v>
      </c>
      <c r="AQ321" s="219">
        <f t="shared" si="538"/>
        <v>0</v>
      </c>
      <c r="AR321" s="219">
        <v>0</v>
      </c>
      <c r="AS321" s="182">
        <f>(SUMIF([6]预算调整!$F:$F,A:A,[6]预算调整!$P:$P))/10000</f>
        <v>0</v>
      </c>
      <c r="AT321" s="219">
        <f t="shared" ref="AT321:AT329" si="623">ROUND(AS321,0)</f>
        <v>0</v>
      </c>
      <c r="AW321" s="231">
        <v>0</v>
      </c>
      <c r="AX321" s="182">
        <f>(SUMIF([7]Sheet2!$B:$B,A:A,[7]Sheet2!$C:$C))/10000</f>
        <v>0</v>
      </c>
      <c r="AY321" s="219">
        <f t="shared" ref="AY321:AY329" si="624">ROUND(AX321,0)</f>
        <v>0</v>
      </c>
      <c r="BC321" s="182">
        <v>0</v>
      </c>
      <c r="BD321" s="146">
        <f t="shared" ref="BD321:BD329" si="625">ROUND(BE321,0)</f>
        <v>0</v>
      </c>
      <c r="BE321" s="182">
        <v>0</v>
      </c>
      <c r="BF321" s="182">
        <f>SUMIF([8]Sheet1!$O:$O,A321,[8]Sheet1!$AD:$AD)</f>
        <v>0</v>
      </c>
    </row>
    <row r="322" hidden="1" customHeight="1" spans="1:58">
      <c r="A322" s="208">
        <v>2040802</v>
      </c>
      <c r="B322" s="60" t="s">
        <v>102</v>
      </c>
      <c r="C322" s="63">
        <f t="shared" si="612"/>
        <v>0</v>
      </c>
      <c r="D322" s="63">
        <f t="shared" si="613"/>
        <v>0</v>
      </c>
      <c r="E322" s="63">
        <f t="shared" si="614"/>
        <v>0</v>
      </c>
      <c r="F322" s="63">
        <f t="shared" si="615"/>
        <v>0</v>
      </c>
      <c r="G322" s="63">
        <f t="shared" si="616"/>
        <v>0</v>
      </c>
      <c r="H322" s="63">
        <f t="shared" si="617"/>
        <v>0</v>
      </c>
      <c r="I322" s="106" t="str">
        <f t="shared" si="593"/>
        <v>否</v>
      </c>
      <c r="J322" s="146" t="str">
        <f t="shared" si="594"/>
        <v>项</v>
      </c>
      <c r="K322" s="146" t="str">
        <f t="shared" si="595"/>
        <v>204</v>
      </c>
      <c r="N322" s="218">
        <v>0</v>
      </c>
      <c r="P322" s="219">
        <f t="shared" si="618"/>
        <v>0</v>
      </c>
      <c r="Q322" s="219"/>
      <c r="R322" s="219"/>
      <c r="S322" s="219"/>
      <c r="T322" s="219"/>
      <c r="V322" s="219"/>
      <c r="W322" s="219">
        <v>0</v>
      </c>
      <c r="Y322" s="219">
        <f t="shared" si="619"/>
        <v>0</v>
      </c>
      <c r="AB322" s="219"/>
      <c r="AD322" s="219">
        <f t="shared" si="620"/>
        <v>0</v>
      </c>
      <c r="AF322" s="219"/>
      <c r="AH322" s="182">
        <v>0</v>
      </c>
      <c r="AI322" s="182">
        <f>VLOOKUP(A:A,'[4]YB01'!$A$1:$C$1317,3,FALSE)</f>
        <v>0</v>
      </c>
      <c r="AJ322" s="177">
        <f t="shared" si="621"/>
        <v>0</v>
      </c>
      <c r="AK322" s="146">
        <v>0</v>
      </c>
      <c r="AL322" s="146">
        <f t="shared" si="622"/>
        <v>0</v>
      </c>
      <c r="AM322" s="228">
        <v>0</v>
      </c>
      <c r="AN322" s="182">
        <f t="shared" si="522"/>
        <v>0</v>
      </c>
      <c r="AO322" s="219">
        <v>0</v>
      </c>
      <c r="AP322" s="176">
        <f>(SUMIF([5]预算调整!$O:$O,A:A,[5]预算调整!$AD:$AD))/10000</f>
        <v>0</v>
      </c>
      <c r="AQ322" s="219">
        <f t="shared" si="538"/>
        <v>0</v>
      </c>
      <c r="AR322" s="219">
        <v>0</v>
      </c>
      <c r="AS322" s="182">
        <f>(SUMIF([6]预算调整!$F:$F,A:A,[6]预算调整!$P:$P))/10000</f>
        <v>0</v>
      </c>
      <c r="AT322" s="219">
        <f t="shared" si="623"/>
        <v>0</v>
      </c>
      <c r="AW322" s="231">
        <v>0</v>
      </c>
      <c r="AX322" s="182">
        <f>(SUMIF([7]Sheet2!$B:$B,A:A,[7]Sheet2!$C:$C))/10000</f>
        <v>0</v>
      </c>
      <c r="AY322" s="219">
        <f t="shared" si="624"/>
        <v>0</v>
      </c>
      <c r="BC322" s="182">
        <v>0</v>
      </c>
      <c r="BD322" s="146">
        <f t="shared" si="625"/>
        <v>0</v>
      </c>
      <c r="BE322" s="182">
        <v>0</v>
      </c>
      <c r="BF322" s="182">
        <f>SUMIF([8]Sheet1!$O:$O,A322,[8]Sheet1!$AD:$AD)</f>
        <v>0</v>
      </c>
    </row>
    <row r="323" hidden="1" customHeight="1" spans="1:58">
      <c r="A323" s="208">
        <v>2040803</v>
      </c>
      <c r="B323" s="60" t="s">
        <v>103</v>
      </c>
      <c r="C323" s="63">
        <f t="shared" si="612"/>
        <v>0</v>
      </c>
      <c r="D323" s="63">
        <f t="shared" si="613"/>
        <v>0</v>
      </c>
      <c r="E323" s="63">
        <f t="shared" si="614"/>
        <v>0</v>
      </c>
      <c r="F323" s="63">
        <f t="shared" si="615"/>
        <v>0</v>
      </c>
      <c r="G323" s="63">
        <f t="shared" si="616"/>
        <v>0</v>
      </c>
      <c r="H323" s="63">
        <f t="shared" si="617"/>
        <v>0</v>
      </c>
      <c r="I323" s="106" t="str">
        <f t="shared" si="593"/>
        <v>否</v>
      </c>
      <c r="J323" s="146" t="str">
        <f t="shared" si="594"/>
        <v>项</v>
      </c>
      <c r="K323" s="146" t="str">
        <f t="shared" si="595"/>
        <v>204</v>
      </c>
      <c r="N323" s="218">
        <v>0</v>
      </c>
      <c r="P323" s="219">
        <f t="shared" si="618"/>
        <v>0</v>
      </c>
      <c r="Q323" s="219"/>
      <c r="R323" s="219"/>
      <c r="S323" s="219"/>
      <c r="T323" s="219"/>
      <c r="V323" s="219"/>
      <c r="W323" s="219">
        <v>0</v>
      </c>
      <c r="Y323" s="219">
        <f t="shared" si="619"/>
        <v>0</v>
      </c>
      <c r="AB323" s="219"/>
      <c r="AD323" s="219">
        <f t="shared" si="620"/>
        <v>0</v>
      </c>
      <c r="AF323" s="219"/>
      <c r="AH323" s="182">
        <v>0</v>
      </c>
      <c r="AI323" s="182">
        <f>VLOOKUP(A:A,'[4]YB01'!$A$1:$C$1317,3,FALSE)</f>
        <v>0</v>
      </c>
      <c r="AJ323" s="177">
        <f t="shared" si="621"/>
        <v>0</v>
      </c>
      <c r="AK323" s="146">
        <v>0</v>
      </c>
      <c r="AL323" s="146">
        <f t="shared" si="622"/>
        <v>0</v>
      </c>
      <c r="AM323" s="228">
        <v>0</v>
      </c>
      <c r="AN323" s="182">
        <f t="shared" si="522"/>
        <v>0</v>
      </c>
      <c r="AO323" s="219">
        <v>0</v>
      </c>
      <c r="AP323" s="176">
        <f>(SUMIF([5]预算调整!$O:$O,A:A,[5]预算调整!$AD:$AD))/10000</f>
        <v>0</v>
      </c>
      <c r="AQ323" s="219">
        <f t="shared" si="538"/>
        <v>0</v>
      </c>
      <c r="AR323" s="219">
        <v>0</v>
      </c>
      <c r="AS323" s="182">
        <f>(SUMIF([6]预算调整!$F:$F,A:A,[6]预算调整!$P:$P))/10000</f>
        <v>0</v>
      </c>
      <c r="AT323" s="219">
        <f t="shared" si="623"/>
        <v>0</v>
      </c>
      <c r="AW323" s="231">
        <v>0</v>
      </c>
      <c r="AX323" s="182">
        <f>(SUMIF([7]Sheet2!$B:$B,A:A,[7]Sheet2!$C:$C))/10000</f>
        <v>0</v>
      </c>
      <c r="AY323" s="219">
        <f t="shared" si="624"/>
        <v>0</v>
      </c>
      <c r="BC323" s="182">
        <v>0</v>
      </c>
      <c r="BD323" s="146">
        <f t="shared" si="625"/>
        <v>0</v>
      </c>
      <c r="BE323" s="182">
        <v>0</v>
      </c>
      <c r="BF323" s="182">
        <f>SUMIF([8]Sheet1!$O:$O,A323,[8]Sheet1!$AD:$AD)</f>
        <v>0</v>
      </c>
    </row>
    <row r="324" hidden="1" customHeight="1" spans="1:58">
      <c r="A324" s="208">
        <v>2040804</v>
      </c>
      <c r="B324" s="60" t="s">
        <v>285</v>
      </c>
      <c r="C324" s="63">
        <f t="shared" si="612"/>
        <v>0</v>
      </c>
      <c r="D324" s="63">
        <f t="shared" si="613"/>
        <v>0</v>
      </c>
      <c r="E324" s="63">
        <f t="shared" si="614"/>
        <v>0</v>
      </c>
      <c r="F324" s="63">
        <f t="shared" si="615"/>
        <v>0</v>
      </c>
      <c r="G324" s="63">
        <f t="shared" si="616"/>
        <v>0</v>
      </c>
      <c r="H324" s="63">
        <f t="shared" si="617"/>
        <v>0</v>
      </c>
      <c r="I324" s="106" t="str">
        <f t="shared" si="593"/>
        <v>否</v>
      </c>
      <c r="J324" s="146" t="str">
        <f t="shared" si="594"/>
        <v>项</v>
      </c>
      <c r="K324" s="146" t="str">
        <f t="shared" si="595"/>
        <v>204</v>
      </c>
      <c r="N324" s="218">
        <v>0</v>
      </c>
      <c r="P324" s="219">
        <f t="shared" si="618"/>
        <v>0</v>
      </c>
      <c r="Q324" s="219"/>
      <c r="R324" s="219"/>
      <c r="S324" s="219"/>
      <c r="T324" s="219"/>
      <c r="V324" s="219"/>
      <c r="W324" s="219">
        <v>0</v>
      </c>
      <c r="Y324" s="219">
        <f t="shared" si="619"/>
        <v>0</v>
      </c>
      <c r="AB324" s="219"/>
      <c r="AD324" s="219">
        <f t="shared" si="620"/>
        <v>0</v>
      </c>
      <c r="AF324" s="219"/>
      <c r="AH324" s="182">
        <v>0</v>
      </c>
      <c r="AI324" s="182">
        <f>VLOOKUP(A:A,'[4]YB01'!$A$1:$C$1317,3,FALSE)</f>
        <v>0</v>
      </c>
      <c r="AJ324" s="177">
        <f t="shared" si="621"/>
        <v>0</v>
      </c>
      <c r="AK324" s="146">
        <v>0</v>
      </c>
      <c r="AL324" s="146">
        <f t="shared" si="622"/>
        <v>0</v>
      </c>
      <c r="AM324" s="228">
        <v>0</v>
      </c>
      <c r="AN324" s="182">
        <f t="shared" si="522"/>
        <v>0</v>
      </c>
      <c r="AO324" s="219">
        <v>0</v>
      </c>
      <c r="AP324" s="176">
        <f>(SUMIF([5]预算调整!$O:$O,A:A,[5]预算调整!$AD:$AD))/10000</f>
        <v>0</v>
      </c>
      <c r="AQ324" s="219">
        <f t="shared" si="538"/>
        <v>0</v>
      </c>
      <c r="AR324" s="219">
        <v>0</v>
      </c>
      <c r="AS324" s="182">
        <f>(SUMIF([6]预算调整!$F:$F,A:A,[6]预算调整!$P:$P))/10000</f>
        <v>0</v>
      </c>
      <c r="AT324" s="219">
        <f t="shared" si="623"/>
        <v>0</v>
      </c>
      <c r="AW324" s="231">
        <v>0</v>
      </c>
      <c r="AX324" s="182">
        <f>(SUMIF([7]Sheet2!$B:$B,A:A,[7]Sheet2!$C:$C))/10000</f>
        <v>0</v>
      </c>
      <c r="AY324" s="219">
        <f t="shared" si="624"/>
        <v>0</v>
      </c>
      <c r="BC324" s="182">
        <v>0</v>
      </c>
      <c r="BD324" s="146">
        <f t="shared" si="625"/>
        <v>0</v>
      </c>
      <c r="BE324" s="182">
        <v>0</v>
      </c>
      <c r="BF324" s="182">
        <f>SUMIF([8]Sheet1!$O:$O,A324,[8]Sheet1!$AD:$AD)</f>
        <v>0</v>
      </c>
    </row>
    <row r="325" hidden="1" customHeight="1" spans="1:58">
      <c r="A325" s="208">
        <v>2040805</v>
      </c>
      <c r="B325" s="60" t="s">
        <v>286</v>
      </c>
      <c r="C325" s="63">
        <f t="shared" si="612"/>
        <v>0</v>
      </c>
      <c r="D325" s="63">
        <f t="shared" si="613"/>
        <v>0</v>
      </c>
      <c r="E325" s="63">
        <f t="shared" si="614"/>
        <v>0</v>
      </c>
      <c r="F325" s="63">
        <f t="shared" si="615"/>
        <v>0</v>
      </c>
      <c r="G325" s="63">
        <f t="shared" si="616"/>
        <v>0</v>
      </c>
      <c r="H325" s="63">
        <f t="shared" si="617"/>
        <v>0</v>
      </c>
      <c r="I325" s="106" t="str">
        <f t="shared" si="593"/>
        <v>否</v>
      </c>
      <c r="J325" s="146" t="str">
        <f t="shared" si="594"/>
        <v>项</v>
      </c>
      <c r="K325" s="146" t="str">
        <f t="shared" si="595"/>
        <v>204</v>
      </c>
      <c r="N325" s="218">
        <v>0</v>
      </c>
      <c r="P325" s="219">
        <f t="shared" si="618"/>
        <v>0</v>
      </c>
      <c r="Q325" s="219"/>
      <c r="R325" s="219"/>
      <c r="S325" s="219"/>
      <c r="T325" s="219"/>
      <c r="V325" s="219"/>
      <c r="W325" s="219">
        <v>0</v>
      </c>
      <c r="Y325" s="219">
        <f t="shared" si="619"/>
        <v>0</v>
      </c>
      <c r="AB325" s="219"/>
      <c r="AD325" s="219">
        <f t="shared" si="620"/>
        <v>0</v>
      </c>
      <c r="AF325" s="219"/>
      <c r="AH325" s="182">
        <v>0</v>
      </c>
      <c r="AI325" s="182">
        <f>VLOOKUP(A:A,'[4]YB01'!$A$1:$C$1317,3,FALSE)</f>
        <v>0</v>
      </c>
      <c r="AJ325" s="177">
        <f t="shared" si="621"/>
        <v>0</v>
      </c>
      <c r="AK325" s="146">
        <v>0</v>
      </c>
      <c r="AL325" s="146">
        <f t="shared" si="622"/>
        <v>0</v>
      </c>
      <c r="AM325" s="228">
        <v>0</v>
      </c>
      <c r="AN325" s="182">
        <f t="shared" si="522"/>
        <v>0</v>
      </c>
      <c r="AO325" s="219">
        <v>0</v>
      </c>
      <c r="AP325" s="176">
        <f>(SUMIF([5]预算调整!$O:$O,A:A,[5]预算调整!$AD:$AD))/10000</f>
        <v>0</v>
      </c>
      <c r="AQ325" s="219">
        <f t="shared" si="538"/>
        <v>0</v>
      </c>
      <c r="AR325" s="219">
        <v>0</v>
      </c>
      <c r="AS325" s="182">
        <f>(SUMIF([6]预算调整!$F:$F,A:A,[6]预算调整!$P:$P))/10000</f>
        <v>0</v>
      </c>
      <c r="AT325" s="219">
        <f t="shared" si="623"/>
        <v>0</v>
      </c>
      <c r="AW325" s="231">
        <v>0</v>
      </c>
      <c r="AX325" s="182">
        <f>(SUMIF([7]Sheet2!$B:$B,A:A,[7]Sheet2!$C:$C))/10000</f>
        <v>0</v>
      </c>
      <c r="AY325" s="219">
        <f t="shared" si="624"/>
        <v>0</v>
      </c>
      <c r="BC325" s="182">
        <v>0</v>
      </c>
      <c r="BD325" s="146">
        <f t="shared" si="625"/>
        <v>0</v>
      </c>
      <c r="BE325" s="182">
        <v>0</v>
      </c>
      <c r="BF325" s="182">
        <f>SUMIF([8]Sheet1!$O:$O,A325,[8]Sheet1!$AD:$AD)</f>
        <v>0</v>
      </c>
    </row>
    <row r="326" hidden="1" customHeight="1" spans="1:58">
      <c r="A326" s="208">
        <v>2040806</v>
      </c>
      <c r="B326" s="60" t="s">
        <v>287</v>
      </c>
      <c r="C326" s="63">
        <f t="shared" si="612"/>
        <v>0</v>
      </c>
      <c r="D326" s="63">
        <f t="shared" si="613"/>
        <v>0</v>
      </c>
      <c r="E326" s="63">
        <f t="shared" si="614"/>
        <v>0</v>
      </c>
      <c r="F326" s="63">
        <f t="shared" si="615"/>
        <v>0</v>
      </c>
      <c r="G326" s="63">
        <f t="shared" si="616"/>
        <v>0</v>
      </c>
      <c r="H326" s="63">
        <f t="shared" si="617"/>
        <v>0</v>
      </c>
      <c r="I326" s="106" t="str">
        <f t="shared" si="593"/>
        <v>否</v>
      </c>
      <c r="J326" s="146" t="str">
        <f t="shared" si="594"/>
        <v>项</v>
      </c>
      <c r="K326" s="146" t="str">
        <f t="shared" si="595"/>
        <v>204</v>
      </c>
      <c r="N326" s="218">
        <v>0</v>
      </c>
      <c r="P326" s="219">
        <f t="shared" si="618"/>
        <v>0</v>
      </c>
      <c r="Q326" s="219"/>
      <c r="R326" s="219"/>
      <c r="S326" s="219"/>
      <c r="T326" s="219"/>
      <c r="V326" s="219"/>
      <c r="W326" s="219">
        <v>0</v>
      </c>
      <c r="Y326" s="219">
        <f t="shared" si="619"/>
        <v>0</v>
      </c>
      <c r="AB326" s="219"/>
      <c r="AD326" s="219">
        <f t="shared" si="620"/>
        <v>0</v>
      </c>
      <c r="AF326" s="219"/>
      <c r="AH326" s="182">
        <v>0</v>
      </c>
      <c r="AI326" s="182">
        <f>VLOOKUP(A:A,'[4]YB01'!$A$1:$C$1317,3,FALSE)</f>
        <v>0</v>
      </c>
      <c r="AJ326" s="177">
        <f t="shared" si="621"/>
        <v>0</v>
      </c>
      <c r="AK326" s="146">
        <v>0</v>
      </c>
      <c r="AL326" s="146">
        <f t="shared" si="622"/>
        <v>0</v>
      </c>
      <c r="AM326" s="228">
        <v>0</v>
      </c>
      <c r="AN326" s="182">
        <f t="shared" si="522"/>
        <v>0</v>
      </c>
      <c r="AO326" s="219">
        <v>0</v>
      </c>
      <c r="AP326" s="176">
        <f>(SUMIF([5]预算调整!$O:$O,A:A,[5]预算调整!$AD:$AD))/10000</f>
        <v>0</v>
      </c>
      <c r="AQ326" s="219">
        <f t="shared" si="538"/>
        <v>0</v>
      </c>
      <c r="AR326" s="219">
        <v>0</v>
      </c>
      <c r="AS326" s="182">
        <f>(SUMIF([6]预算调整!$F:$F,A:A,[6]预算调整!$P:$P))/10000</f>
        <v>0</v>
      </c>
      <c r="AT326" s="219">
        <f t="shared" si="623"/>
        <v>0</v>
      </c>
      <c r="AW326" s="231">
        <v>0</v>
      </c>
      <c r="AX326" s="182">
        <f>(SUMIF([7]Sheet2!$B:$B,A:A,[7]Sheet2!$C:$C))/10000</f>
        <v>0</v>
      </c>
      <c r="AY326" s="219">
        <f t="shared" si="624"/>
        <v>0</v>
      </c>
      <c r="BC326" s="182">
        <v>0</v>
      </c>
      <c r="BD326" s="146">
        <f t="shared" si="625"/>
        <v>0</v>
      </c>
      <c r="BE326" s="182">
        <v>0</v>
      </c>
      <c r="BF326" s="182">
        <f>SUMIF([8]Sheet1!$O:$O,A326,[8]Sheet1!$AD:$AD)</f>
        <v>0</v>
      </c>
    </row>
    <row r="327" hidden="1" customHeight="1" spans="1:58">
      <c r="A327" s="208">
        <v>2040807</v>
      </c>
      <c r="B327" s="60" t="s">
        <v>142</v>
      </c>
      <c r="C327" s="63">
        <f t="shared" si="612"/>
        <v>0</v>
      </c>
      <c r="D327" s="63">
        <f t="shared" si="613"/>
        <v>0</v>
      </c>
      <c r="E327" s="63">
        <f t="shared" si="614"/>
        <v>0</v>
      </c>
      <c r="F327" s="63">
        <f t="shared" si="615"/>
        <v>0</v>
      </c>
      <c r="G327" s="63">
        <f t="shared" si="616"/>
        <v>0</v>
      </c>
      <c r="H327" s="63">
        <f t="shared" si="617"/>
        <v>0</v>
      </c>
      <c r="I327" s="106" t="str">
        <f t="shared" si="593"/>
        <v>否</v>
      </c>
      <c r="J327" s="146" t="str">
        <f t="shared" si="594"/>
        <v>项</v>
      </c>
      <c r="K327" s="146" t="str">
        <f t="shared" si="595"/>
        <v>204</v>
      </c>
      <c r="N327" s="218">
        <v>0</v>
      </c>
      <c r="P327" s="219">
        <f t="shared" si="618"/>
        <v>0</v>
      </c>
      <c r="Q327" s="219"/>
      <c r="R327" s="219"/>
      <c r="S327" s="219"/>
      <c r="T327" s="219"/>
      <c r="V327" s="219"/>
      <c r="W327" s="219">
        <v>0</v>
      </c>
      <c r="Y327" s="219">
        <f t="shared" si="619"/>
        <v>0</v>
      </c>
      <c r="AB327" s="219"/>
      <c r="AD327" s="219">
        <f t="shared" si="620"/>
        <v>0</v>
      </c>
      <c r="AF327" s="219"/>
      <c r="AH327" s="182">
        <v>0</v>
      </c>
      <c r="AI327" s="182">
        <f>VLOOKUP(A:A,'[4]YB01'!$A$1:$C$1317,3,FALSE)</f>
        <v>0</v>
      </c>
      <c r="AJ327" s="177">
        <f t="shared" si="621"/>
        <v>0</v>
      </c>
      <c r="AK327" s="146">
        <v>0</v>
      </c>
      <c r="AL327" s="146">
        <f t="shared" si="622"/>
        <v>0</v>
      </c>
      <c r="AM327" s="228">
        <v>0</v>
      </c>
      <c r="AN327" s="182">
        <f t="shared" si="522"/>
        <v>0</v>
      </c>
      <c r="AO327" s="219">
        <v>0</v>
      </c>
      <c r="AP327" s="176">
        <f>(SUMIF([5]预算调整!$O:$O,A:A,[5]预算调整!$AD:$AD))/10000</f>
        <v>0</v>
      </c>
      <c r="AQ327" s="219">
        <f t="shared" si="538"/>
        <v>0</v>
      </c>
      <c r="AR327" s="219">
        <v>0</v>
      </c>
      <c r="AS327" s="182">
        <f>(SUMIF([6]预算调整!$F:$F,A:A,[6]预算调整!$P:$P))/10000</f>
        <v>0</v>
      </c>
      <c r="AT327" s="219">
        <f t="shared" si="623"/>
        <v>0</v>
      </c>
      <c r="AW327" s="231">
        <v>0</v>
      </c>
      <c r="AX327" s="182">
        <f>(SUMIF([7]Sheet2!$B:$B,A:A,[7]Sheet2!$C:$C))/10000</f>
        <v>0</v>
      </c>
      <c r="AY327" s="219">
        <f t="shared" si="624"/>
        <v>0</v>
      </c>
      <c r="BC327" s="182">
        <v>0</v>
      </c>
      <c r="BD327" s="146">
        <f t="shared" si="625"/>
        <v>0</v>
      </c>
      <c r="BE327" s="182">
        <v>0</v>
      </c>
      <c r="BF327" s="182">
        <f>SUMIF([8]Sheet1!$O:$O,A327,[8]Sheet1!$AD:$AD)</f>
        <v>0</v>
      </c>
    </row>
    <row r="328" hidden="1" customHeight="1" spans="1:58">
      <c r="A328" s="208">
        <v>2040850</v>
      </c>
      <c r="B328" s="60" t="s">
        <v>110</v>
      </c>
      <c r="C328" s="63">
        <f t="shared" si="612"/>
        <v>0</v>
      </c>
      <c r="D328" s="63">
        <f t="shared" si="613"/>
        <v>0</v>
      </c>
      <c r="E328" s="63">
        <f t="shared" si="614"/>
        <v>0</v>
      </c>
      <c r="F328" s="63">
        <f t="shared" si="615"/>
        <v>0</v>
      </c>
      <c r="G328" s="63">
        <f t="shared" si="616"/>
        <v>0</v>
      </c>
      <c r="H328" s="63">
        <f t="shared" si="617"/>
        <v>0</v>
      </c>
      <c r="I328" s="106" t="str">
        <f t="shared" si="593"/>
        <v>否</v>
      </c>
      <c r="J328" s="146" t="str">
        <f t="shared" si="594"/>
        <v>项</v>
      </c>
      <c r="K328" s="146" t="str">
        <f t="shared" si="595"/>
        <v>204</v>
      </c>
      <c r="N328" s="218">
        <v>0</v>
      </c>
      <c r="P328" s="219">
        <f t="shared" si="618"/>
        <v>0</v>
      </c>
      <c r="Q328" s="219"/>
      <c r="R328" s="219"/>
      <c r="S328" s="219"/>
      <c r="T328" s="219"/>
      <c r="V328" s="219"/>
      <c r="W328" s="219">
        <v>0</v>
      </c>
      <c r="Y328" s="219">
        <f t="shared" si="619"/>
        <v>0</v>
      </c>
      <c r="AB328" s="219"/>
      <c r="AD328" s="219">
        <f t="shared" si="620"/>
        <v>0</v>
      </c>
      <c r="AF328" s="219"/>
      <c r="AH328" s="182">
        <v>0</v>
      </c>
      <c r="AI328" s="182">
        <f>VLOOKUP(A:A,'[4]YB01'!$A$1:$C$1317,3,FALSE)</f>
        <v>0</v>
      </c>
      <c r="AJ328" s="177">
        <f t="shared" si="621"/>
        <v>0</v>
      </c>
      <c r="AK328" s="146">
        <v>0</v>
      </c>
      <c r="AL328" s="146">
        <f t="shared" si="622"/>
        <v>0</v>
      </c>
      <c r="AM328" s="228">
        <v>0</v>
      </c>
      <c r="AN328" s="182">
        <f t="shared" si="522"/>
        <v>0</v>
      </c>
      <c r="AO328" s="219">
        <v>0</v>
      </c>
      <c r="AP328" s="176">
        <f>(SUMIF([5]预算调整!$O:$O,A:A,[5]预算调整!$AD:$AD))/10000</f>
        <v>0</v>
      </c>
      <c r="AQ328" s="219">
        <f t="shared" si="538"/>
        <v>0</v>
      </c>
      <c r="AR328" s="219">
        <v>0</v>
      </c>
      <c r="AS328" s="182">
        <f>(SUMIF([6]预算调整!$F:$F,A:A,[6]预算调整!$P:$P))/10000</f>
        <v>0</v>
      </c>
      <c r="AT328" s="219">
        <f t="shared" si="623"/>
        <v>0</v>
      </c>
      <c r="AW328" s="231">
        <v>0</v>
      </c>
      <c r="AX328" s="182">
        <f>(SUMIF([7]Sheet2!$B:$B,A:A,[7]Sheet2!$C:$C))/10000</f>
        <v>0</v>
      </c>
      <c r="AY328" s="219">
        <f t="shared" si="624"/>
        <v>0</v>
      </c>
      <c r="BC328" s="182">
        <v>0</v>
      </c>
      <c r="BD328" s="146">
        <f t="shared" si="625"/>
        <v>0</v>
      </c>
      <c r="BE328" s="182">
        <v>0</v>
      </c>
      <c r="BF328" s="182">
        <f>SUMIF([8]Sheet1!$O:$O,A328,[8]Sheet1!$AD:$AD)</f>
        <v>0</v>
      </c>
    </row>
    <row r="329" hidden="1" customHeight="1" spans="1:58">
      <c r="A329" s="208">
        <v>2040899</v>
      </c>
      <c r="B329" s="60" t="s">
        <v>288</v>
      </c>
      <c r="C329" s="63">
        <f t="shared" si="612"/>
        <v>0</v>
      </c>
      <c r="D329" s="63">
        <f t="shared" si="613"/>
        <v>0</v>
      </c>
      <c r="E329" s="63">
        <f t="shared" si="614"/>
        <v>0</v>
      </c>
      <c r="F329" s="63">
        <f t="shared" si="615"/>
        <v>0</v>
      </c>
      <c r="G329" s="63">
        <f t="shared" si="616"/>
        <v>0</v>
      </c>
      <c r="H329" s="63">
        <f t="shared" si="617"/>
        <v>0</v>
      </c>
      <c r="I329" s="106" t="str">
        <f t="shared" si="593"/>
        <v>否</v>
      </c>
      <c r="J329" s="146" t="str">
        <f t="shared" si="594"/>
        <v>项</v>
      </c>
      <c r="K329" s="146" t="str">
        <f t="shared" si="595"/>
        <v>204</v>
      </c>
      <c r="N329" s="218">
        <v>0</v>
      </c>
      <c r="P329" s="219">
        <f t="shared" si="618"/>
        <v>0</v>
      </c>
      <c r="Q329" s="219"/>
      <c r="R329" s="219"/>
      <c r="S329" s="219"/>
      <c r="T329" s="219"/>
      <c r="V329" s="219"/>
      <c r="W329" s="219">
        <v>0</v>
      </c>
      <c r="Y329" s="219">
        <f t="shared" si="619"/>
        <v>0</v>
      </c>
      <c r="AB329" s="219"/>
      <c r="AD329" s="219">
        <f t="shared" si="620"/>
        <v>0</v>
      </c>
      <c r="AF329" s="219"/>
      <c r="AH329" s="182">
        <v>0</v>
      </c>
      <c r="AI329" s="182">
        <f>VLOOKUP(A:A,'[4]YB01'!$A$1:$C$1317,3,FALSE)</f>
        <v>0</v>
      </c>
      <c r="AJ329" s="177">
        <f t="shared" si="621"/>
        <v>0</v>
      </c>
      <c r="AK329" s="146">
        <v>0</v>
      </c>
      <c r="AL329" s="146">
        <f t="shared" si="622"/>
        <v>0</v>
      </c>
      <c r="AM329" s="228">
        <v>0</v>
      </c>
      <c r="AN329" s="182">
        <f t="shared" si="522"/>
        <v>0</v>
      </c>
      <c r="AO329" s="219">
        <v>0</v>
      </c>
      <c r="AP329" s="176">
        <f>(SUMIF([5]预算调整!$O:$O,A:A,[5]预算调整!$AD:$AD))/10000</f>
        <v>0</v>
      </c>
      <c r="AQ329" s="219">
        <f t="shared" si="538"/>
        <v>0</v>
      </c>
      <c r="AR329" s="219">
        <v>0</v>
      </c>
      <c r="AS329" s="182">
        <f>(SUMIF([6]预算调整!$F:$F,A:A,[6]预算调整!$P:$P))/10000</f>
        <v>0</v>
      </c>
      <c r="AT329" s="219">
        <f t="shared" si="623"/>
        <v>0</v>
      </c>
      <c r="AW329" s="231">
        <v>0</v>
      </c>
      <c r="AX329" s="182">
        <f>(SUMIF([7]Sheet2!$B:$B,A:A,[7]Sheet2!$C:$C))/10000</f>
        <v>0</v>
      </c>
      <c r="AY329" s="219">
        <f t="shared" si="624"/>
        <v>0</v>
      </c>
      <c r="BC329" s="182">
        <v>0</v>
      </c>
      <c r="BD329" s="146">
        <f t="shared" si="625"/>
        <v>0</v>
      </c>
      <c r="BE329" s="182">
        <v>0</v>
      </c>
      <c r="BF329" s="182">
        <f>SUMIF([8]Sheet1!$O:$O,A329,[8]Sheet1!$AD:$AD)</f>
        <v>0</v>
      </c>
    </row>
    <row r="330" s="177" customFormat="1" hidden="1" customHeight="1" spans="1:58">
      <c r="A330" s="209">
        <v>20409</v>
      </c>
      <c r="B330" s="207" t="s">
        <v>289</v>
      </c>
      <c r="C330" s="66">
        <f t="shared" ref="C330:H330" si="626">SUM(C331:C337)</f>
        <v>0</v>
      </c>
      <c r="D330" s="66">
        <f t="shared" si="626"/>
        <v>0</v>
      </c>
      <c r="E330" s="66">
        <f t="shared" si="626"/>
        <v>0</v>
      </c>
      <c r="F330" s="66">
        <f t="shared" si="626"/>
        <v>0</v>
      </c>
      <c r="G330" s="66">
        <f t="shared" si="626"/>
        <v>0</v>
      </c>
      <c r="H330" s="66">
        <f t="shared" si="626"/>
        <v>0</v>
      </c>
      <c r="I330" s="106" t="str">
        <f t="shared" si="593"/>
        <v>否</v>
      </c>
      <c r="J330" s="143" t="str">
        <f t="shared" si="594"/>
        <v>款</v>
      </c>
      <c r="K330" s="143" t="str">
        <f t="shared" si="595"/>
        <v>204</v>
      </c>
      <c r="L330" s="143"/>
      <c r="M330" s="143"/>
      <c r="N330" s="143"/>
      <c r="O330" s="143"/>
      <c r="P330" s="143"/>
      <c r="Q330" s="143"/>
      <c r="R330" s="143"/>
      <c r="S330" s="143"/>
      <c r="T330" s="143"/>
      <c r="U330" s="143"/>
      <c r="V330" s="143"/>
      <c r="W330" s="143"/>
      <c r="AN330" s="182">
        <f t="shared" si="522"/>
        <v>0</v>
      </c>
      <c r="AO330" s="219"/>
      <c r="AP330" s="176">
        <f>(SUMIF([5]预算调整!$O:$O,A:A,[5]预算调整!$AD:$AD))/10000</f>
        <v>0</v>
      </c>
      <c r="AQ330" s="219">
        <f t="shared" si="538"/>
        <v>0</v>
      </c>
      <c r="AR330" s="219"/>
      <c r="AS330" s="182">
        <v>0</v>
      </c>
      <c r="AX330" s="182">
        <v>0</v>
      </c>
      <c r="BC330" s="182"/>
      <c r="BD330" s="182"/>
      <c r="BE330" s="182">
        <v>0</v>
      </c>
      <c r="BF330" s="182"/>
    </row>
    <row r="331" hidden="1" customHeight="1" spans="1:58">
      <c r="A331" s="208">
        <v>2040901</v>
      </c>
      <c r="B331" s="60" t="s">
        <v>101</v>
      </c>
      <c r="C331" s="63">
        <f t="shared" ref="C331:C337" si="627">N331+T331+W331</f>
        <v>0</v>
      </c>
      <c r="D331" s="63">
        <f t="shared" ref="D331:D337" si="628">Q331+T331</f>
        <v>0</v>
      </c>
      <c r="E331" s="63">
        <f t="shared" ref="E331:E337" si="629">H331-C331</f>
        <v>0</v>
      </c>
      <c r="F331" s="63">
        <f t="shared" ref="F331:F337" si="630">G331-D331</f>
        <v>0</v>
      </c>
      <c r="G331" s="63">
        <f t="shared" ref="G331:G337" si="631">AW331</f>
        <v>0</v>
      </c>
      <c r="H331" s="63">
        <f t="shared" ref="H331:H337" si="632">AK331+AN331</f>
        <v>0</v>
      </c>
      <c r="I331" s="106" t="str">
        <f t="shared" si="593"/>
        <v>否</v>
      </c>
      <c r="J331" s="146" t="str">
        <f t="shared" si="594"/>
        <v>项</v>
      </c>
      <c r="K331" s="146" t="str">
        <f t="shared" si="595"/>
        <v>204</v>
      </c>
      <c r="N331" s="218">
        <v>0</v>
      </c>
      <c r="P331" s="219">
        <f t="shared" ref="P331:P337" si="633">ROUND(O331,0)</f>
        <v>0</v>
      </c>
      <c r="Q331" s="219"/>
      <c r="R331" s="219"/>
      <c r="S331" s="219"/>
      <c r="T331" s="219"/>
      <c r="V331" s="219"/>
      <c r="W331" s="219">
        <v>0</v>
      </c>
      <c r="Y331" s="219">
        <f t="shared" ref="Y331:Y337" si="634">ROUND(X331,0)</f>
        <v>0</v>
      </c>
      <c r="AB331" s="219"/>
      <c r="AD331" s="219">
        <f t="shared" ref="AD331:AD337" si="635">ROUND(AC331,0)</f>
        <v>0</v>
      </c>
      <c r="AF331" s="219"/>
      <c r="AH331" s="182">
        <v>0</v>
      </c>
      <c r="AI331" s="182">
        <f>VLOOKUP(A:A,'[4]YB01'!$A$1:$C$1317,3,FALSE)</f>
        <v>0</v>
      </c>
      <c r="AJ331" s="177">
        <f t="shared" ref="AJ331:AJ337" si="636">AO331+AR331</f>
        <v>0</v>
      </c>
      <c r="AK331" s="146">
        <v>0</v>
      </c>
      <c r="AL331" s="146">
        <f t="shared" ref="AL331:AL337" si="637">ROUND(AM331,0)</f>
        <v>0</v>
      </c>
      <c r="AM331" s="228">
        <v>0</v>
      </c>
      <c r="AN331" s="182">
        <f t="shared" ref="AN331:AN394" si="638">BC331+BG331</f>
        <v>0</v>
      </c>
      <c r="AO331" s="219">
        <v>0</v>
      </c>
      <c r="AP331" s="176">
        <f>(SUMIF([5]预算调整!$O:$O,A:A,[5]预算调整!$AD:$AD))/10000</f>
        <v>0</v>
      </c>
      <c r="AQ331" s="219">
        <f t="shared" si="538"/>
        <v>0</v>
      </c>
      <c r="AR331" s="219">
        <v>0</v>
      </c>
      <c r="AS331" s="182">
        <f>(SUMIF([6]预算调整!$F:$F,A:A,[6]预算调整!$P:$P))/10000</f>
        <v>0</v>
      </c>
      <c r="AT331" s="219">
        <f t="shared" ref="AT331:AT337" si="639">ROUND(AS331,0)</f>
        <v>0</v>
      </c>
      <c r="AW331" s="231">
        <v>0</v>
      </c>
      <c r="AX331" s="182">
        <f>(SUMIF([7]Sheet2!$B:$B,A:A,[7]Sheet2!$C:$C))/10000</f>
        <v>0</v>
      </c>
      <c r="AY331" s="219">
        <f t="shared" ref="AY331:AY337" si="640">ROUND(AX331,0)</f>
        <v>0</v>
      </c>
      <c r="BC331" s="182">
        <v>0</v>
      </c>
      <c r="BD331" s="146">
        <f t="shared" ref="BD331:BD337" si="641">ROUND(BE331,0)</f>
        <v>0</v>
      </c>
      <c r="BE331" s="182">
        <v>0</v>
      </c>
      <c r="BF331" s="182">
        <f>SUMIF([8]Sheet1!$O:$O,A331,[8]Sheet1!$AD:$AD)</f>
        <v>0</v>
      </c>
    </row>
    <row r="332" hidden="1" customHeight="1" spans="1:58">
      <c r="A332" s="208">
        <v>2040902</v>
      </c>
      <c r="B332" s="60" t="s">
        <v>102</v>
      </c>
      <c r="C332" s="63">
        <f t="shared" si="627"/>
        <v>0</v>
      </c>
      <c r="D332" s="63">
        <f t="shared" si="628"/>
        <v>0</v>
      </c>
      <c r="E332" s="63">
        <f t="shared" si="629"/>
        <v>0</v>
      </c>
      <c r="F332" s="63">
        <f t="shared" si="630"/>
        <v>0</v>
      </c>
      <c r="G332" s="63">
        <f t="shared" si="631"/>
        <v>0</v>
      </c>
      <c r="H332" s="63">
        <f t="shared" si="632"/>
        <v>0</v>
      </c>
      <c r="I332" s="106" t="str">
        <f t="shared" si="593"/>
        <v>否</v>
      </c>
      <c r="J332" s="146" t="str">
        <f t="shared" si="594"/>
        <v>项</v>
      </c>
      <c r="K332" s="146" t="str">
        <f t="shared" si="595"/>
        <v>204</v>
      </c>
      <c r="N332" s="218">
        <v>0</v>
      </c>
      <c r="P332" s="219">
        <f t="shared" si="633"/>
        <v>0</v>
      </c>
      <c r="Q332" s="219"/>
      <c r="R332" s="219"/>
      <c r="S332" s="219"/>
      <c r="T332" s="219"/>
      <c r="V332" s="219"/>
      <c r="W332" s="219">
        <v>0</v>
      </c>
      <c r="Y332" s="219">
        <f t="shared" si="634"/>
        <v>0</v>
      </c>
      <c r="AB332" s="219"/>
      <c r="AD332" s="219">
        <f t="shared" si="635"/>
        <v>0</v>
      </c>
      <c r="AF332" s="219"/>
      <c r="AH332" s="182">
        <v>0</v>
      </c>
      <c r="AI332" s="182">
        <f>VLOOKUP(A:A,'[4]YB01'!$A$1:$C$1317,3,FALSE)</f>
        <v>0</v>
      </c>
      <c r="AJ332" s="177">
        <f t="shared" si="636"/>
        <v>0</v>
      </c>
      <c r="AK332" s="146">
        <v>0</v>
      </c>
      <c r="AL332" s="146">
        <f t="shared" si="637"/>
        <v>0</v>
      </c>
      <c r="AM332" s="228">
        <v>0</v>
      </c>
      <c r="AN332" s="182">
        <f t="shared" si="638"/>
        <v>0</v>
      </c>
      <c r="AO332" s="219">
        <v>0</v>
      </c>
      <c r="AP332" s="176">
        <f>(SUMIF([5]预算调整!$O:$O,A:A,[5]预算调整!$AD:$AD))/10000</f>
        <v>0</v>
      </c>
      <c r="AQ332" s="219">
        <f t="shared" si="538"/>
        <v>0</v>
      </c>
      <c r="AR332" s="219">
        <v>0</v>
      </c>
      <c r="AS332" s="182">
        <f>(SUMIF([6]预算调整!$F:$F,A:A,[6]预算调整!$P:$P))/10000</f>
        <v>0</v>
      </c>
      <c r="AT332" s="219">
        <f t="shared" si="639"/>
        <v>0</v>
      </c>
      <c r="AW332" s="231">
        <v>0</v>
      </c>
      <c r="AX332" s="182">
        <f>(SUMIF([7]Sheet2!$B:$B,A:A,[7]Sheet2!$C:$C))/10000</f>
        <v>0</v>
      </c>
      <c r="AY332" s="219">
        <f t="shared" si="640"/>
        <v>0</v>
      </c>
      <c r="BC332" s="182">
        <v>0</v>
      </c>
      <c r="BD332" s="146">
        <f t="shared" si="641"/>
        <v>0</v>
      </c>
      <c r="BE332" s="182">
        <v>0</v>
      </c>
      <c r="BF332" s="182">
        <f>SUMIF([8]Sheet1!$O:$O,A332,[8]Sheet1!$AD:$AD)</f>
        <v>0</v>
      </c>
    </row>
    <row r="333" hidden="1" customHeight="1" spans="1:58">
      <c r="A333" s="208">
        <v>2040903</v>
      </c>
      <c r="B333" s="60" t="s">
        <v>103</v>
      </c>
      <c r="C333" s="63">
        <f t="shared" si="627"/>
        <v>0</v>
      </c>
      <c r="D333" s="63">
        <f t="shared" si="628"/>
        <v>0</v>
      </c>
      <c r="E333" s="63">
        <f t="shared" si="629"/>
        <v>0</v>
      </c>
      <c r="F333" s="63">
        <f t="shared" si="630"/>
        <v>0</v>
      </c>
      <c r="G333" s="63">
        <f t="shared" si="631"/>
        <v>0</v>
      </c>
      <c r="H333" s="63">
        <f t="shared" si="632"/>
        <v>0</v>
      </c>
      <c r="I333" s="106" t="str">
        <f t="shared" si="593"/>
        <v>否</v>
      </c>
      <c r="J333" s="146" t="str">
        <f t="shared" si="594"/>
        <v>项</v>
      </c>
      <c r="K333" s="146" t="str">
        <f t="shared" si="595"/>
        <v>204</v>
      </c>
      <c r="N333" s="218">
        <v>0</v>
      </c>
      <c r="P333" s="219">
        <f t="shared" si="633"/>
        <v>0</v>
      </c>
      <c r="Q333" s="219"/>
      <c r="R333" s="219"/>
      <c r="S333" s="219"/>
      <c r="T333" s="219"/>
      <c r="V333" s="219"/>
      <c r="W333" s="219">
        <v>0</v>
      </c>
      <c r="Y333" s="219">
        <f t="shared" si="634"/>
        <v>0</v>
      </c>
      <c r="AB333" s="219"/>
      <c r="AD333" s="219">
        <f t="shared" si="635"/>
        <v>0</v>
      </c>
      <c r="AF333" s="219"/>
      <c r="AH333" s="182">
        <v>0</v>
      </c>
      <c r="AI333" s="182">
        <f>VLOOKUP(A:A,'[4]YB01'!$A$1:$C$1317,3,FALSE)</f>
        <v>0</v>
      </c>
      <c r="AJ333" s="177">
        <f t="shared" si="636"/>
        <v>0</v>
      </c>
      <c r="AK333" s="146">
        <v>0</v>
      </c>
      <c r="AL333" s="146">
        <f t="shared" si="637"/>
        <v>0</v>
      </c>
      <c r="AM333" s="228">
        <v>0</v>
      </c>
      <c r="AN333" s="182">
        <f t="shared" si="638"/>
        <v>0</v>
      </c>
      <c r="AO333" s="219">
        <v>0</v>
      </c>
      <c r="AP333" s="176">
        <f>(SUMIF([5]预算调整!$O:$O,A:A,[5]预算调整!$AD:$AD))/10000</f>
        <v>0</v>
      </c>
      <c r="AQ333" s="219">
        <f t="shared" si="538"/>
        <v>0</v>
      </c>
      <c r="AR333" s="219">
        <v>0</v>
      </c>
      <c r="AS333" s="182">
        <f>(SUMIF([6]预算调整!$F:$F,A:A,[6]预算调整!$P:$P))/10000</f>
        <v>0</v>
      </c>
      <c r="AT333" s="219">
        <f t="shared" si="639"/>
        <v>0</v>
      </c>
      <c r="AW333" s="231">
        <v>0</v>
      </c>
      <c r="AX333" s="182">
        <f>(SUMIF([7]Sheet2!$B:$B,A:A,[7]Sheet2!$C:$C))/10000</f>
        <v>0</v>
      </c>
      <c r="AY333" s="219">
        <f t="shared" si="640"/>
        <v>0</v>
      </c>
      <c r="BC333" s="182">
        <v>0</v>
      </c>
      <c r="BD333" s="146">
        <f t="shared" si="641"/>
        <v>0</v>
      </c>
      <c r="BE333" s="182">
        <v>0</v>
      </c>
      <c r="BF333" s="182">
        <f>SUMIF([8]Sheet1!$O:$O,A333,[8]Sheet1!$AD:$AD)</f>
        <v>0</v>
      </c>
    </row>
    <row r="334" hidden="1" customHeight="1" spans="1:58">
      <c r="A334" s="208">
        <v>2040904</v>
      </c>
      <c r="B334" s="60" t="s">
        <v>290</v>
      </c>
      <c r="C334" s="63">
        <f t="shared" si="627"/>
        <v>0</v>
      </c>
      <c r="D334" s="63">
        <f t="shared" si="628"/>
        <v>0</v>
      </c>
      <c r="E334" s="63">
        <f t="shared" si="629"/>
        <v>0</v>
      </c>
      <c r="F334" s="63">
        <f t="shared" si="630"/>
        <v>0</v>
      </c>
      <c r="G334" s="63">
        <f t="shared" si="631"/>
        <v>0</v>
      </c>
      <c r="H334" s="63">
        <f t="shared" si="632"/>
        <v>0</v>
      </c>
      <c r="I334" s="106" t="str">
        <f t="shared" si="593"/>
        <v>否</v>
      </c>
      <c r="J334" s="146" t="str">
        <f t="shared" si="594"/>
        <v>项</v>
      </c>
      <c r="K334" s="146" t="str">
        <f t="shared" si="595"/>
        <v>204</v>
      </c>
      <c r="N334" s="218">
        <v>0</v>
      </c>
      <c r="P334" s="219">
        <f t="shared" si="633"/>
        <v>0</v>
      </c>
      <c r="Q334" s="219"/>
      <c r="R334" s="219"/>
      <c r="S334" s="219"/>
      <c r="T334" s="219"/>
      <c r="V334" s="219"/>
      <c r="W334" s="219">
        <v>0</v>
      </c>
      <c r="Y334" s="219">
        <f t="shared" si="634"/>
        <v>0</v>
      </c>
      <c r="AB334" s="219"/>
      <c r="AD334" s="219">
        <f t="shared" si="635"/>
        <v>0</v>
      </c>
      <c r="AF334" s="219"/>
      <c r="AH334" s="182">
        <v>0</v>
      </c>
      <c r="AI334" s="182">
        <f>VLOOKUP(A:A,'[4]YB01'!$A$1:$C$1317,3,FALSE)</f>
        <v>0</v>
      </c>
      <c r="AJ334" s="177">
        <f t="shared" si="636"/>
        <v>0</v>
      </c>
      <c r="AK334" s="146">
        <v>0</v>
      </c>
      <c r="AL334" s="146">
        <f t="shared" si="637"/>
        <v>0</v>
      </c>
      <c r="AM334" s="228">
        <v>0</v>
      </c>
      <c r="AN334" s="182">
        <f t="shared" si="638"/>
        <v>0</v>
      </c>
      <c r="AO334" s="219">
        <v>0</v>
      </c>
      <c r="AP334" s="176">
        <f>(SUMIF([5]预算调整!$O:$O,A:A,[5]预算调整!$AD:$AD))/10000</f>
        <v>0</v>
      </c>
      <c r="AQ334" s="219">
        <f t="shared" si="538"/>
        <v>0</v>
      </c>
      <c r="AR334" s="219">
        <v>0</v>
      </c>
      <c r="AS334" s="182">
        <f>(SUMIF([6]预算调整!$F:$F,A:A,[6]预算调整!$P:$P))/10000</f>
        <v>0</v>
      </c>
      <c r="AT334" s="219">
        <f t="shared" si="639"/>
        <v>0</v>
      </c>
      <c r="AW334" s="231">
        <v>0</v>
      </c>
      <c r="AX334" s="182">
        <f>(SUMIF([7]Sheet2!$B:$B,A:A,[7]Sheet2!$C:$C))/10000</f>
        <v>0</v>
      </c>
      <c r="AY334" s="219">
        <f t="shared" si="640"/>
        <v>0</v>
      </c>
      <c r="BC334" s="182">
        <v>0</v>
      </c>
      <c r="BD334" s="146">
        <f t="shared" si="641"/>
        <v>0</v>
      </c>
      <c r="BE334" s="182">
        <v>0</v>
      </c>
      <c r="BF334" s="182">
        <f>SUMIF([8]Sheet1!$O:$O,A334,[8]Sheet1!$AD:$AD)</f>
        <v>0</v>
      </c>
    </row>
    <row r="335" hidden="1" customHeight="1" spans="1:58">
      <c r="A335" s="208">
        <v>2040905</v>
      </c>
      <c r="B335" s="60" t="s">
        <v>291</v>
      </c>
      <c r="C335" s="63">
        <f t="shared" si="627"/>
        <v>0</v>
      </c>
      <c r="D335" s="63">
        <f t="shared" si="628"/>
        <v>0</v>
      </c>
      <c r="E335" s="63">
        <f t="shared" si="629"/>
        <v>0</v>
      </c>
      <c r="F335" s="63">
        <f t="shared" si="630"/>
        <v>0</v>
      </c>
      <c r="G335" s="63">
        <f t="shared" si="631"/>
        <v>0</v>
      </c>
      <c r="H335" s="63">
        <f t="shared" si="632"/>
        <v>0</v>
      </c>
      <c r="I335" s="106" t="str">
        <f t="shared" si="593"/>
        <v>否</v>
      </c>
      <c r="J335" s="146" t="str">
        <f t="shared" si="594"/>
        <v>项</v>
      </c>
      <c r="K335" s="146" t="str">
        <f t="shared" si="595"/>
        <v>204</v>
      </c>
      <c r="N335" s="218">
        <v>0</v>
      </c>
      <c r="P335" s="219">
        <f t="shared" si="633"/>
        <v>0</v>
      </c>
      <c r="Q335" s="219"/>
      <c r="R335" s="219"/>
      <c r="S335" s="219"/>
      <c r="T335" s="219"/>
      <c r="V335" s="219"/>
      <c r="W335" s="219">
        <v>0</v>
      </c>
      <c r="Y335" s="219">
        <f t="shared" si="634"/>
        <v>0</v>
      </c>
      <c r="AB335" s="219"/>
      <c r="AD335" s="219">
        <f t="shared" si="635"/>
        <v>0</v>
      </c>
      <c r="AF335" s="219"/>
      <c r="AH335" s="182">
        <v>0</v>
      </c>
      <c r="AI335" s="182">
        <f>VLOOKUP(A:A,'[4]YB01'!$A$1:$C$1317,3,FALSE)</f>
        <v>0</v>
      </c>
      <c r="AJ335" s="177">
        <f t="shared" si="636"/>
        <v>0</v>
      </c>
      <c r="AK335" s="146">
        <v>0</v>
      </c>
      <c r="AL335" s="146">
        <f t="shared" si="637"/>
        <v>0</v>
      </c>
      <c r="AM335" s="228">
        <v>0</v>
      </c>
      <c r="AN335" s="182">
        <f t="shared" si="638"/>
        <v>0</v>
      </c>
      <c r="AO335" s="219">
        <v>0</v>
      </c>
      <c r="AP335" s="176">
        <f>(SUMIF([5]预算调整!$O:$O,A:A,[5]预算调整!$AD:$AD))/10000</f>
        <v>0</v>
      </c>
      <c r="AQ335" s="219">
        <f t="shared" si="538"/>
        <v>0</v>
      </c>
      <c r="AR335" s="219">
        <v>0</v>
      </c>
      <c r="AS335" s="182">
        <f>(SUMIF([6]预算调整!$F:$F,A:A,[6]预算调整!$P:$P))/10000</f>
        <v>0</v>
      </c>
      <c r="AT335" s="219">
        <f t="shared" si="639"/>
        <v>0</v>
      </c>
      <c r="AW335" s="231">
        <v>0</v>
      </c>
      <c r="AX335" s="182">
        <f>(SUMIF([7]Sheet2!$B:$B,A:A,[7]Sheet2!$C:$C))/10000</f>
        <v>0</v>
      </c>
      <c r="AY335" s="219">
        <f t="shared" si="640"/>
        <v>0</v>
      </c>
      <c r="BC335" s="182">
        <v>0</v>
      </c>
      <c r="BD335" s="146">
        <f t="shared" si="641"/>
        <v>0</v>
      </c>
      <c r="BE335" s="182">
        <v>0</v>
      </c>
      <c r="BF335" s="182">
        <f>SUMIF([8]Sheet1!$O:$O,A335,[8]Sheet1!$AD:$AD)</f>
        <v>0</v>
      </c>
    </row>
    <row r="336" hidden="1" customHeight="1" spans="1:58">
      <c r="A336" s="208">
        <v>2040950</v>
      </c>
      <c r="B336" s="60" t="s">
        <v>110</v>
      </c>
      <c r="C336" s="63">
        <f t="shared" si="627"/>
        <v>0</v>
      </c>
      <c r="D336" s="63">
        <f t="shared" si="628"/>
        <v>0</v>
      </c>
      <c r="E336" s="63">
        <f t="shared" si="629"/>
        <v>0</v>
      </c>
      <c r="F336" s="63">
        <f t="shared" si="630"/>
        <v>0</v>
      </c>
      <c r="G336" s="63">
        <f t="shared" si="631"/>
        <v>0</v>
      </c>
      <c r="H336" s="63">
        <f t="shared" si="632"/>
        <v>0</v>
      </c>
      <c r="I336" s="106" t="str">
        <f t="shared" si="593"/>
        <v>否</v>
      </c>
      <c r="J336" s="146" t="str">
        <f t="shared" si="594"/>
        <v>项</v>
      </c>
      <c r="K336" s="146" t="str">
        <f t="shared" si="595"/>
        <v>204</v>
      </c>
      <c r="N336" s="218">
        <v>0</v>
      </c>
      <c r="P336" s="219">
        <f t="shared" si="633"/>
        <v>0</v>
      </c>
      <c r="Q336" s="219"/>
      <c r="R336" s="219"/>
      <c r="S336" s="219"/>
      <c r="T336" s="219"/>
      <c r="V336" s="219"/>
      <c r="W336" s="219">
        <v>0</v>
      </c>
      <c r="Y336" s="219">
        <f t="shared" si="634"/>
        <v>0</v>
      </c>
      <c r="AB336" s="219"/>
      <c r="AD336" s="219">
        <f t="shared" si="635"/>
        <v>0</v>
      </c>
      <c r="AF336" s="219"/>
      <c r="AH336" s="182">
        <v>0</v>
      </c>
      <c r="AI336" s="182">
        <f>VLOOKUP(A:A,'[4]YB01'!$A$1:$C$1317,3,FALSE)</f>
        <v>0</v>
      </c>
      <c r="AJ336" s="177">
        <f t="shared" si="636"/>
        <v>0</v>
      </c>
      <c r="AK336" s="146">
        <v>0</v>
      </c>
      <c r="AL336" s="146">
        <f t="shared" si="637"/>
        <v>0</v>
      </c>
      <c r="AM336" s="228">
        <v>0</v>
      </c>
      <c r="AN336" s="182">
        <f t="shared" si="638"/>
        <v>0</v>
      </c>
      <c r="AO336" s="219">
        <v>0</v>
      </c>
      <c r="AP336" s="176">
        <f>(SUMIF([5]预算调整!$O:$O,A:A,[5]预算调整!$AD:$AD))/10000</f>
        <v>0</v>
      </c>
      <c r="AQ336" s="219">
        <f t="shared" si="538"/>
        <v>0</v>
      </c>
      <c r="AR336" s="219">
        <v>0</v>
      </c>
      <c r="AS336" s="182">
        <f>(SUMIF([6]预算调整!$F:$F,A:A,[6]预算调整!$P:$P))/10000</f>
        <v>0</v>
      </c>
      <c r="AT336" s="219">
        <f t="shared" si="639"/>
        <v>0</v>
      </c>
      <c r="AW336" s="231">
        <v>0</v>
      </c>
      <c r="AX336" s="182">
        <f>(SUMIF([7]Sheet2!$B:$B,A:A,[7]Sheet2!$C:$C))/10000</f>
        <v>0</v>
      </c>
      <c r="AY336" s="219">
        <f t="shared" si="640"/>
        <v>0</v>
      </c>
      <c r="BC336" s="182">
        <v>0</v>
      </c>
      <c r="BD336" s="146">
        <f t="shared" si="641"/>
        <v>0</v>
      </c>
      <c r="BE336" s="182">
        <v>0</v>
      </c>
      <c r="BF336" s="182">
        <f>SUMIF([8]Sheet1!$O:$O,A336,[8]Sheet1!$AD:$AD)</f>
        <v>0</v>
      </c>
    </row>
    <row r="337" hidden="1" customHeight="1" spans="1:58">
      <c r="A337" s="208">
        <v>2040999</v>
      </c>
      <c r="B337" s="60" t="s">
        <v>292</v>
      </c>
      <c r="C337" s="63">
        <f t="shared" si="627"/>
        <v>0</v>
      </c>
      <c r="D337" s="63">
        <f t="shared" si="628"/>
        <v>0</v>
      </c>
      <c r="E337" s="63">
        <f t="shared" si="629"/>
        <v>0</v>
      </c>
      <c r="F337" s="63">
        <f t="shared" si="630"/>
        <v>0</v>
      </c>
      <c r="G337" s="63">
        <f t="shared" si="631"/>
        <v>0</v>
      </c>
      <c r="H337" s="63">
        <f t="shared" si="632"/>
        <v>0</v>
      </c>
      <c r="I337" s="106" t="str">
        <f t="shared" si="593"/>
        <v>否</v>
      </c>
      <c r="J337" s="146" t="str">
        <f t="shared" si="594"/>
        <v>项</v>
      </c>
      <c r="K337" s="146" t="str">
        <f t="shared" si="595"/>
        <v>204</v>
      </c>
      <c r="N337" s="218">
        <v>0</v>
      </c>
      <c r="P337" s="219">
        <f t="shared" si="633"/>
        <v>0</v>
      </c>
      <c r="Q337" s="219"/>
      <c r="R337" s="219"/>
      <c r="S337" s="219"/>
      <c r="T337" s="219"/>
      <c r="V337" s="219"/>
      <c r="W337" s="219">
        <v>0</v>
      </c>
      <c r="Y337" s="219">
        <f t="shared" si="634"/>
        <v>0</v>
      </c>
      <c r="AB337" s="219"/>
      <c r="AD337" s="219">
        <f t="shared" si="635"/>
        <v>0</v>
      </c>
      <c r="AF337" s="219"/>
      <c r="AH337" s="182">
        <v>0</v>
      </c>
      <c r="AI337" s="182">
        <f>VLOOKUP(A:A,'[4]YB01'!$A$1:$C$1317,3,FALSE)</f>
        <v>0</v>
      </c>
      <c r="AJ337" s="177">
        <f t="shared" si="636"/>
        <v>0</v>
      </c>
      <c r="AK337" s="146">
        <v>0</v>
      </c>
      <c r="AL337" s="146">
        <f t="shared" si="637"/>
        <v>0</v>
      </c>
      <c r="AM337" s="228">
        <v>0</v>
      </c>
      <c r="AN337" s="182">
        <f t="shared" si="638"/>
        <v>0</v>
      </c>
      <c r="AO337" s="219">
        <v>0</v>
      </c>
      <c r="AP337" s="176">
        <f>(SUMIF([5]预算调整!$O:$O,A:A,[5]预算调整!$AD:$AD))/10000</f>
        <v>0</v>
      </c>
      <c r="AQ337" s="219">
        <f t="shared" si="538"/>
        <v>0</v>
      </c>
      <c r="AR337" s="219">
        <v>0</v>
      </c>
      <c r="AS337" s="182">
        <f>(SUMIF([6]预算调整!$F:$F,A:A,[6]预算调整!$P:$P))/10000</f>
        <v>0</v>
      </c>
      <c r="AT337" s="219">
        <f t="shared" si="639"/>
        <v>0</v>
      </c>
      <c r="AW337" s="231">
        <v>0</v>
      </c>
      <c r="AX337" s="182">
        <f>(SUMIF([7]Sheet2!$B:$B,A:A,[7]Sheet2!$C:$C))/10000</f>
        <v>0</v>
      </c>
      <c r="AY337" s="219">
        <f t="shared" si="640"/>
        <v>0</v>
      </c>
      <c r="BC337" s="182">
        <v>0</v>
      </c>
      <c r="BD337" s="146">
        <f t="shared" si="641"/>
        <v>0</v>
      </c>
      <c r="BE337" s="182">
        <v>0</v>
      </c>
      <c r="BF337" s="182">
        <f>SUMIF([8]Sheet1!$O:$O,A337,[8]Sheet1!$AD:$AD)</f>
        <v>0</v>
      </c>
    </row>
    <row r="338" s="177" customFormat="1" hidden="1" customHeight="1" spans="1:58">
      <c r="A338" s="209">
        <v>20410</v>
      </c>
      <c r="B338" s="207" t="s">
        <v>293</v>
      </c>
      <c r="C338" s="66">
        <f t="shared" ref="C338:H338" si="642">SUM(C339:C343)</f>
        <v>0</v>
      </c>
      <c r="D338" s="66">
        <f t="shared" si="642"/>
        <v>0</v>
      </c>
      <c r="E338" s="66">
        <f t="shared" si="642"/>
        <v>0</v>
      </c>
      <c r="F338" s="66">
        <f t="shared" si="642"/>
        <v>0</v>
      </c>
      <c r="G338" s="66">
        <f t="shared" si="642"/>
        <v>0</v>
      </c>
      <c r="H338" s="66">
        <f t="shared" si="642"/>
        <v>0</v>
      </c>
      <c r="I338" s="106" t="str">
        <f t="shared" si="593"/>
        <v>否</v>
      </c>
      <c r="J338" s="143" t="str">
        <f t="shared" si="594"/>
        <v>款</v>
      </c>
      <c r="K338" s="143" t="str">
        <f t="shared" si="595"/>
        <v>204</v>
      </c>
      <c r="L338" s="143"/>
      <c r="M338" s="143"/>
      <c r="N338" s="143"/>
      <c r="O338" s="143"/>
      <c r="P338" s="143"/>
      <c r="Q338" s="143"/>
      <c r="R338" s="143"/>
      <c r="S338" s="143"/>
      <c r="T338" s="143"/>
      <c r="U338" s="143"/>
      <c r="V338" s="143"/>
      <c r="W338" s="143"/>
      <c r="AN338" s="182">
        <f t="shared" si="638"/>
        <v>0</v>
      </c>
      <c r="AO338" s="219"/>
      <c r="AP338" s="176">
        <f>(SUMIF([5]预算调整!$O:$O,A:A,[5]预算调整!$AD:$AD))/10000</f>
        <v>0</v>
      </c>
      <c r="AQ338" s="219">
        <f t="shared" si="538"/>
        <v>0</v>
      </c>
      <c r="AR338" s="219"/>
      <c r="AS338" s="182">
        <v>0</v>
      </c>
      <c r="AX338" s="182">
        <v>0</v>
      </c>
      <c r="BC338" s="182"/>
      <c r="BD338" s="182"/>
      <c r="BE338" s="182">
        <v>0</v>
      </c>
      <c r="BF338" s="182"/>
    </row>
    <row r="339" hidden="1" customHeight="1" spans="1:58">
      <c r="A339" s="208">
        <v>2041001</v>
      </c>
      <c r="B339" s="60" t="s">
        <v>101</v>
      </c>
      <c r="C339" s="63">
        <f t="shared" ref="C339:C343" si="643">N339+T339+W339</f>
        <v>0</v>
      </c>
      <c r="D339" s="63">
        <f t="shared" ref="D339:D343" si="644">Q339+T339</f>
        <v>0</v>
      </c>
      <c r="E339" s="63">
        <f t="shared" ref="E339:E343" si="645">H339-C339</f>
        <v>0</v>
      </c>
      <c r="F339" s="63">
        <f t="shared" ref="F339:F343" si="646">G339-D339</f>
        <v>0</v>
      </c>
      <c r="G339" s="63">
        <f t="shared" ref="G339:G343" si="647">AW339</f>
        <v>0</v>
      </c>
      <c r="H339" s="63">
        <f t="shared" ref="H339:H343" si="648">AK339+AN339</f>
        <v>0</v>
      </c>
      <c r="I339" s="106" t="str">
        <f t="shared" si="593"/>
        <v>否</v>
      </c>
      <c r="J339" s="146" t="str">
        <f t="shared" si="594"/>
        <v>项</v>
      </c>
      <c r="K339" s="146" t="str">
        <f t="shared" si="595"/>
        <v>204</v>
      </c>
      <c r="N339" s="218">
        <v>0</v>
      </c>
      <c r="P339" s="219">
        <f>ROUND(O339,0)</f>
        <v>0</v>
      </c>
      <c r="Q339" s="219"/>
      <c r="R339" s="219"/>
      <c r="S339" s="219"/>
      <c r="T339" s="219"/>
      <c r="V339" s="219"/>
      <c r="W339" s="219">
        <v>0</v>
      </c>
      <c r="Y339" s="219">
        <f>ROUND(X339,0)</f>
        <v>0</v>
      </c>
      <c r="AB339" s="219"/>
      <c r="AD339" s="219">
        <f>ROUND(AC339,0)</f>
        <v>0</v>
      </c>
      <c r="AF339" s="219"/>
      <c r="AH339" s="182">
        <v>0</v>
      </c>
      <c r="AI339" s="182">
        <f>VLOOKUP(A:A,'[4]YB01'!$A$1:$C$1317,3,FALSE)</f>
        <v>0</v>
      </c>
      <c r="AJ339" s="177">
        <f t="shared" ref="AJ339:AJ343" si="649">AO339+AR339</f>
        <v>0</v>
      </c>
      <c r="AK339" s="146">
        <v>0</v>
      </c>
      <c r="AL339" s="146">
        <f>ROUND(AM339,0)</f>
        <v>0</v>
      </c>
      <c r="AM339" s="228">
        <v>0</v>
      </c>
      <c r="AN339" s="182">
        <f t="shared" si="638"/>
        <v>0</v>
      </c>
      <c r="AO339" s="219">
        <v>0</v>
      </c>
      <c r="AP339" s="176">
        <f>(SUMIF([5]预算调整!$O:$O,A:A,[5]预算调整!$AD:$AD))/10000</f>
        <v>0</v>
      </c>
      <c r="AQ339" s="219">
        <f t="shared" si="538"/>
        <v>0</v>
      </c>
      <c r="AR339" s="219">
        <v>0</v>
      </c>
      <c r="AS339" s="182">
        <f>(SUMIF([6]预算调整!$F:$F,A:A,[6]预算调整!$P:$P))/10000</f>
        <v>0</v>
      </c>
      <c r="AT339" s="219">
        <f t="shared" ref="AT339:AT343" si="650">ROUND(AS339,0)</f>
        <v>0</v>
      </c>
      <c r="AW339" s="231">
        <v>0</v>
      </c>
      <c r="AX339" s="182">
        <f>(SUMIF([7]Sheet2!$B:$B,A:A,[7]Sheet2!$C:$C))/10000</f>
        <v>0</v>
      </c>
      <c r="AY339" s="219">
        <f t="shared" ref="AY339:AY343" si="651">ROUND(AX339,0)</f>
        <v>0</v>
      </c>
      <c r="BC339" s="182">
        <v>0</v>
      </c>
      <c r="BD339" s="146">
        <f t="shared" ref="BD339:BD343" si="652">ROUND(BE339,0)</f>
        <v>0</v>
      </c>
      <c r="BE339" s="182">
        <v>0</v>
      </c>
      <c r="BF339" s="182">
        <f>SUMIF([8]Sheet1!$O:$O,A339,[8]Sheet1!$AD:$AD)</f>
        <v>0</v>
      </c>
    </row>
    <row r="340" hidden="1" customHeight="1" spans="1:58">
      <c r="A340" s="208">
        <v>2041002</v>
      </c>
      <c r="B340" s="60" t="s">
        <v>102</v>
      </c>
      <c r="C340" s="63">
        <f t="shared" si="643"/>
        <v>0</v>
      </c>
      <c r="D340" s="63">
        <f t="shared" si="644"/>
        <v>0</v>
      </c>
      <c r="E340" s="63">
        <f t="shared" si="645"/>
        <v>0</v>
      </c>
      <c r="F340" s="63">
        <f t="shared" si="646"/>
        <v>0</v>
      </c>
      <c r="G340" s="63">
        <f t="shared" si="647"/>
        <v>0</v>
      </c>
      <c r="H340" s="63">
        <f t="shared" si="648"/>
        <v>0</v>
      </c>
      <c r="I340" s="106" t="str">
        <f t="shared" si="593"/>
        <v>否</v>
      </c>
      <c r="J340" s="146" t="str">
        <f t="shared" si="594"/>
        <v>项</v>
      </c>
      <c r="K340" s="146" t="str">
        <f t="shared" si="595"/>
        <v>204</v>
      </c>
      <c r="N340" s="218">
        <v>0</v>
      </c>
      <c r="P340" s="219">
        <f>ROUND(O340,0)</f>
        <v>0</v>
      </c>
      <c r="Q340" s="219"/>
      <c r="R340" s="219"/>
      <c r="S340" s="219"/>
      <c r="T340" s="219"/>
      <c r="V340" s="219"/>
      <c r="W340" s="219">
        <v>0</v>
      </c>
      <c r="Y340" s="219">
        <f>ROUND(X340,0)</f>
        <v>0</v>
      </c>
      <c r="AB340" s="219"/>
      <c r="AD340" s="219">
        <f>ROUND(AC340,0)</f>
        <v>0</v>
      </c>
      <c r="AF340" s="219"/>
      <c r="AH340" s="182">
        <v>0</v>
      </c>
      <c r="AI340" s="182">
        <f>VLOOKUP(A:A,'[4]YB01'!$A$1:$C$1317,3,FALSE)</f>
        <v>0</v>
      </c>
      <c r="AJ340" s="177">
        <f t="shared" si="649"/>
        <v>0</v>
      </c>
      <c r="AK340" s="146">
        <v>0</v>
      </c>
      <c r="AL340" s="146">
        <f>ROUND(AM340,0)</f>
        <v>0</v>
      </c>
      <c r="AM340" s="228">
        <v>0</v>
      </c>
      <c r="AN340" s="182">
        <f t="shared" si="638"/>
        <v>0</v>
      </c>
      <c r="AO340" s="219">
        <v>0</v>
      </c>
      <c r="AP340" s="176">
        <f>(SUMIF([5]预算调整!$O:$O,A:A,[5]预算调整!$AD:$AD))/10000</f>
        <v>0</v>
      </c>
      <c r="AQ340" s="219">
        <f t="shared" si="538"/>
        <v>0</v>
      </c>
      <c r="AR340" s="219">
        <v>0</v>
      </c>
      <c r="AS340" s="182">
        <f>(SUMIF([6]预算调整!$F:$F,A:A,[6]预算调整!$P:$P))/10000</f>
        <v>0</v>
      </c>
      <c r="AT340" s="219">
        <f t="shared" si="650"/>
        <v>0</v>
      </c>
      <c r="AW340" s="231">
        <v>0</v>
      </c>
      <c r="AX340" s="182">
        <f>(SUMIF([7]Sheet2!$B:$B,A:A,[7]Sheet2!$C:$C))/10000</f>
        <v>0</v>
      </c>
      <c r="AY340" s="219">
        <f t="shared" si="651"/>
        <v>0</v>
      </c>
      <c r="BC340" s="182">
        <v>0</v>
      </c>
      <c r="BD340" s="146">
        <f t="shared" si="652"/>
        <v>0</v>
      </c>
      <c r="BE340" s="182">
        <v>0</v>
      </c>
      <c r="BF340" s="182">
        <f>SUMIF([8]Sheet1!$O:$O,A340,[8]Sheet1!$AD:$AD)</f>
        <v>0</v>
      </c>
    </row>
    <row r="341" hidden="1" customHeight="1" spans="1:58">
      <c r="A341" s="208">
        <v>2041006</v>
      </c>
      <c r="B341" s="60" t="s">
        <v>142</v>
      </c>
      <c r="C341" s="63">
        <f t="shared" si="643"/>
        <v>0</v>
      </c>
      <c r="D341" s="63">
        <f t="shared" si="644"/>
        <v>0</v>
      </c>
      <c r="E341" s="63">
        <f t="shared" si="645"/>
        <v>0</v>
      </c>
      <c r="F341" s="63">
        <f t="shared" si="646"/>
        <v>0</v>
      </c>
      <c r="G341" s="63">
        <f t="shared" si="647"/>
        <v>0</v>
      </c>
      <c r="H341" s="63">
        <f t="shared" si="648"/>
        <v>0</v>
      </c>
      <c r="I341" s="106" t="str">
        <f t="shared" si="593"/>
        <v>否</v>
      </c>
      <c r="J341" s="146" t="str">
        <f t="shared" si="594"/>
        <v>项</v>
      </c>
      <c r="K341" s="146" t="str">
        <f t="shared" si="595"/>
        <v>204</v>
      </c>
      <c r="N341" s="218">
        <v>0</v>
      </c>
      <c r="P341" s="219">
        <f>ROUND(O341,0)</f>
        <v>0</v>
      </c>
      <c r="Q341" s="219"/>
      <c r="R341" s="219"/>
      <c r="S341" s="219"/>
      <c r="T341" s="219"/>
      <c r="V341" s="219"/>
      <c r="W341" s="219">
        <v>0</v>
      </c>
      <c r="Y341" s="219">
        <f>ROUND(X341,0)</f>
        <v>0</v>
      </c>
      <c r="AB341" s="219"/>
      <c r="AD341" s="219">
        <f>ROUND(AC341,0)</f>
        <v>0</v>
      </c>
      <c r="AF341" s="219"/>
      <c r="AH341" s="182">
        <v>0</v>
      </c>
      <c r="AI341" s="182">
        <f>VLOOKUP(A:A,'[4]YB01'!$A$1:$C$1317,3,FALSE)</f>
        <v>0</v>
      </c>
      <c r="AJ341" s="177">
        <f t="shared" si="649"/>
        <v>0</v>
      </c>
      <c r="AK341" s="146">
        <v>0</v>
      </c>
      <c r="AL341" s="146">
        <f>ROUND(AM341,0)</f>
        <v>0</v>
      </c>
      <c r="AM341" s="228">
        <v>0</v>
      </c>
      <c r="AN341" s="182">
        <f t="shared" si="638"/>
        <v>0</v>
      </c>
      <c r="AO341" s="219">
        <v>0</v>
      </c>
      <c r="AP341" s="176">
        <f>(SUMIF([5]预算调整!$O:$O,A:A,[5]预算调整!$AD:$AD))/10000</f>
        <v>0</v>
      </c>
      <c r="AQ341" s="219">
        <f t="shared" si="538"/>
        <v>0</v>
      </c>
      <c r="AR341" s="219">
        <v>0</v>
      </c>
      <c r="AS341" s="182">
        <f>(SUMIF([6]预算调整!$F:$F,A:A,[6]预算调整!$P:$P))/10000</f>
        <v>0</v>
      </c>
      <c r="AT341" s="219">
        <f t="shared" si="650"/>
        <v>0</v>
      </c>
      <c r="AW341" s="231">
        <v>0</v>
      </c>
      <c r="AX341" s="182">
        <f>(SUMIF([7]Sheet2!$B:$B,A:A,[7]Sheet2!$C:$C))/10000</f>
        <v>0</v>
      </c>
      <c r="AY341" s="219">
        <f t="shared" si="651"/>
        <v>0</v>
      </c>
      <c r="BC341" s="182">
        <v>0</v>
      </c>
      <c r="BD341" s="146">
        <f t="shared" si="652"/>
        <v>0</v>
      </c>
      <c r="BE341" s="182">
        <v>0</v>
      </c>
      <c r="BF341" s="182">
        <f>SUMIF([8]Sheet1!$O:$O,A341,[8]Sheet1!$AD:$AD)</f>
        <v>0</v>
      </c>
    </row>
    <row r="342" hidden="1" customHeight="1" spans="1:58">
      <c r="A342" s="208">
        <v>2041007</v>
      </c>
      <c r="B342" s="60" t="s">
        <v>294</v>
      </c>
      <c r="C342" s="63">
        <f t="shared" si="643"/>
        <v>0</v>
      </c>
      <c r="D342" s="63">
        <f t="shared" si="644"/>
        <v>0</v>
      </c>
      <c r="E342" s="63">
        <f t="shared" si="645"/>
        <v>0</v>
      </c>
      <c r="F342" s="63">
        <f t="shared" si="646"/>
        <v>0</v>
      </c>
      <c r="G342" s="63">
        <f t="shared" si="647"/>
        <v>0</v>
      </c>
      <c r="H342" s="63">
        <f t="shared" si="648"/>
        <v>0</v>
      </c>
      <c r="I342" s="106" t="str">
        <f t="shared" si="593"/>
        <v>否</v>
      </c>
      <c r="J342" s="146" t="str">
        <f t="shared" si="594"/>
        <v>项</v>
      </c>
      <c r="K342" s="146" t="str">
        <f t="shared" si="595"/>
        <v>204</v>
      </c>
      <c r="N342" s="218">
        <v>0</v>
      </c>
      <c r="P342" s="219">
        <f>ROUND(O342,0)</f>
        <v>0</v>
      </c>
      <c r="Q342" s="219"/>
      <c r="R342" s="219"/>
      <c r="S342" s="219"/>
      <c r="T342" s="219"/>
      <c r="V342" s="219"/>
      <c r="W342" s="219">
        <v>0</v>
      </c>
      <c r="Y342" s="219">
        <f>ROUND(X342,0)</f>
        <v>0</v>
      </c>
      <c r="AB342" s="219"/>
      <c r="AD342" s="219">
        <f>ROUND(AC342,0)</f>
        <v>0</v>
      </c>
      <c r="AF342" s="219"/>
      <c r="AH342" s="182">
        <v>0</v>
      </c>
      <c r="AI342" s="182">
        <f>VLOOKUP(A:A,'[4]YB01'!$A$1:$C$1317,3,FALSE)</f>
        <v>0</v>
      </c>
      <c r="AJ342" s="177">
        <f t="shared" si="649"/>
        <v>0</v>
      </c>
      <c r="AK342" s="146">
        <v>0</v>
      </c>
      <c r="AL342" s="146">
        <f>ROUND(AM342,0)</f>
        <v>0</v>
      </c>
      <c r="AM342" s="228">
        <v>0</v>
      </c>
      <c r="AN342" s="182">
        <f t="shared" si="638"/>
        <v>0</v>
      </c>
      <c r="AO342" s="219">
        <v>0</v>
      </c>
      <c r="AP342" s="176">
        <f>(SUMIF([5]预算调整!$O:$O,A:A,[5]预算调整!$AD:$AD))/10000</f>
        <v>0</v>
      </c>
      <c r="AQ342" s="219">
        <f t="shared" ref="AQ342:AQ405" si="653">ROUND(AP342,0)</f>
        <v>0</v>
      </c>
      <c r="AR342" s="219">
        <v>0</v>
      </c>
      <c r="AS342" s="182">
        <f>(SUMIF([6]预算调整!$F:$F,A:A,[6]预算调整!$P:$P))/10000</f>
        <v>0</v>
      </c>
      <c r="AT342" s="219">
        <f t="shared" si="650"/>
        <v>0</v>
      </c>
      <c r="AW342" s="231">
        <v>0</v>
      </c>
      <c r="AX342" s="182">
        <f>(SUMIF([7]Sheet2!$B:$B,A:A,[7]Sheet2!$C:$C))/10000</f>
        <v>0</v>
      </c>
      <c r="AY342" s="219">
        <f t="shared" si="651"/>
        <v>0</v>
      </c>
      <c r="BC342" s="182">
        <v>0</v>
      </c>
      <c r="BD342" s="146">
        <f t="shared" si="652"/>
        <v>0</v>
      </c>
      <c r="BE342" s="182">
        <v>0</v>
      </c>
      <c r="BF342" s="182">
        <f>SUMIF([8]Sheet1!$O:$O,A342,[8]Sheet1!$AD:$AD)</f>
        <v>0</v>
      </c>
    </row>
    <row r="343" hidden="1" customHeight="1" spans="1:58">
      <c r="A343" s="208">
        <v>2041099</v>
      </c>
      <c r="B343" s="60" t="s">
        <v>295</v>
      </c>
      <c r="C343" s="63">
        <f t="shared" si="643"/>
        <v>0</v>
      </c>
      <c r="D343" s="63">
        <f t="shared" si="644"/>
        <v>0</v>
      </c>
      <c r="E343" s="63">
        <f t="shared" si="645"/>
        <v>0</v>
      </c>
      <c r="F343" s="63">
        <f t="shared" si="646"/>
        <v>0</v>
      </c>
      <c r="G343" s="63">
        <f t="shared" si="647"/>
        <v>0</v>
      </c>
      <c r="H343" s="63">
        <f t="shared" si="648"/>
        <v>0</v>
      </c>
      <c r="I343" s="106" t="str">
        <f t="shared" si="593"/>
        <v>否</v>
      </c>
      <c r="J343" s="146" t="str">
        <f t="shared" si="594"/>
        <v>项</v>
      </c>
      <c r="K343" s="146" t="str">
        <f t="shared" si="595"/>
        <v>204</v>
      </c>
      <c r="N343" s="218">
        <v>0</v>
      </c>
      <c r="P343" s="219">
        <f>ROUND(O343,0)</f>
        <v>0</v>
      </c>
      <c r="Q343" s="219"/>
      <c r="R343" s="219"/>
      <c r="S343" s="219"/>
      <c r="T343" s="219"/>
      <c r="V343" s="219"/>
      <c r="W343" s="219">
        <v>0</v>
      </c>
      <c r="Y343" s="219">
        <f>ROUND(X343,0)</f>
        <v>0</v>
      </c>
      <c r="AB343" s="219"/>
      <c r="AD343" s="219">
        <f>ROUND(AC343,0)</f>
        <v>0</v>
      </c>
      <c r="AF343" s="219"/>
      <c r="AH343" s="182">
        <v>0</v>
      </c>
      <c r="AI343" s="182">
        <f>VLOOKUP(A:A,'[4]YB01'!$A$1:$C$1317,3,FALSE)</f>
        <v>0</v>
      </c>
      <c r="AJ343" s="177">
        <f t="shared" si="649"/>
        <v>0</v>
      </c>
      <c r="AK343" s="146">
        <v>0</v>
      </c>
      <c r="AL343" s="146">
        <f>ROUND(AM343,0)</f>
        <v>0</v>
      </c>
      <c r="AM343" s="228">
        <v>0</v>
      </c>
      <c r="AN343" s="182">
        <f t="shared" si="638"/>
        <v>0</v>
      </c>
      <c r="AO343" s="219">
        <v>0</v>
      </c>
      <c r="AP343" s="176">
        <f>(SUMIF([5]预算调整!$O:$O,A:A,[5]预算调整!$AD:$AD))/10000</f>
        <v>0</v>
      </c>
      <c r="AQ343" s="219">
        <f t="shared" si="653"/>
        <v>0</v>
      </c>
      <c r="AR343" s="219">
        <v>0</v>
      </c>
      <c r="AS343" s="182">
        <f>(SUMIF([6]预算调整!$F:$F,A:A,[6]预算调整!$P:$P))/10000</f>
        <v>0</v>
      </c>
      <c r="AT343" s="219">
        <f t="shared" si="650"/>
        <v>0</v>
      </c>
      <c r="AW343" s="231">
        <v>0</v>
      </c>
      <c r="AX343" s="182">
        <f>(SUMIF([7]Sheet2!$B:$B,A:A,[7]Sheet2!$C:$C))/10000</f>
        <v>0</v>
      </c>
      <c r="AY343" s="219">
        <f t="shared" si="651"/>
        <v>0</v>
      </c>
      <c r="BC343" s="182">
        <v>0</v>
      </c>
      <c r="BD343" s="146">
        <f t="shared" si="652"/>
        <v>0</v>
      </c>
      <c r="BE343" s="182">
        <v>0</v>
      </c>
      <c r="BF343" s="182">
        <f>SUMIF([8]Sheet1!$O:$O,A343,[8]Sheet1!$AD:$AD)</f>
        <v>0</v>
      </c>
    </row>
    <row r="344" s="177" customFormat="1" customHeight="1" spans="1:58">
      <c r="A344" s="209">
        <v>20499</v>
      </c>
      <c r="B344" s="207" t="s">
        <v>296</v>
      </c>
      <c r="C344" s="66">
        <f t="shared" ref="C344:H344" si="654">SUM(C345:C346)</f>
        <v>0</v>
      </c>
      <c r="D344" s="66">
        <f t="shared" si="654"/>
        <v>0</v>
      </c>
      <c r="E344" s="66">
        <f t="shared" si="654"/>
        <v>10</v>
      </c>
      <c r="F344" s="66">
        <f t="shared" si="654"/>
        <v>0</v>
      </c>
      <c r="G344" s="66">
        <f t="shared" si="654"/>
        <v>0</v>
      </c>
      <c r="H344" s="66">
        <f t="shared" si="654"/>
        <v>10</v>
      </c>
      <c r="I344" s="106" t="str">
        <f t="shared" si="593"/>
        <v>是</v>
      </c>
      <c r="J344" s="143" t="str">
        <f t="shared" si="594"/>
        <v>款</v>
      </c>
      <c r="K344" s="143" t="str">
        <f t="shared" si="595"/>
        <v>204</v>
      </c>
      <c r="L344" s="143"/>
      <c r="M344" s="143"/>
      <c r="N344" s="143"/>
      <c r="O344" s="143"/>
      <c r="P344" s="143"/>
      <c r="Q344" s="143"/>
      <c r="R344" s="143"/>
      <c r="S344" s="143"/>
      <c r="T344" s="143"/>
      <c r="U344" s="143"/>
      <c r="V344" s="143"/>
      <c r="W344" s="143"/>
      <c r="AN344" s="182">
        <f t="shared" si="638"/>
        <v>0</v>
      </c>
      <c r="AO344" s="219"/>
      <c r="AP344" s="176">
        <f>(SUMIF([5]预算调整!$O:$O,A:A,[5]预算调整!$AD:$AD))/10000</f>
        <v>0</v>
      </c>
      <c r="AQ344" s="219">
        <f t="shared" si="653"/>
        <v>0</v>
      </c>
      <c r="AR344" s="219"/>
      <c r="AS344" s="182">
        <v>0</v>
      </c>
      <c r="AX344" s="182">
        <v>0</v>
      </c>
      <c r="BC344" s="182"/>
      <c r="BD344" s="182"/>
      <c r="BE344" s="182">
        <v>0</v>
      </c>
      <c r="BF344" s="182"/>
    </row>
    <row r="345" hidden="1" customHeight="1" spans="1:58">
      <c r="A345" s="208">
        <v>2049902</v>
      </c>
      <c r="B345" s="60" t="s">
        <v>297</v>
      </c>
      <c r="C345" s="63">
        <f t="shared" ref="C345:C352" si="655">N345+T345+W345</f>
        <v>0</v>
      </c>
      <c r="D345" s="63">
        <f t="shared" ref="D345:D352" si="656">Q345+T345</f>
        <v>0</v>
      </c>
      <c r="E345" s="63">
        <f t="shared" ref="E345:E352" si="657">H345-C345</f>
        <v>0</v>
      </c>
      <c r="F345" s="63">
        <f t="shared" ref="F345:F352" si="658">G345-D345</f>
        <v>0</v>
      </c>
      <c r="G345" s="63">
        <f t="shared" ref="G345:G352" si="659">AW345</f>
        <v>0</v>
      </c>
      <c r="H345" s="63">
        <f t="shared" ref="H345:H352" si="660">AK345+AN345</f>
        <v>0</v>
      </c>
      <c r="I345" s="106" t="str">
        <f t="shared" si="593"/>
        <v>否</v>
      </c>
      <c r="J345" s="146" t="str">
        <f t="shared" si="594"/>
        <v>项</v>
      </c>
      <c r="K345" s="146" t="str">
        <f t="shared" si="595"/>
        <v>204</v>
      </c>
      <c r="N345" s="218">
        <v>0</v>
      </c>
      <c r="O345" s="146">
        <v>0</v>
      </c>
      <c r="P345" s="219">
        <f>ROUND(O345,0)</f>
        <v>0</v>
      </c>
      <c r="Q345" s="219">
        <v>0</v>
      </c>
      <c r="R345" s="219">
        <v>0</v>
      </c>
      <c r="S345" s="219">
        <f>VLOOKUP(A:A,[3]全区!$A$1:$O$65536,15,FALSE)</f>
        <v>0</v>
      </c>
      <c r="T345" s="219">
        <v>0</v>
      </c>
      <c r="U345" s="146">
        <f>VLOOKUP(A:A,[3]全区!$A$1:$Q$65536,17,FALSE)</f>
        <v>0</v>
      </c>
      <c r="V345" s="219">
        <f>ROUND(U345,0)</f>
        <v>0</v>
      </c>
      <c r="W345" s="219">
        <v>0</v>
      </c>
      <c r="X345" s="182">
        <f>VLOOKUP(A:A,[3]全区!$A$1:$S$65536,19,FALSE)</f>
        <v>0</v>
      </c>
      <c r="Y345" s="219">
        <f>ROUND(X345,0)</f>
        <v>0</v>
      </c>
      <c r="AA345" s="182">
        <f>VLOOKUP(A:A,[2]全区!$A$1:$T$65536,20,FALSE)</f>
        <v>0</v>
      </c>
      <c r="AB345" s="219">
        <f>ROUND(AA345,0)</f>
        <v>0</v>
      </c>
      <c r="AC345" s="182">
        <f>VLOOKUP(A:A,[1]全区!$A$1:$V$65536,22,FALSE)</f>
        <v>0</v>
      </c>
      <c r="AD345" s="219">
        <f>ROUND(AC345,0)</f>
        <v>0</v>
      </c>
      <c r="AE345" s="182">
        <f>VLOOKUP(A:A,[2]全区!$A$1:$P$65536,16,FALSE)</f>
        <v>0</v>
      </c>
      <c r="AF345" s="219">
        <f>ROUND(AE345,0)</f>
        <v>0</v>
      </c>
      <c r="AH345" s="182">
        <v>0</v>
      </c>
      <c r="AI345" s="182">
        <f>VLOOKUP(A:A,'[4]YB01'!$A$1:$C$1317,3,FALSE)</f>
        <v>0</v>
      </c>
      <c r="AJ345" s="177">
        <f t="shared" ref="AJ345:AJ352" si="661">AO345+AR345</f>
        <v>0</v>
      </c>
      <c r="AK345" s="146">
        <v>0</v>
      </c>
      <c r="AL345" s="146">
        <f>ROUND(AM345,0)</f>
        <v>0</v>
      </c>
      <c r="AM345" s="228">
        <v>0</v>
      </c>
      <c r="AN345" s="182">
        <f t="shared" si="638"/>
        <v>0</v>
      </c>
      <c r="AO345" s="219">
        <v>0</v>
      </c>
      <c r="AP345" s="176">
        <f>(SUMIF([5]预算调整!$O:$O,A:A,[5]预算调整!$AD:$AD))/10000</f>
        <v>0</v>
      </c>
      <c r="AQ345" s="219">
        <f t="shared" si="653"/>
        <v>0</v>
      </c>
      <c r="AR345" s="219">
        <v>0</v>
      </c>
      <c r="AS345" s="182">
        <f>(SUMIF([6]预算调整!$F:$F,A:A,[6]预算调整!$P:$P))/10000</f>
        <v>0</v>
      </c>
      <c r="AT345" s="219">
        <f t="shared" ref="AT345:AT352" si="662">ROUND(AS345,0)</f>
        <v>0</v>
      </c>
      <c r="AW345" s="231">
        <v>0</v>
      </c>
      <c r="AX345" s="182">
        <f>(SUMIF([7]Sheet2!$B:$B,A:A,[7]Sheet2!$C:$C))/10000</f>
        <v>0</v>
      </c>
      <c r="AY345" s="219">
        <f t="shared" ref="AY345:AY352" si="663">ROUND(AX345,0)</f>
        <v>0</v>
      </c>
      <c r="BC345" s="182">
        <v>0</v>
      </c>
      <c r="BD345" s="146">
        <f t="shared" ref="BD345:BD352" si="664">ROUND(BE345,0)</f>
        <v>0</v>
      </c>
      <c r="BE345" s="182">
        <v>0</v>
      </c>
      <c r="BF345" s="182">
        <f>SUMIF([8]Sheet1!$O:$O,A345,[8]Sheet1!$AD:$AD)</f>
        <v>0</v>
      </c>
    </row>
    <row r="346" customHeight="1" spans="1:58">
      <c r="A346" s="239">
        <v>2049999</v>
      </c>
      <c r="B346" s="60" t="s">
        <v>298</v>
      </c>
      <c r="C346" s="63">
        <f t="shared" si="655"/>
        <v>0</v>
      </c>
      <c r="D346" s="63">
        <f t="shared" si="656"/>
        <v>0</v>
      </c>
      <c r="E346" s="63">
        <f t="shared" si="657"/>
        <v>10</v>
      </c>
      <c r="F346" s="63">
        <f t="shared" si="658"/>
        <v>0</v>
      </c>
      <c r="G346" s="63">
        <f t="shared" si="659"/>
        <v>0</v>
      </c>
      <c r="H346" s="63">
        <f t="shared" si="660"/>
        <v>10</v>
      </c>
      <c r="I346" s="106" t="str">
        <f t="shared" si="593"/>
        <v>是</v>
      </c>
      <c r="J346" s="146" t="str">
        <f t="shared" si="594"/>
        <v>项</v>
      </c>
      <c r="K346" s="146" t="str">
        <f t="shared" si="595"/>
        <v>204</v>
      </c>
      <c r="N346" s="218">
        <v>0</v>
      </c>
      <c r="O346" s="146">
        <v>0</v>
      </c>
      <c r="P346" s="219">
        <f>ROUND(O346,0)</f>
        <v>0</v>
      </c>
      <c r="Q346" s="219">
        <v>0</v>
      </c>
      <c r="R346" s="219">
        <v>0</v>
      </c>
      <c r="S346" s="219">
        <f>VLOOKUP(A:A,[3]全区!$A$1:$O$65536,15,FALSE)</f>
        <v>0</v>
      </c>
      <c r="T346" s="219">
        <v>0</v>
      </c>
      <c r="U346" s="146">
        <f>VLOOKUP(A:A,[3]全区!$A$1:$Q$65536,17,FALSE)</f>
        <v>0</v>
      </c>
      <c r="V346" s="219">
        <f>ROUND(U346,0)</f>
        <v>0</v>
      </c>
      <c r="W346" s="219">
        <v>0</v>
      </c>
      <c r="X346" s="182">
        <f>VLOOKUP(A:A,[3]全区!$A$1:$S$65536,19,FALSE)</f>
        <v>0</v>
      </c>
      <c r="Y346" s="219">
        <f>ROUND(X346,0)</f>
        <v>0</v>
      </c>
      <c r="AA346" s="182">
        <f>VLOOKUP(A:A,[2]全区!$A$1:$T$65536,20,FALSE)</f>
        <v>71</v>
      </c>
      <c r="AB346" s="219">
        <f>ROUND(AA346,0)</f>
        <v>71</v>
      </c>
      <c r="AC346" s="182">
        <f>VLOOKUP(A:A,[1]全区!$A$1:$V$65536,22,FALSE)</f>
        <v>0</v>
      </c>
      <c r="AD346" s="219">
        <f>ROUND(AC346,0)</f>
        <v>0</v>
      </c>
      <c r="AE346" s="182">
        <f>VLOOKUP(A:A,[2]全区!$A$1:$P$65536,16,FALSE)</f>
        <v>0</v>
      </c>
      <c r="AF346" s="219">
        <f>ROUND(AE346,0)</f>
        <v>0</v>
      </c>
      <c r="AH346" s="182">
        <v>0</v>
      </c>
      <c r="AI346" s="182">
        <f>VLOOKUP(A:A,'[4]YB01'!$A$1:$C$1317,3,FALSE)</f>
        <v>0</v>
      </c>
      <c r="AJ346" s="177">
        <f t="shared" si="661"/>
        <v>5</v>
      </c>
      <c r="AK346" s="146">
        <v>10</v>
      </c>
      <c r="AL346" s="146">
        <f>ROUND(AM346,0)</f>
        <v>10</v>
      </c>
      <c r="AM346" s="228">
        <v>10.4434</v>
      </c>
      <c r="AN346" s="182">
        <f t="shared" si="638"/>
        <v>0</v>
      </c>
      <c r="AO346" s="219">
        <v>5</v>
      </c>
      <c r="AP346" s="176">
        <f>(SUMIF([5]预算调整!$O:$O,A:A,[5]预算调整!$AD:$AD))/10000</f>
        <v>5</v>
      </c>
      <c r="AQ346" s="219">
        <f t="shared" si="653"/>
        <v>5</v>
      </c>
      <c r="AR346" s="219">
        <v>0</v>
      </c>
      <c r="AS346" s="182">
        <f>(SUMIF([6]预算调整!$F:$F,A:A,[6]预算调整!$P:$P))/10000</f>
        <v>0</v>
      </c>
      <c r="AT346" s="219">
        <f t="shared" si="662"/>
        <v>0</v>
      </c>
      <c r="AW346" s="231">
        <v>0</v>
      </c>
      <c r="AX346" s="182">
        <f>(SUMIF([7]Sheet2!$B:$B,A:A,[7]Sheet2!$C:$C))/10000</f>
        <v>0</v>
      </c>
      <c r="AY346" s="219">
        <f t="shared" si="663"/>
        <v>0</v>
      </c>
      <c r="BC346" s="182">
        <v>0</v>
      </c>
      <c r="BD346" s="146">
        <f t="shared" si="664"/>
        <v>0</v>
      </c>
      <c r="BE346" s="182">
        <v>0</v>
      </c>
      <c r="BF346" s="182">
        <f>SUMIF([8]Sheet1!$O:$O,A346,[8]Sheet1!$AD:$AD)</f>
        <v>0</v>
      </c>
    </row>
    <row r="347" s="177" customFormat="1" customHeight="1" spans="1:58">
      <c r="A347" s="234">
        <v>205</v>
      </c>
      <c r="B347" s="205" t="s">
        <v>299</v>
      </c>
      <c r="C347" s="55">
        <f t="shared" ref="C347:H347" si="665">SUM(C348,C353,C360,C366,C372,C376,C380,C384,C390,C397)</f>
        <v>59509</v>
      </c>
      <c r="D347" s="55">
        <f t="shared" si="665"/>
        <v>8561</v>
      </c>
      <c r="E347" s="55">
        <f t="shared" si="665"/>
        <v>-145</v>
      </c>
      <c r="F347" s="55">
        <f t="shared" si="665"/>
        <v>-4783</v>
      </c>
      <c r="G347" s="55">
        <f t="shared" si="665"/>
        <v>3778</v>
      </c>
      <c r="H347" s="55">
        <f t="shared" si="665"/>
        <v>59364</v>
      </c>
      <c r="I347" s="106" t="str">
        <f t="shared" si="593"/>
        <v>是</v>
      </c>
      <c r="J347" s="143" t="str">
        <f t="shared" si="594"/>
        <v>类</v>
      </c>
      <c r="K347" s="143" t="str">
        <f t="shared" si="595"/>
        <v>205</v>
      </c>
      <c r="L347" s="143"/>
      <c r="M347" s="143"/>
      <c r="N347" s="143"/>
      <c r="O347" s="143"/>
      <c r="P347" s="143"/>
      <c r="Q347" s="143"/>
      <c r="R347" s="143"/>
      <c r="S347" s="143"/>
      <c r="T347" s="143"/>
      <c r="U347" s="143"/>
      <c r="V347" s="143"/>
      <c r="W347" s="143"/>
      <c r="AN347" s="182">
        <f t="shared" si="638"/>
        <v>0</v>
      </c>
      <c r="AO347" s="219"/>
      <c r="AP347" s="176">
        <f>(SUMIF([5]预算调整!$O:$O,A:A,[5]预算调整!$AD:$AD))/10000</f>
        <v>0</v>
      </c>
      <c r="AQ347" s="219">
        <f t="shared" si="653"/>
        <v>0</v>
      </c>
      <c r="AR347" s="219"/>
      <c r="AS347" s="182">
        <v>0</v>
      </c>
      <c r="AX347" s="182">
        <v>0</v>
      </c>
      <c r="BC347" s="182"/>
      <c r="BD347" s="182"/>
      <c r="BE347" s="182">
        <v>0</v>
      </c>
      <c r="BF347" s="182"/>
    </row>
    <row r="348" s="177" customFormat="1" customHeight="1" spans="1:58">
      <c r="A348" s="209">
        <v>20501</v>
      </c>
      <c r="B348" s="207" t="s">
        <v>300</v>
      </c>
      <c r="C348" s="66">
        <f t="shared" ref="C348:H348" si="666">SUM(C349:C352)</f>
        <v>290</v>
      </c>
      <c r="D348" s="66">
        <f t="shared" si="666"/>
        <v>0</v>
      </c>
      <c r="E348" s="66">
        <f t="shared" si="666"/>
        <v>79</v>
      </c>
      <c r="F348" s="66">
        <f t="shared" si="666"/>
        <v>0</v>
      </c>
      <c r="G348" s="66">
        <f t="shared" si="666"/>
        <v>0</v>
      </c>
      <c r="H348" s="66">
        <f t="shared" si="666"/>
        <v>369</v>
      </c>
      <c r="I348" s="106" t="str">
        <f t="shared" si="593"/>
        <v>是</v>
      </c>
      <c r="J348" s="143" t="str">
        <f t="shared" si="594"/>
        <v>款</v>
      </c>
      <c r="K348" s="143" t="str">
        <f t="shared" si="595"/>
        <v>205</v>
      </c>
      <c r="L348" s="143"/>
      <c r="M348" s="143"/>
      <c r="N348" s="143"/>
      <c r="O348" s="143"/>
      <c r="P348" s="143"/>
      <c r="Q348" s="143"/>
      <c r="R348" s="143"/>
      <c r="S348" s="143"/>
      <c r="T348" s="143"/>
      <c r="U348" s="143"/>
      <c r="V348" s="143"/>
      <c r="W348" s="143"/>
      <c r="AN348" s="182">
        <f t="shared" si="638"/>
        <v>0</v>
      </c>
      <c r="AO348" s="219"/>
      <c r="AP348" s="176">
        <f>(SUMIF([5]预算调整!$O:$O,A:A,[5]预算调整!$AD:$AD))/10000</f>
        <v>0</v>
      </c>
      <c r="AQ348" s="219">
        <f t="shared" si="653"/>
        <v>0</v>
      </c>
      <c r="AR348" s="219"/>
      <c r="AS348" s="182">
        <v>0</v>
      </c>
      <c r="AX348" s="182">
        <v>0</v>
      </c>
      <c r="BC348" s="182"/>
      <c r="BD348" s="182"/>
      <c r="BE348" s="182">
        <v>0</v>
      </c>
      <c r="BF348" s="182"/>
    </row>
    <row r="349" customHeight="1" spans="1:58">
      <c r="A349" s="208">
        <v>2050101</v>
      </c>
      <c r="B349" s="60" t="s">
        <v>101</v>
      </c>
      <c r="C349" s="63">
        <f t="shared" si="655"/>
        <v>249</v>
      </c>
      <c r="D349" s="63">
        <f t="shared" si="656"/>
        <v>0</v>
      </c>
      <c r="E349" s="63">
        <f t="shared" si="657"/>
        <v>84</v>
      </c>
      <c r="F349" s="63">
        <f t="shared" si="658"/>
        <v>0</v>
      </c>
      <c r="G349" s="63">
        <f t="shared" si="659"/>
        <v>0</v>
      </c>
      <c r="H349" s="63">
        <f t="shared" si="660"/>
        <v>333</v>
      </c>
      <c r="I349" s="106" t="str">
        <f t="shared" si="593"/>
        <v>是</v>
      </c>
      <c r="J349" s="146" t="str">
        <f t="shared" si="594"/>
        <v>项</v>
      </c>
      <c r="K349" s="146" t="str">
        <f t="shared" si="595"/>
        <v>205</v>
      </c>
      <c r="N349" s="218">
        <v>249</v>
      </c>
      <c r="O349" s="146">
        <v>249.1222</v>
      </c>
      <c r="P349" s="219">
        <f>ROUND(O349,0)</f>
        <v>249</v>
      </c>
      <c r="Q349" s="219">
        <v>0</v>
      </c>
      <c r="R349" s="219">
        <v>0</v>
      </c>
      <c r="S349" s="219">
        <f>VLOOKUP(A:A,[3]全区!$A$1:$O$65536,15,FALSE)</f>
        <v>0</v>
      </c>
      <c r="T349" s="219">
        <v>0</v>
      </c>
      <c r="U349" s="146">
        <f>VLOOKUP(A:A,[3]全区!$A$1:$Q$65536,17,FALSE)</f>
        <v>0</v>
      </c>
      <c r="V349" s="219">
        <f>ROUND(U349,0)</f>
        <v>0</v>
      </c>
      <c r="W349" s="219">
        <v>0</v>
      </c>
      <c r="X349" s="182">
        <f>VLOOKUP(A:A,[3]全区!$A$1:$S$65536,19,FALSE)</f>
        <v>0</v>
      </c>
      <c r="Y349" s="219">
        <f>ROUND(X349,0)</f>
        <v>0</v>
      </c>
      <c r="AA349" s="182">
        <f>VLOOKUP(A:A,[2]全区!$A$1:$T$65536,20,FALSE)</f>
        <v>0</v>
      </c>
      <c r="AB349" s="219">
        <f>ROUND(AA349,0)</f>
        <v>0</v>
      </c>
      <c r="AC349" s="182">
        <f>VLOOKUP(A:A,[1]全区!$A$1:$V$65536,22,FALSE)</f>
        <v>0</v>
      </c>
      <c r="AD349" s="219">
        <f>ROUND(AC349,0)</f>
        <v>0</v>
      </c>
      <c r="AE349" s="182">
        <f>VLOOKUP(A:A,[2]全区!$A$1:$P$65536,16,FALSE)</f>
        <v>0</v>
      </c>
      <c r="AF349" s="219">
        <f>ROUND(AE349,0)</f>
        <v>0</v>
      </c>
      <c r="AH349" s="182">
        <v>253</v>
      </c>
      <c r="AI349" s="182">
        <f>VLOOKUP(A:A,'[4]YB01'!$A$1:$C$1317,3,FALSE)</f>
        <v>253</v>
      </c>
      <c r="AJ349" s="177">
        <f t="shared" si="661"/>
        <v>18</v>
      </c>
      <c r="AK349" s="146">
        <v>253</v>
      </c>
      <c r="AL349" s="146">
        <f>ROUND(AM349,0)</f>
        <v>253</v>
      </c>
      <c r="AM349" s="228">
        <v>253.16375</v>
      </c>
      <c r="AN349" s="182">
        <f t="shared" si="638"/>
        <v>80</v>
      </c>
      <c r="AO349" s="219">
        <v>18</v>
      </c>
      <c r="AP349" s="176">
        <f>(SUMIF([5]预算调整!$O:$O,A:A,[5]预算调整!$AD:$AD))/10000</f>
        <v>18.27185</v>
      </c>
      <c r="AQ349" s="219">
        <f t="shared" si="653"/>
        <v>18</v>
      </c>
      <c r="AR349" s="219">
        <v>0</v>
      </c>
      <c r="AS349" s="182">
        <f>(SUMIF([6]预算调整!$F:$F,A:A,[6]预算调整!$P:$P))/10000</f>
        <v>0</v>
      </c>
      <c r="AT349" s="219">
        <f t="shared" si="662"/>
        <v>0</v>
      </c>
      <c r="AW349" s="231">
        <v>0</v>
      </c>
      <c r="AX349" s="182">
        <f>(SUMIF([7]Sheet2!$B:$B,A:A,[7]Sheet2!$C:$C))/10000</f>
        <v>0</v>
      </c>
      <c r="AY349" s="219">
        <f t="shared" si="663"/>
        <v>0</v>
      </c>
      <c r="BC349" s="182">
        <v>80</v>
      </c>
      <c r="BD349" s="146">
        <f t="shared" si="664"/>
        <v>80</v>
      </c>
      <c r="BE349" s="182">
        <v>79.6512</v>
      </c>
      <c r="BF349" s="182">
        <f>SUMIF([8]Sheet1!$O:$O,A349,[8]Sheet1!$AD:$AD)</f>
        <v>796512</v>
      </c>
    </row>
    <row r="350" hidden="1" customHeight="1" spans="1:58">
      <c r="A350" s="208">
        <v>2050102</v>
      </c>
      <c r="B350" s="60" t="s">
        <v>102</v>
      </c>
      <c r="C350" s="63">
        <f t="shared" si="655"/>
        <v>0</v>
      </c>
      <c r="D350" s="63">
        <f t="shared" si="656"/>
        <v>0</v>
      </c>
      <c r="E350" s="63">
        <f t="shared" si="657"/>
        <v>0</v>
      </c>
      <c r="F350" s="63">
        <f t="shared" si="658"/>
        <v>0</v>
      </c>
      <c r="G350" s="63">
        <f t="shared" si="659"/>
        <v>0</v>
      </c>
      <c r="H350" s="63">
        <f t="shared" si="660"/>
        <v>0</v>
      </c>
      <c r="I350" s="106" t="str">
        <f t="shared" si="593"/>
        <v>否</v>
      </c>
      <c r="J350" s="146" t="str">
        <f t="shared" si="594"/>
        <v>项</v>
      </c>
      <c r="K350" s="146" t="str">
        <f t="shared" si="595"/>
        <v>205</v>
      </c>
      <c r="N350" s="218">
        <v>0</v>
      </c>
      <c r="O350" s="146">
        <v>0</v>
      </c>
      <c r="P350" s="219">
        <f>ROUND(O350,0)</f>
        <v>0</v>
      </c>
      <c r="Q350" s="219">
        <v>0</v>
      </c>
      <c r="R350" s="219">
        <v>0</v>
      </c>
      <c r="S350" s="219">
        <f>VLOOKUP(A:A,[3]全区!$A$1:$O$65536,15,FALSE)</f>
        <v>0</v>
      </c>
      <c r="T350" s="219">
        <v>0</v>
      </c>
      <c r="U350" s="146">
        <f>VLOOKUP(A:A,[3]全区!$A$1:$Q$65536,17,FALSE)</f>
        <v>0</v>
      </c>
      <c r="V350" s="219">
        <f>ROUND(U350,0)</f>
        <v>0</v>
      </c>
      <c r="W350" s="219">
        <v>0</v>
      </c>
      <c r="X350" s="182">
        <f>VLOOKUP(A:A,[3]全区!$A$1:$S$65536,19,FALSE)</f>
        <v>0</v>
      </c>
      <c r="Y350" s="219">
        <f>ROUND(X350,0)</f>
        <v>0</v>
      </c>
      <c r="AA350" s="182">
        <f>VLOOKUP(A:A,[2]全区!$A$1:$T$65536,20,FALSE)</f>
        <v>0</v>
      </c>
      <c r="AB350" s="219">
        <f>ROUND(AA350,0)</f>
        <v>0</v>
      </c>
      <c r="AC350" s="182">
        <f>VLOOKUP(A:A,[1]全区!$A$1:$V$65536,22,FALSE)</f>
        <v>0</v>
      </c>
      <c r="AD350" s="219">
        <f>ROUND(AC350,0)</f>
        <v>0</v>
      </c>
      <c r="AE350" s="182">
        <f>VLOOKUP(A:A,[2]全区!$A$1:$P$65536,16,FALSE)</f>
        <v>0</v>
      </c>
      <c r="AF350" s="219">
        <f>ROUND(AE350,0)</f>
        <v>0</v>
      </c>
      <c r="AH350" s="182">
        <v>0</v>
      </c>
      <c r="AI350" s="182">
        <f>VLOOKUP(A:A,'[4]YB01'!$A$1:$C$1317,3,FALSE)</f>
        <v>0</v>
      </c>
      <c r="AJ350" s="177">
        <f t="shared" si="661"/>
        <v>0</v>
      </c>
      <c r="AK350" s="146">
        <v>0</v>
      </c>
      <c r="AL350" s="146">
        <f>ROUND(AM350,0)</f>
        <v>0</v>
      </c>
      <c r="AM350" s="228">
        <v>0</v>
      </c>
      <c r="AN350" s="182">
        <f t="shared" si="638"/>
        <v>0</v>
      </c>
      <c r="AO350" s="219">
        <v>0</v>
      </c>
      <c r="AP350" s="176">
        <f>(SUMIF([5]预算调整!$O:$O,A:A,[5]预算调整!$AD:$AD))/10000</f>
        <v>0</v>
      </c>
      <c r="AQ350" s="219">
        <f t="shared" si="653"/>
        <v>0</v>
      </c>
      <c r="AR350" s="219">
        <v>0</v>
      </c>
      <c r="AS350" s="182">
        <f>(SUMIF([6]预算调整!$F:$F,A:A,[6]预算调整!$P:$P))/10000</f>
        <v>0</v>
      </c>
      <c r="AT350" s="219">
        <f t="shared" si="662"/>
        <v>0</v>
      </c>
      <c r="AW350" s="231">
        <v>0</v>
      </c>
      <c r="AX350" s="182">
        <f>(SUMIF([7]Sheet2!$B:$B,A:A,[7]Sheet2!$C:$C))/10000</f>
        <v>0</v>
      </c>
      <c r="AY350" s="219">
        <f t="shared" si="663"/>
        <v>0</v>
      </c>
      <c r="BC350" s="182">
        <v>0</v>
      </c>
      <c r="BD350" s="146">
        <f t="shared" si="664"/>
        <v>0</v>
      </c>
      <c r="BE350" s="182">
        <v>0</v>
      </c>
      <c r="BF350" s="182">
        <f>SUMIF([8]Sheet1!$O:$O,A350,[8]Sheet1!$AD:$AD)</f>
        <v>0</v>
      </c>
    </row>
    <row r="351" hidden="1" customHeight="1" spans="1:58">
      <c r="A351" s="208">
        <v>2050103</v>
      </c>
      <c r="B351" s="60" t="s">
        <v>103</v>
      </c>
      <c r="C351" s="63">
        <f t="shared" si="655"/>
        <v>0</v>
      </c>
      <c r="D351" s="63">
        <f t="shared" si="656"/>
        <v>0</v>
      </c>
      <c r="E351" s="63">
        <f t="shared" si="657"/>
        <v>0</v>
      </c>
      <c r="F351" s="63">
        <f t="shared" si="658"/>
        <v>0</v>
      </c>
      <c r="G351" s="63">
        <f t="shared" si="659"/>
        <v>0</v>
      </c>
      <c r="H351" s="63">
        <f t="shared" si="660"/>
        <v>0</v>
      </c>
      <c r="I351" s="106" t="str">
        <f t="shared" si="593"/>
        <v>否</v>
      </c>
      <c r="J351" s="146" t="str">
        <f t="shared" si="594"/>
        <v>项</v>
      </c>
      <c r="K351" s="146" t="str">
        <f t="shared" si="595"/>
        <v>205</v>
      </c>
      <c r="N351" s="218">
        <v>0</v>
      </c>
      <c r="O351" s="146">
        <v>0</v>
      </c>
      <c r="P351" s="219">
        <f>ROUND(O351,0)</f>
        <v>0</v>
      </c>
      <c r="Q351" s="219">
        <v>0</v>
      </c>
      <c r="R351" s="219">
        <v>0</v>
      </c>
      <c r="S351" s="219">
        <f>VLOOKUP(A:A,[3]全区!$A$1:$O$65536,15,FALSE)</f>
        <v>0</v>
      </c>
      <c r="T351" s="219">
        <v>0</v>
      </c>
      <c r="U351" s="146">
        <f>VLOOKUP(A:A,[3]全区!$A$1:$Q$65536,17,FALSE)</f>
        <v>0</v>
      </c>
      <c r="V351" s="219">
        <f>ROUND(U351,0)</f>
        <v>0</v>
      </c>
      <c r="W351" s="219">
        <v>0</v>
      </c>
      <c r="X351" s="182">
        <f>VLOOKUP(A:A,[3]全区!$A$1:$S$65536,19,FALSE)</f>
        <v>0</v>
      </c>
      <c r="Y351" s="219">
        <f>ROUND(X351,0)</f>
        <v>0</v>
      </c>
      <c r="AA351" s="182">
        <f>VLOOKUP(A:A,[2]全区!$A$1:$T$65536,20,FALSE)</f>
        <v>0</v>
      </c>
      <c r="AB351" s="219">
        <f>ROUND(AA351,0)</f>
        <v>0</v>
      </c>
      <c r="AC351" s="182">
        <f>VLOOKUP(A:A,[1]全区!$A$1:$V$65536,22,FALSE)</f>
        <v>0</v>
      </c>
      <c r="AD351" s="219">
        <f>ROUND(AC351,0)</f>
        <v>0</v>
      </c>
      <c r="AE351" s="182">
        <f>VLOOKUP(A:A,[2]全区!$A$1:$P$65536,16,FALSE)</f>
        <v>0</v>
      </c>
      <c r="AF351" s="219">
        <f>ROUND(AE351,0)</f>
        <v>0</v>
      </c>
      <c r="AH351" s="182">
        <v>0</v>
      </c>
      <c r="AI351" s="182">
        <f>VLOOKUP(A:A,'[4]YB01'!$A$1:$C$1317,3,FALSE)</f>
        <v>0</v>
      </c>
      <c r="AJ351" s="177">
        <f t="shared" si="661"/>
        <v>0</v>
      </c>
      <c r="AK351" s="146">
        <v>0</v>
      </c>
      <c r="AL351" s="146">
        <f>ROUND(AM351,0)</f>
        <v>0</v>
      </c>
      <c r="AM351" s="228">
        <v>0</v>
      </c>
      <c r="AN351" s="182">
        <f t="shared" si="638"/>
        <v>0</v>
      </c>
      <c r="AO351" s="219">
        <v>0</v>
      </c>
      <c r="AP351" s="176">
        <f>(SUMIF([5]预算调整!$O:$O,A:A,[5]预算调整!$AD:$AD))/10000</f>
        <v>0</v>
      </c>
      <c r="AQ351" s="219">
        <f t="shared" si="653"/>
        <v>0</v>
      </c>
      <c r="AR351" s="219">
        <v>0</v>
      </c>
      <c r="AS351" s="182">
        <f>(SUMIF([6]预算调整!$F:$F,A:A,[6]预算调整!$P:$P))/10000</f>
        <v>0</v>
      </c>
      <c r="AT351" s="219">
        <f t="shared" si="662"/>
        <v>0</v>
      </c>
      <c r="AW351" s="231">
        <v>0</v>
      </c>
      <c r="AX351" s="182">
        <f>(SUMIF([7]Sheet2!$B:$B,A:A,[7]Sheet2!$C:$C))/10000</f>
        <v>0</v>
      </c>
      <c r="AY351" s="219">
        <f t="shared" si="663"/>
        <v>0</v>
      </c>
      <c r="BC351" s="182">
        <v>0</v>
      </c>
      <c r="BD351" s="146">
        <f t="shared" si="664"/>
        <v>0</v>
      </c>
      <c r="BE351" s="182">
        <v>0</v>
      </c>
      <c r="BF351" s="182">
        <f>SUMIF([8]Sheet1!$O:$O,A351,[8]Sheet1!$AD:$AD)</f>
        <v>0</v>
      </c>
    </row>
    <row r="352" customHeight="1" spans="1:58">
      <c r="A352" s="208">
        <v>2050199</v>
      </c>
      <c r="B352" s="60" t="s">
        <v>301</v>
      </c>
      <c r="C352" s="63">
        <f t="shared" si="655"/>
        <v>41</v>
      </c>
      <c r="D352" s="63">
        <f t="shared" si="656"/>
        <v>0</v>
      </c>
      <c r="E352" s="63">
        <f t="shared" si="657"/>
        <v>-5</v>
      </c>
      <c r="F352" s="63">
        <f t="shared" si="658"/>
        <v>0</v>
      </c>
      <c r="G352" s="63">
        <f t="shared" si="659"/>
        <v>0</v>
      </c>
      <c r="H352" s="63">
        <f t="shared" si="660"/>
        <v>36</v>
      </c>
      <c r="I352" s="106" t="str">
        <f t="shared" si="593"/>
        <v>是</v>
      </c>
      <c r="J352" s="146" t="str">
        <f t="shared" si="594"/>
        <v>项</v>
      </c>
      <c r="K352" s="146" t="str">
        <f t="shared" si="595"/>
        <v>205</v>
      </c>
      <c r="N352" s="218">
        <v>41</v>
      </c>
      <c r="O352" s="146">
        <v>40.895</v>
      </c>
      <c r="P352" s="219">
        <f>ROUND(O352,0)</f>
        <v>41</v>
      </c>
      <c r="Q352" s="219">
        <v>0</v>
      </c>
      <c r="R352" s="219">
        <v>0</v>
      </c>
      <c r="S352" s="219">
        <f>VLOOKUP(A:A,[3]全区!$A$1:$O$65536,15,FALSE)</f>
        <v>0</v>
      </c>
      <c r="T352" s="219">
        <v>0</v>
      </c>
      <c r="U352" s="146">
        <f>VLOOKUP(A:A,[3]全区!$A$1:$Q$65536,17,FALSE)</f>
        <v>0</v>
      </c>
      <c r="V352" s="219">
        <f>ROUND(U352,0)</f>
        <v>0</v>
      </c>
      <c r="W352" s="219">
        <v>0</v>
      </c>
      <c r="X352" s="182">
        <f>VLOOKUP(A:A,[3]全区!$A$1:$S$65536,19,FALSE)</f>
        <v>0</v>
      </c>
      <c r="Y352" s="219">
        <f>ROUND(X352,0)</f>
        <v>0</v>
      </c>
      <c r="AA352" s="182">
        <f>VLOOKUP(A:A,[2]全区!$A$1:$T$65536,20,FALSE)</f>
        <v>3.9487</v>
      </c>
      <c r="AB352" s="219">
        <f>ROUND(AA352,0)</f>
        <v>4</v>
      </c>
      <c r="AC352" s="182">
        <f>VLOOKUP(A:A,[1]全区!$A$1:$V$65536,22,FALSE)</f>
        <v>0</v>
      </c>
      <c r="AD352" s="219">
        <f>ROUND(AC352,0)</f>
        <v>0</v>
      </c>
      <c r="AE352" s="182">
        <f>VLOOKUP(A:A,[2]全区!$A$1:$P$65536,16,FALSE)</f>
        <v>0</v>
      </c>
      <c r="AF352" s="219">
        <f>ROUND(AE352,0)</f>
        <v>0</v>
      </c>
      <c r="AH352" s="182">
        <v>36</v>
      </c>
      <c r="AI352" s="182">
        <f>VLOOKUP(A:A,'[4]YB01'!$A$1:$C$1317,3,FALSE)</f>
        <v>36</v>
      </c>
      <c r="AJ352" s="177">
        <f t="shared" si="661"/>
        <v>0</v>
      </c>
      <c r="AK352" s="146">
        <v>36</v>
      </c>
      <c r="AL352" s="146">
        <f>ROUND(AM352,0)</f>
        <v>36</v>
      </c>
      <c r="AM352" s="228">
        <v>35.7677</v>
      </c>
      <c r="AN352" s="182">
        <f t="shared" si="638"/>
        <v>0</v>
      </c>
      <c r="AO352" s="219">
        <v>0</v>
      </c>
      <c r="AP352" s="176">
        <f>(SUMIF([5]预算调整!$O:$O,A:A,[5]预算调整!$AD:$AD))/10000</f>
        <v>0</v>
      </c>
      <c r="AQ352" s="219">
        <f t="shared" si="653"/>
        <v>0</v>
      </c>
      <c r="AR352" s="219">
        <v>0</v>
      </c>
      <c r="AS352" s="182">
        <f>(SUMIF([6]预算调整!$F:$F,A:A,[6]预算调整!$P:$P))/10000</f>
        <v>0</v>
      </c>
      <c r="AT352" s="219">
        <f t="shared" si="662"/>
        <v>0</v>
      </c>
      <c r="AW352" s="231">
        <v>0</v>
      </c>
      <c r="AX352" s="182">
        <f>(SUMIF([7]Sheet2!$B:$B,A:A,[7]Sheet2!$C:$C))/10000</f>
        <v>0.3197</v>
      </c>
      <c r="AY352" s="219">
        <f t="shared" si="663"/>
        <v>0</v>
      </c>
      <c r="BC352" s="182">
        <v>0</v>
      </c>
      <c r="BD352" s="146">
        <f t="shared" si="664"/>
        <v>0</v>
      </c>
      <c r="BE352" s="182">
        <v>0</v>
      </c>
      <c r="BF352" s="182">
        <f>SUMIF([8]Sheet1!$O:$O,A352,[8]Sheet1!$AD:$AD)</f>
        <v>0</v>
      </c>
    </row>
    <row r="353" s="177" customFormat="1" customHeight="1" spans="1:58">
      <c r="A353" s="209">
        <v>20502</v>
      </c>
      <c r="B353" s="207" t="s">
        <v>302</v>
      </c>
      <c r="C353" s="66">
        <f t="shared" ref="C353:H353" si="667">SUM(C354:C359)</f>
        <v>56165</v>
      </c>
      <c r="D353" s="66">
        <f t="shared" si="667"/>
        <v>6842</v>
      </c>
      <c r="E353" s="66">
        <f t="shared" si="667"/>
        <v>1572</v>
      </c>
      <c r="F353" s="66">
        <f t="shared" si="667"/>
        <v>-3416</v>
      </c>
      <c r="G353" s="66">
        <f t="shared" si="667"/>
        <v>3426</v>
      </c>
      <c r="H353" s="66">
        <f t="shared" si="667"/>
        <v>57737</v>
      </c>
      <c r="I353" s="106" t="str">
        <f t="shared" si="593"/>
        <v>是</v>
      </c>
      <c r="J353" s="143" t="str">
        <f t="shared" si="594"/>
        <v>款</v>
      </c>
      <c r="K353" s="143" t="str">
        <f t="shared" si="595"/>
        <v>205</v>
      </c>
      <c r="L353" s="143"/>
      <c r="M353" s="143"/>
      <c r="N353" s="143"/>
      <c r="O353" s="143"/>
      <c r="P353" s="143"/>
      <c r="Q353" s="143"/>
      <c r="R353" s="143"/>
      <c r="S353" s="143"/>
      <c r="T353" s="143"/>
      <c r="U353" s="143"/>
      <c r="V353" s="143"/>
      <c r="W353" s="143"/>
      <c r="AN353" s="182">
        <f t="shared" si="638"/>
        <v>0</v>
      </c>
      <c r="AO353" s="219"/>
      <c r="AP353" s="176">
        <f>(SUMIF([5]预算调整!$O:$O,A:A,[5]预算调整!$AD:$AD))/10000</f>
        <v>0</v>
      </c>
      <c r="AQ353" s="219">
        <f t="shared" si="653"/>
        <v>0</v>
      </c>
      <c r="AR353" s="219"/>
      <c r="AS353" s="182">
        <v>0</v>
      </c>
      <c r="AX353" s="182">
        <v>0</v>
      </c>
      <c r="BC353" s="182"/>
      <c r="BD353" s="182"/>
      <c r="BE353" s="182">
        <v>0</v>
      </c>
      <c r="BF353" s="182"/>
    </row>
    <row r="354" customHeight="1" spans="1:58">
      <c r="A354" s="208">
        <v>2050201</v>
      </c>
      <c r="B354" s="60" t="s">
        <v>303</v>
      </c>
      <c r="C354" s="63">
        <f t="shared" ref="C354:C359" si="668">N354+T354+W354</f>
        <v>917</v>
      </c>
      <c r="D354" s="63">
        <f t="shared" ref="D354:D359" si="669">Q354+T354</f>
        <v>225</v>
      </c>
      <c r="E354" s="63">
        <f t="shared" ref="E354:E359" si="670">H354-C354</f>
        <v>67</v>
      </c>
      <c r="F354" s="63">
        <f t="shared" ref="F354:F359" si="671">G354-D354</f>
        <v>361</v>
      </c>
      <c r="G354" s="63">
        <f t="shared" ref="G354:G359" si="672">AW354</f>
        <v>586</v>
      </c>
      <c r="H354" s="63">
        <f t="shared" ref="H354:H359" si="673">AK354+AN354</f>
        <v>984</v>
      </c>
      <c r="I354" s="106" t="str">
        <f t="shared" si="593"/>
        <v>是</v>
      </c>
      <c r="J354" s="146" t="str">
        <f t="shared" si="594"/>
        <v>项</v>
      </c>
      <c r="K354" s="146" t="str">
        <f t="shared" si="595"/>
        <v>205</v>
      </c>
      <c r="N354" s="218">
        <v>590</v>
      </c>
      <c r="O354" s="146">
        <v>589.6423</v>
      </c>
      <c r="P354" s="219">
        <f t="shared" ref="P354:P359" si="674">ROUND(O354,0)</f>
        <v>590</v>
      </c>
      <c r="Q354" s="219">
        <v>0</v>
      </c>
      <c r="R354" s="219">
        <v>0</v>
      </c>
      <c r="S354" s="219">
        <f>VLOOKUP(A:A,[3]全区!$A$1:$O$65536,15,FALSE)</f>
        <v>0</v>
      </c>
      <c r="T354" s="219">
        <v>225</v>
      </c>
      <c r="U354" s="146">
        <f>VLOOKUP(A:A,[3]全区!$A$1:$Q$65536,17,FALSE)</f>
        <v>225</v>
      </c>
      <c r="V354" s="219">
        <f t="shared" ref="V354:V359" si="675">ROUND(U354,0)</f>
        <v>225</v>
      </c>
      <c r="W354" s="219">
        <v>102</v>
      </c>
      <c r="X354" s="182">
        <f>VLOOKUP(A:A,[3]全区!$A$1:$S$65536,19,FALSE)</f>
        <v>102.445</v>
      </c>
      <c r="Y354" s="219">
        <f t="shared" ref="Y354:Y359" si="676">ROUND(X354,0)</f>
        <v>102</v>
      </c>
      <c r="AA354" s="182">
        <f>VLOOKUP(A:A,[2]全区!$A$1:$T$65536,20,FALSE)</f>
        <v>1032.88</v>
      </c>
      <c r="AB354" s="219">
        <f t="shared" ref="AB354:AB359" si="677">ROUND(AA354,0)</f>
        <v>1033</v>
      </c>
      <c r="AC354" s="182">
        <f>VLOOKUP(A:A,[1]全区!$A$1:$V$65536,22,FALSE)</f>
        <v>0</v>
      </c>
      <c r="AD354" s="219">
        <f t="shared" ref="AD354:AD359" si="678">ROUND(AC354,0)</f>
        <v>0</v>
      </c>
      <c r="AE354" s="182">
        <f>VLOOKUP(A:A,[2]全区!$A$1:$P$65536,16,FALSE)</f>
        <v>0</v>
      </c>
      <c r="AF354" s="219">
        <f t="shared" ref="AF354:AF359" si="679">ROUND(AE354,0)</f>
        <v>0</v>
      </c>
      <c r="AH354" s="182">
        <v>929</v>
      </c>
      <c r="AI354" s="182">
        <f>VLOOKUP(A:A,'[4]YB01'!$A$1:$C$1317,3,FALSE)</f>
        <v>929</v>
      </c>
      <c r="AJ354" s="177">
        <f t="shared" ref="AJ354:AJ359" si="680">AO354+AR354</f>
        <v>175</v>
      </c>
      <c r="AK354" s="146">
        <v>941</v>
      </c>
      <c r="AL354" s="146">
        <f t="shared" ref="AL354:AL359" si="681">ROUND(AM354,0)</f>
        <v>941</v>
      </c>
      <c r="AM354" s="228">
        <v>940.5135</v>
      </c>
      <c r="AN354" s="182">
        <f t="shared" si="638"/>
        <v>43</v>
      </c>
      <c r="AO354" s="219">
        <v>34</v>
      </c>
      <c r="AP354" s="176">
        <f>(SUMIF([5]预算调整!$O:$O,A:A,[5]预算调整!$AD:$AD))/10000</f>
        <v>34.363525</v>
      </c>
      <c r="AQ354" s="219">
        <f t="shared" si="653"/>
        <v>34</v>
      </c>
      <c r="AR354" s="219">
        <v>141</v>
      </c>
      <c r="AS354" s="182">
        <f>(SUMIF([6]预算调整!$F:$F,A:A,[6]预算调整!$P:$P))/10000</f>
        <v>141.18</v>
      </c>
      <c r="AT354" s="219">
        <f t="shared" ref="AT354:AT359" si="682">ROUND(AS354,0)</f>
        <v>141</v>
      </c>
      <c r="AW354" s="231">
        <v>586</v>
      </c>
      <c r="AX354" s="182">
        <f>(SUMIF([7]Sheet2!$B:$B,A:A,[7]Sheet2!$C:$C))/10000</f>
        <v>585.83</v>
      </c>
      <c r="AY354" s="219">
        <f t="shared" ref="AY354:AY359" si="683">ROUND(AX354,0)</f>
        <v>586</v>
      </c>
      <c r="BC354" s="182">
        <v>43</v>
      </c>
      <c r="BD354" s="146">
        <f t="shared" ref="BD354:BD359" si="684">ROUND(BE354,0)</f>
        <v>43</v>
      </c>
      <c r="BE354" s="182">
        <v>43.4831</v>
      </c>
      <c r="BF354" s="182">
        <f>SUMIF([8]Sheet1!$O:$O,A354,[8]Sheet1!$AD:$AD)</f>
        <v>434831</v>
      </c>
    </row>
    <row r="355" customHeight="1" spans="1:58">
      <c r="A355" s="208">
        <v>2050202</v>
      </c>
      <c r="B355" s="60" t="s">
        <v>304</v>
      </c>
      <c r="C355" s="63">
        <f t="shared" si="668"/>
        <v>25225</v>
      </c>
      <c r="D355" s="63">
        <f t="shared" si="669"/>
        <v>3182</v>
      </c>
      <c r="E355" s="63">
        <f t="shared" si="670"/>
        <v>-1730</v>
      </c>
      <c r="F355" s="63">
        <f t="shared" si="671"/>
        <v>-1143</v>
      </c>
      <c r="G355" s="63">
        <f t="shared" si="672"/>
        <v>2039</v>
      </c>
      <c r="H355" s="63">
        <f t="shared" si="673"/>
        <v>23495</v>
      </c>
      <c r="I355" s="106" t="str">
        <f t="shared" si="593"/>
        <v>是</v>
      </c>
      <c r="J355" s="146" t="str">
        <f t="shared" si="594"/>
        <v>项</v>
      </c>
      <c r="K355" s="146" t="str">
        <f t="shared" si="595"/>
        <v>205</v>
      </c>
      <c r="N355" s="218">
        <v>20916</v>
      </c>
      <c r="O355" s="146">
        <v>20916.004572</v>
      </c>
      <c r="P355" s="219">
        <f t="shared" si="674"/>
        <v>20916</v>
      </c>
      <c r="Q355" s="219">
        <v>0</v>
      </c>
      <c r="R355" s="219">
        <v>0</v>
      </c>
      <c r="S355" s="219">
        <f>VLOOKUP(A:A,[3]全区!$A$1:$O$65536,15,FALSE)</f>
        <v>0</v>
      </c>
      <c r="T355" s="219">
        <v>3182</v>
      </c>
      <c r="U355" s="146">
        <f>VLOOKUP(A:A,[3]全区!$A$1:$Q$65536,17,FALSE)</f>
        <v>3182.06</v>
      </c>
      <c r="V355" s="219">
        <f t="shared" si="675"/>
        <v>3182</v>
      </c>
      <c r="W355" s="219">
        <v>1127</v>
      </c>
      <c r="X355" s="182">
        <f>VLOOKUP(A:A,[3]全区!$A$1:$S$65536,19,FALSE)</f>
        <v>1127.318559</v>
      </c>
      <c r="Y355" s="219">
        <f t="shared" si="676"/>
        <v>1127</v>
      </c>
      <c r="AA355" s="182">
        <f>VLOOKUP(A:A,[2]全区!$A$1:$T$65536,20,FALSE)</f>
        <v>1000</v>
      </c>
      <c r="AB355" s="219">
        <f t="shared" si="677"/>
        <v>1000</v>
      </c>
      <c r="AC355" s="182">
        <f>VLOOKUP(A:A,[1]全区!$A$1:$V$65536,22,FALSE)</f>
        <v>103.87</v>
      </c>
      <c r="AD355" s="219">
        <f t="shared" si="678"/>
        <v>104</v>
      </c>
      <c r="AE355" s="182">
        <f>VLOOKUP(A:A,[2]全区!$A$1:$P$65536,16,FALSE)</f>
        <v>325.08</v>
      </c>
      <c r="AF355" s="219">
        <f t="shared" si="679"/>
        <v>325</v>
      </c>
      <c r="AH355" s="182">
        <v>22766</v>
      </c>
      <c r="AI355" s="182">
        <f>VLOOKUP(A:A,'[4]YB01'!$A$1:$C$1317,3,FALSE)</f>
        <v>22766</v>
      </c>
      <c r="AJ355" s="177">
        <f t="shared" si="680"/>
        <v>2413</v>
      </c>
      <c r="AK355" s="146">
        <v>23495</v>
      </c>
      <c r="AL355" s="146">
        <f t="shared" si="681"/>
        <v>23495</v>
      </c>
      <c r="AM355" s="228">
        <v>23494.537037</v>
      </c>
      <c r="AN355" s="182">
        <f t="shared" si="638"/>
        <v>0</v>
      </c>
      <c r="AO355" s="219">
        <v>2379</v>
      </c>
      <c r="AP355" s="176">
        <f>(SUMIF([5]预算调整!$O:$O,A:A,[5]预算调整!$AD:$AD))/10000</f>
        <v>2378.965198</v>
      </c>
      <c r="AQ355" s="219">
        <f t="shared" si="653"/>
        <v>2379</v>
      </c>
      <c r="AR355" s="219">
        <v>34</v>
      </c>
      <c r="AS355" s="182">
        <f>(SUMIF([6]预算调整!$F:$F,A:A,[6]预算调整!$P:$P))/10000</f>
        <v>34.033346</v>
      </c>
      <c r="AT355" s="219">
        <f t="shared" si="682"/>
        <v>34</v>
      </c>
      <c r="AW355" s="231">
        <v>2039</v>
      </c>
      <c r="AX355" s="182">
        <f>(SUMIF([7]Sheet2!$B:$B,A:A,[7]Sheet2!$C:$C))/10000</f>
        <v>2039.229362</v>
      </c>
      <c r="AY355" s="219">
        <f t="shared" si="683"/>
        <v>2039</v>
      </c>
      <c r="BC355" s="226"/>
      <c r="BD355" s="146">
        <f t="shared" si="684"/>
        <v>8696</v>
      </c>
      <c r="BE355" s="182">
        <v>8696.23925</v>
      </c>
      <c r="BF355" s="182">
        <f>SUMIF([8]Sheet1!$O:$O,A355,[8]Sheet1!$AD:$AD)</f>
        <v>86962392.5</v>
      </c>
    </row>
    <row r="356" customHeight="1" spans="1:58">
      <c r="A356" s="208">
        <v>2050203</v>
      </c>
      <c r="B356" s="60" t="s">
        <v>305</v>
      </c>
      <c r="C356" s="63">
        <v>14638</v>
      </c>
      <c r="D356" s="63">
        <f t="shared" si="669"/>
        <v>2013</v>
      </c>
      <c r="E356" s="63">
        <f t="shared" si="670"/>
        <v>4125</v>
      </c>
      <c r="F356" s="63">
        <f t="shared" si="671"/>
        <v>-2013</v>
      </c>
      <c r="G356" s="63">
        <f t="shared" si="672"/>
        <v>0</v>
      </c>
      <c r="H356" s="63">
        <f t="shared" si="673"/>
        <v>18763</v>
      </c>
      <c r="I356" s="106" t="str">
        <f t="shared" si="593"/>
        <v>是</v>
      </c>
      <c r="J356" s="146" t="str">
        <f t="shared" si="594"/>
        <v>项</v>
      </c>
      <c r="K356" s="146" t="str">
        <f t="shared" si="595"/>
        <v>205</v>
      </c>
      <c r="N356" s="218">
        <v>12601</v>
      </c>
      <c r="O356" s="146">
        <v>12601.46486</v>
      </c>
      <c r="P356" s="219">
        <f t="shared" si="674"/>
        <v>12601</v>
      </c>
      <c r="Q356" s="219">
        <v>0</v>
      </c>
      <c r="R356" s="219">
        <v>0</v>
      </c>
      <c r="S356" s="219">
        <f>VLOOKUP(A:A,[3]全区!$A$1:$O$65536,15,FALSE)</f>
        <v>0</v>
      </c>
      <c r="T356" s="219">
        <v>2013</v>
      </c>
      <c r="U356" s="146">
        <f>VLOOKUP(A:A,[3]全区!$A$1:$Q$65536,17,FALSE)</f>
        <v>2013.13264</v>
      </c>
      <c r="V356" s="219">
        <f t="shared" si="675"/>
        <v>2013</v>
      </c>
      <c r="W356" s="219">
        <v>23</v>
      </c>
      <c r="X356" s="182">
        <f>VLOOKUP(A:A,[3]全区!$A$1:$S$65536,19,FALSE)</f>
        <v>23.2509</v>
      </c>
      <c r="Y356" s="219">
        <f t="shared" si="676"/>
        <v>23</v>
      </c>
      <c r="AA356" s="182">
        <f>VLOOKUP(A:A,[2]全区!$A$1:$T$65536,20,FALSE)</f>
        <v>2000</v>
      </c>
      <c r="AB356" s="219">
        <f t="shared" si="677"/>
        <v>2000</v>
      </c>
      <c r="AC356" s="182">
        <f>VLOOKUP(A:A,[1]全区!$A$1:$V$65536,22,FALSE)</f>
        <v>0</v>
      </c>
      <c r="AD356" s="219">
        <f t="shared" si="678"/>
        <v>0</v>
      </c>
      <c r="AE356" s="182">
        <f>VLOOKUP(A:A,[2]全区!$A$1:$P$65536,16,FALSE)</f>
        <v>3167.88</v>
      </c>
      <c r="AF356" s="219">
        <f t="shared" si="679"/>
        <v>3168</v>
      </c>
      <c r="AH356" s="182">
        <v>13679</v>
      </c>
      <c r="AI356" s="182">
        <f>VLOOKUP(A:A,'[4]YB01'!$A$1:$C$1317,3,FALSE)</f>
        <v>13679</v>
      </c>
      <c r="AJ356" s="177">
        <f t="shared" si="680"/>
        <v>1238</v>
      </c>
      <c r="AK356" s="146">
        <v>14111</v>
      </c>
      <c r="AL356" s="146">
        <f t="shared" si="681"/>
        <v>14111</v>
      </c>
      <c r="AM356" s="228">
        <v>14110.879405</v>
      </c>
      <c r="AN356" s="182">
        <f t="shared" si="638"/>
        <v>4652</v>
      </c>
      <c r="AO356" s="219">
        <v>1151</v>
      </c>
      <c r="AP356" s="176">
        <f>(SUMIF([5]预算调整!$O:$O,A:A,[5]预算调整!$AD:$AD))/10000</f>
        <v>1151.06739</v>
      </c>
      <c r="AQ356" s="219">
        <f t="shared" si="653"/>
        <v>1151</v>
      </c>
      <c r="AR356" s="219">
        <v>87</v>
      </c>
      <c r="AS356" s="182">
        <f>(SUMIF([6]预算调整!$F:$F,A:A,[6]预算调整!$P:$P))/10000</f>
        <v>86.798521</v>
      </c>
      <c r="AT356" s="219">
        <f t="shared" si="682"/>
        <v>87</v>
      </c>
      <c r="AW356" s="231"/>
      <c r="AX356" s="182">
        <f>(SUMIF([7]Sheet2!$B:$B,A:A,[7]Sheet2!$C:$C))/10000</f>
        <v>1545.575513</v>
      </c>
      <c r="AY356" s="219">
        <f t="shared" si="683"/>
        <v>1546</v>
      </c>
      <c r="BC356" s="182">
        <v>4652</v>
      </c>
      <c r="BD356" s="146">
        <f t="shared" si="684"/>
        <v>4652</v>
      </c>
      <c r="BE356" s="182">
        <v>4652.1014</v>
      </c>
      <c r="BF356" s="182">
        <f>SUMIF([8]Sheet1!$O:$O,A356,[8]Sheet1!$AD:$AD)</f>
        <v>46521014</v>
      </c>
    </row>
    <row r="357" customHeight="1" spans="1:58">
      <c r="A357" s="208">
        <v>2050204</v>
      </c>
      <c r="B357" s="60" t="s">
        <v>306</v>
      </c>
      <c r="C357" s="63">
        <v>7664</v>
      </c>
      <c r="D357" s="63">
        <f t="shared" si="669"/>
        <v>990</v>
      </c>
      <c r="E357" s="63">
        <f t="shared" si="670"/>
        <v>2812</v>
      </c>
      <c r="F357" s="63">
        <f t="shared" si="671"/>
        <v>-380</v>
      </c>
      <c r="G357" s="63">
        <f t="shared" si="672"/>
        <v>610</v>
      </c>
      <c r="H357" s="63">
        <f t="shared" si="673"/>
        <v>10476</v>
      </c>
      <c r="I357" s="106" t="str">
        <f t="shared" si="593"/>
        <v>是</v>
      </c>
      <c r="J357" s="146" t="str">
        <f t="shared" si="594"/>
        <v>项</v>
      </c>
      <c r="K357" s="146" t="str">
        <f t="shared" si="595"/>
        <v>205</v>
      </c>
      <c r="N357" s="218">
        <v>5161</v>
      </c>
      <c r="O357" s="146">
        <v>5161.4255</v>
      </c>
      <c r="P357" s="219">
        <f t="shared" si="674"/>
        <v>5161</v>
      </c>
      <c r="Q357" s="219">
        <v>0</v>
      </c>
      <c r="R357" s="219">
        <v>0</v>
      </c>
      <c r="S357" s="219">
        <f>VLOOKUP(A:A,[3]全区!$A$1:$O$65536,15,FALSE)</f>
        <v>0</v>
      </c>
      <c r="T357" s="219">
        <v>990</v>
      </c>
      <c r="U357" s="146">
        <f>VLOOKUP(A:A,[3]全区!$A$1:$Q$65536,17,FALSE)</f>
        <v>990.512</v>
      </c>
      <c r="V357" s="219">
        <v>990</v>
      </c>
      <c r="W357" s="219">
        <v>1512</v>
      </c>
      <c r="X357" s="182">
        <f>VLOOKUP(A:A,[3]全区!$A$1:$S$65536,19,FALSE)</f>
        <v>1512.085</v>
      </c>
      <c r="Y357" s="219">
        <f t="shared" si="676"/>
        <v>1512</v>
      </c>
      <c r="AA357" s="182">
        <f>VLOOKUP(A:A,[2]全区!$A$1:$T$65536,20,FALSE)</f>
        <v>195.99</v>
      </c>
      <c r="AB357" s="219">
        <f t="shared" si="677"/>
        <v>196</v>
      </c>
      <c r="AC357" s="182">
        <f>VLOOKUP(A:A,[1]全区!$A$1:$V$65536,22,FALSE)</f>
        <v>65.61</v>
      </c>
      <c r="AD357" s="219">
        <f t="shared" si="678"/>
        <v>66</v>
      </c>
      <c r="AE357" s="182">
        <f>VLOOKUP(A:A,[2]全区!$A$1:$P$65536,16,FALSE)</f>
        <v>887.0375</v>
      </c>
      <c r="AF357" s="219">
        <f t="shared" si="679"/>
        <v>887</v>
      </c>
      <c r="AH357" s="182">
        <v>8021</v>
      </c>
      <c r="AI357" s="182">
        <f>VLOOKUP(A:A,'[4]YB01'!$A$1:$C$1317,3,FALSE)</f>
        <v>8021</v>
      </c>
      <c r="AJ357" s="177">
        <f t="shared" si="680"/>
        <v>869</v>
      </c>
      <c r="AK357" s="146">
        <v>8263</v>
      </c>
      <c r="AL357" s="146">
        <f t="shared" si="681"/>
        <v>8263</v>
      </c>
      <c r="AM357" s="228">
        <v>8263.49049</v>
      </c>
      <c r="AN357" s="182">
        <f t="shared" si="638"/>
        <v>2213</v>
      </c>
      <c r="AO357" s="219">
        <v>855</v>
      </c>
      <c r="AP357" s="176">
        <f>(SUMIF([5]预算调整!$O:$O,A:A,[5]预算调整!$AD:$AD))/10000</f>
        <v>854.889244</v>
      </c>
      <c r="AQ357" s="219">
        <f t="shared" si="653"/>
        <v>855</v>
      </c>
      <c r="AR357" s="219">
        <v>14</v>
      </c>
      <c r="AS357" s="182">
        <f>(SUMIF([6]预算调整!$F:$F,A:A,[6]预算调整!$P:$P))/10000</f>
        <v>14.478</v>
      </c>
      <c r="AT357" s="219">
        <f t="shared" si="682"/>
        <v>14</v>
      </c>
      <c r="AW357" s="231">
        <v>610</v>
      </c>
      <c r="AX357" s="182">
        <f>(SUMIF([7]Sheet2!$B:$B,A:A,[7]Sheet2!$C:$C))/10000</f>
        <v>609.611</v>
      </c>
      <c r="AY357" s="219">
        <f t="shared" si="683"/>
        <v>610</v>
      </c>
      <c r="BC357" s="182">
        <v>2213</v>
      </c>
      <c r="BD357" s="146">
        <f t="shared" si="684"/>
        <v>2213</v>
      </c>
      <c r="BE357" s="182">
        <v>2212.9212</v>
      </c>
      <c r="BF357" s="182">
        <f>SUMIF([8]Sheet1!$O:$O,A357,[8]Sheet1!$AD:$AD)</f>
        <v>22129212</v>
      </c>
    </row>
    <row r="358" hidden="1" customHeight="1" spans="1:58">
      <c r="A358" s="208">
        <v>2050205</v>
      </c>
      <c r="B358" s="60" t="s">
        <v>307</v>
      </c>
      <c r="C358" s="63">
        <f t="shared" si="668"/>
        <v>7</v>
      </c>
      <c r="D358" s="63">
        <f t="shared" si="669"/>
        <v>0</v>
      </c>
      <c r="E358" s="63">
        <f t="shared" si="670"/>
        <v>-7</v>
      </c>
      <c r="F358" s="63">
        <f t="shared" si="671"/>
        <v>0</v>
      </c>
      <c r="G358" s="63">
        <f t="shared" si="672"/>
        <v>0</v>
      </c>
      <c r="H358" s="63">
        <f t="shared" si="673"/>
        <v>0</v>
      </c>
      <c r="I358" s="106" t="str">
        <f t="shared" si="593"/>
        <v>否</v>
      </c>
      <c r="J358" s="146" t="str">
        <f t="shared" si="594"/>
        <v>项</v>
      </c>
      <c r="K358" s="146" t="str">
        <f t="shared" si="595"/>
        <v>205</v>
      </c>
      <c r="N358" s="218">
        <v>0</v>
      </c>
      <c r="O358" s="146">
        <v>0</v>
      </c>
      <c r="P358" s="219">
        <f t="shared" si="674"/>
        <v>0</v>
      </c>
      <c r="Q358" s="219">
        <v>0</v>
      </c>
      <c r="R358" s="219">
        <v>0</v>
      </c>
      <c r="S358" s="219">
        <f>VLOOKUP(A:A,[3]全区!$A$1:$O$65536,15,FALSE)</f>
        <v>0</v>
      </c>
      <c r="T358" s="219">
        <v>0</v>
      </c>
      <c r="U358" s="146">
        <f>VLOOKUP(A:A,[3]全区!$A$1:$Q$65536,17,FALSE)</f>
        <v>0</v>
      </c>
      <c r="V358" s="219">
        <f t="shared" si="675"/>
        <v>0</v>
      </c>
      <c r="W358" s="219">
        <v>7</v>
      </c>
      <c r="X358" s="182">
        <f>VLOOKUP(A:A,[3]全区!$A$1:$S$65536,19,FALSE)</f>
        <v>6.5</v>
      </c>
      <c r="Y358" s="219">
        <f t="shared" si="676"/>
        <v>7</v>
      </c>
      <c r="AA358" s="182">
        <f>VLOOKUP(A:A,[2]全区!$A$1:$T$65536,20,FALSE)</f>
        <v>0</v>
      </c>
      <c r="AB358" s="219">
        <f t="shared" si="677"/>
        <v>0</v>
      </c>
      <c r="AC358" s="182">
        <f>VLOOKUP(A:A,[1]全区!$A$1:$V$65536,22,FALSE)</f>
        <v>0</v>
      </c>
      <c r="AD358" s="219">
        <f t="shared" si="678"/>
        <v>0</v>
      </c>
      <c r="AE358" s="182">
        <f>VLOOKUP(A:A,[2]全区!$A$1:$P$65536,16,FALSE)</f>
        <v>0</v>
      </c>
      <c r="AF358" s="219">
        <f t="shared" si="679"/>
        <v>0</v>
      </c>
      <c r="AH358" s="182">
        <v>0</v>
      </c>
      <c r="AI358" s="182">
        <f>VLOOKUP(A:A,'[4]YB01'!$A$1:$C$1317,3,FALSE)</f>
        <v>0</v>
      </c>
      <c r="AJ358" s="177">
        <f t="shared" si="680"/>
        <v>0</v>
      </c>
      <c r="AK358" s="146">
        <v>0</v>
      </c>
      <c r="AL358" s="146">
        <f t="shared" si="681"/>
        <v>0</v>
      </c>
      <c r="AM358" s="228">
        <v>0</v>
      </c>
      <c r="AN358" s="182">
        <f t="shared" si="638"/>
        <v>0</v>
      </c>
      <c r="AO358" s="219">
        <v>0</v>
      </c>
      <c r="AP358" s="176">
        <f>(SUMIF([5]预算调整!$O:$O,A:A,[5]预算调整!$AD:$AD))/10000</f>
        <v>0</v>
      </c>
      <c r="AQ358" s="219">
        <f t="shared" si="653"/>
        <v>0</v>
      </c>
      <c r="AR358" s="219">
        <v>0</v>
      </c>
      <c r="AS358" s="182">
        <f>(SUMIF([6]预算调整!$F:$F,A:A,[6]预算调整!$P:$P))/10000</f>
        <v>0</v>
      </c>
      <c r="AT358" s="219">
        <f t="shared" si="682"/>
        <v>0</v>
      </c>
      <c r="AW358" s="231">
        <v>0</v>
      </c>
      <c r="AX358" s="182">
        <f>(SUMIF([7]Sheet2!$B:$B,A:A,[7]Sheet2!$C:$C))/10000</f>
        <v>0</v>
      </c>
      <c r="AY358" s="219">
        <f t="shared" si="683"/>
        <v>0</v>
      </c>
      <c r="BC358" s="182">
        <v>0</v>
      </c>
      <c r="BD358" s="146">
        <f t="shared" si="684"/>
        <v>0</v>
      </c>
      <c r="BE358" s="182">
        <v>0</v>
      </c>
      <c r="BF358" s="182">
        <f>SUMIF([8]Sheet1!$O:$O,A358,[8]Sheet1!$AD:$AD)</f>
        <v>0</v>
      </c>
    </row>
    <row r="359" customHeight="1" spans="1:58">
      <c r="A359" s="208">
        <v>2050299</v>
      </c>
      <c r="B359" s="60" t="s">
        <v>308</v>
      </c>
      <c r="C359" s="63">
        <v>7714</v>
      </c>
      <c r="D359" s="63">
        <f t="shared" si="669"/>
        <v>432</v>
      </c>
      <c r="E359" s="63">
        <f t="shared" si="670"/>
        <v>-3695</v>
      </c>
      <c r="F359" s="63">
        <f t="shared" si="671"/>
        <v>-241</v>
      </c>
      <c r="G359" s="63">
        <f t="shared" si="672"/>
        <v>191</v>
      </c>
      <c r="H359" s="63">
        <f t="shared" si="673"/>
        <v>4019</v>
      </c>
      <c r="I359" s="106" t="str">
        <f t="shared" si="593"/>
        <v>是</v>
      </c>
      <c r="J359" s="146" t="str">
        <f t="shared" si="594"/>
        <v>项</v>
      </c>
      <c r="K359" s="146" t="str">
        <f t="shared" si="595"/>
        <v>205</v>
      </c>
      <c r="N359" s="218">
        <v>6744</v>
      </c>
      <c r="O359" s="146">
        <v>6744.201281</v>
      </c>
      <c r="P359" s="219">
        <f t="shared" si="674"/>
        <v>6744</v>
      </c>
      <c r="Q359" s="219">
        <v>0</v>
      </c>
      <c r="R359" s="219">
        <v>0</v>
      </c>
      <c r="S359" s="219">
        <f>VLOOKUP(A:A,[3]全区!$A$1:$O$65536,15,FALSE)</f>
        <v>0</v>
      </c>
      <c r="T359" s="219">
        <v>432</v>
      </c>
      <c r="U359" s="146">
        <f>VLOOKUP(A:A,[3]全区!$A$1:$Q$65536,17,FALSE)</f>
        <v>432.55</v>
      </c>
      <c r="V359" s="219">
        <v>432</v>
      </c>
      <c r="W359" s="219">
        <v>537</v>
      </c>
      <c r="X359" s="182">
        <f>VLOOKUP(A:A,[3]全区!$A$1:$S$65536,19,FALSE)</f>
        <v>537.48833</v>
      </c>
      <c r="Y359" s="219">
        <f t="shared" si="676"/>
        <v>537</v>
      </c>
      <c r="AA359" s="182">
        <f>VLOOKUP(A:A,[2]全区!$A$1:$T$65536,20,FALSE)</f>
        <v>703.1555</v>
      </c>
      <c r="AB359" s="219">
        <f t="shared" si="677"/>
        <v>703</v>
      </c>
      <c r="AC359" s="182">
        <f>VLOOKUP(A:A,[1]全区!$A$1:$V$65536,22,FALSE)</f>
        <v>1037</v>
      </c>
      <c r="AD359" s="219">
        <f t="shared" si="678"/>
        <v>1037</v>
      </c>
      <c r="AE359" s="182">
        <f>VLOOKUP(A:A,[2]全区!$A$1:$P$65536,16,FALSE)</f>
        <v>651.13</v>
      </c>
      <c r="AF359" s="219">
        <f t="shared" si="679"/>
        <v>651</v>
      </c>
      <c r="AH359" s="182">
        <v>3464</v>
      </c>
      <c r="AI359" s="182">
        <f>VLOOKUP(A:A,'[4]YB01'!$A$1:$C$1317,3,FALSE)</f>
        <v>3464</v>
      </c>
      <c r="AJ359" s="177">
        <f t="shared" si="680"/>
        <v>712</v>
      </c>
      <c r="AK359" s="146">
        <v>3865</v>
      </c>
      <c r="AL359" s="146">
        <f t="shared" si="681"/>
        <v>3865</v>
      </c>
      <c r="AM359" s="228">
        <v>3864.552955</v>
      </c>
      <c r="AN359" s="182">
        <f t="shared" si="638"/>
        <v>154</v>
      </c>
      <c r="AO359" s="219">
        <v>27</v>
      </c>
      <c r="AP359" s="176">
        <f>(SUMIF([5]预算调整!$O:$O,A:A,[5]预算调整!$AD:$AD))/10000</f>
        <v>27.139285</v>
      </c>
      <c r="AQ359" s="219">
        <f t="shared" si="653"/>
        <v>27</v>
      </c>
      <c r="AR359" s="219">
        <f>1517-832</f>
        <v>685</v>
      </c>
      <c r="AS359" s="182">
        <f>(SUMIF([6]预算调整!$F:$F,A:A,[6]预算调整!$P:$P))/10000</f>
        <v>1516.694889</v>
      </c>
      <c r="AT359" s="219">
        <f t="shared" si="682"/>
        <v>1517</v>
      </c>
      <c r="AW359" s="231">
        <v>191</v>
      </c>
      <c r="AX359" s="182">
        <f>(SUMIF([7]Sheet2!$B:$B,A:A,[7]Sheet2!$C:$C))/10000</f>
        <v>190.6324</v>
      </c>
      <c r="AY359" s="219">
        <f t="shared" si="683"/>
        <v>191</v>
      </c>
      <c r="BC359" s="182">
        <v>154</v>
      </c>
      <c r="BD359" s="146">
        <f t="shared" si="684"/>
        <v>154</v>
      </c>
      <c r="BE359" s="182">
        <v>154.3553</v>
      </c>
      <c r="BF359" s="182">
        <f>SUMIF([8]Sheet1!$O:$O,A359,[8]Sheet1!$AD:$AD)</f>
        <v>1543553</v>
      </c>
    </row>
    <row r="360" s="177" customFormat="1" customHeight="1" spans="1:58">
      <c r="A360" s="209">
        <v>20503</v>
      </c>
      <c r="B360" s="207" t="s">
        <v>309</v>
      </c>
      <c r="C360" s="66">
        <f t="shared" ref="C360:H360" si="685">SUM(C361:C365)</f>
        <v>387</v>
      </c>
      <c r="D360" s="66">
        <f t="shared" si="685"/>
        <v>315</v>
      </c>
      <c r="E360" s="66">
        <f t="shared" si="685"/>
        <v>-119</v>
      </c>
      <c r="F360" s="66">
        <f t="shared" si="685"/>
        <v>-104</v>
      </c>
      <c r="G360" s="66">
        <f t="shared" si="685"/>
        <v>211</v>
      </c>
      <c r="H360" s="66">
        <f t="shared" si="685"/>
        <v>268</v>
      </c>
      <c r="I360" s="106" t="str">
        <f t="shared" si="593"/>
        <v>是</v>
      </c>
      <c r="J360" s="143" t="str">
        <f t="shared" si="594"/>
        <v>款</v>
      </c>
      <c r="K360" s="143" t="str">
        <f t="shared" si="595"/>
        <v>205</v>
      </c>
      <c r="L360" s="143"/>
      <c r="M360" s="143"/>
      <c r="N360" s="143"/>
      <c r="O360" s="143"/>
      <c r="P360" s="143"/>
      <c r="Q360" s="143"/>
      <c r="R360" s="143"/>
      <c r="S360" s="143"/>
      <c r="T360" s="143"/>
      <c r="U360" s="143"/>
      <c r="V360" s="143"/>
      <c r="W360" s="143"/>
      <c r="AN360" s="182">
        <f t="shared" si="638"/>
        <v>0</v>
      </c>
      <c r="AO360" s="219"/>
      <c r="AP360" s="176">
        <f>(SUMIF([5]预算调整!$O:$O,A:A,[5]预算调整!$AD:$AD))/10000</f>
        <v>0</v>
      </c>
      <c r="AQ360" s="219">
        <f t="shared" si="653"/>
        <v>0</v>
      </c>
      <c r="AR360" s="219"/>
      <c r="AS360" s="182">
        <v>0</v>
      </c>
      <c r="AX360" s="182">
        <v>0</v>
      </c>
      <c r="BC360" s="182"/>
      <c r="BD360" s="182"/>
      <c r="BE360" s="182">
        <v>0</v>
      </c>
      <c r="BF360" s="182"/>
    </row>
    <row r="361" hidden="1" customHeight="1" spans="1:58">
      <c r="A361" s="208">
        <v>2050301</v>
      </c>
      <c r="B361" s="60" t="s">
        <v>310</v>
      </c>
      <c r="C361" s="63">
        <f t="shared" ref="C361:C365" si="686">N361+T361+W361</f>
        <v>0</v>
      </c>
      <c r="D361" s="63">
        <f t="shared" ref="D361:D365" si="687">Q361+T361</f>
        <v>0</v>
      </c>
      <c r="E361" s="63">
        <f t="shared" ref="E361:E365" si="688">H361-C361</f>
        <v>0</v>
      </c>
      <c r="F361" s="63">
        <f t="shared" ref="F361:F365" si="689">G361-D361</f>
        <v>0</v>
      </c>
      <c r="G361" s="63">
        <f t="shared" ref="G361:G365" si="690">AW361</f>
        <v>0</v>
      </c>
      <c r="H361" s="63">
        <f t="shared" ref="H361:H365" si="691">AK361+AN361</f>
        <v>0</v>
      </c>
      <c r="I361" s="106" t="str">
        <f t="shared" si="593"/>
        <v>否</v>
      </c>
      <c r="J361" s="146" t="str">
        <f t="shared" si="594"/>
        <v>项</v>
      </c>
      <c r="K361" s="146" t="str">
        <f t="shared" si="595"/>
        <v>205</v>
      </c>
      <c r="N361" s="218">
        <v>0</v>
      </c>
      <c r="O361" s="146">
        <v>0</v>
      </c>
      <c r="P361" s="219">
        <f>ROUND(O361,0)</f>
        <v>0</v>
      </c>
      <c r="Q361" s="219">
        <v>0</v>
      </c>
      <c r="R361" s="219">
        <v>0</v>
      </c>
      <c r="S361" s="219">
        <f>VLOOKUP(A:A,[3]全区!$A$1:$O$65536,15,FALSE)</f>
        <v>0</v>
      </c>
      <c r="T361" s="219">
        <v>0</v>
      </c>
      <c r="U361" s="146">
        <f>VLOOKUP(A:A,[3]全区!$A$1:$Q$65536,17,FALSE)</f>
        <v>0</v>
      </c>
      <c r="V361" s="219">
        <f>ROUND(U361,0)</f>
        <v>0</v>
      </c>
      <c r="W361" s="219">
        <v>0</v>
      </c>
      <c r="X361" s="182">
        <f>VLOOKUP(A:A,[3]全区!$A$1:$S$65536,19,FALSE)</f>
        <v>0</v>
      </c>
      <c r="Y361" s="219">
        <f>ROUND(X361,0)</f>
        <v>0</v>
      </c>
      <c r="AA361" s="182">
        <f>VLOOKUP(A:A,[2]全区!$A$1:$T$65536,20,FALSE)</f>
        <v>0</v>
      </c>
      <c r="AB361" s="219">
        <f>ROUND(AA361,0)</f>
        <v>0</v>
      </c>
      <c r="AC361" s="182">
        <f>VLOOKUP(A:A,[1]全区!$A$1:$V$65536,22,FALSE)</f>
        <v>0</v>
      </c>
      <c r="AD361" s="219">
        <f>ROUND(AC361,0)</f>
        <v>0</v>
      </c>
      <c r="AE361" s="182">
        <f>VLOOKUP(A:A,[2]全区!$A$1:$P$65536,16,FALSE)</f>
        <v>0</v>
      </c>
      <c r="AF361" s="219">
        <f>ROUND(AE361,0)</f>
        <v>0</v>
      </c>
      <c r="AH361" s="182">
        <v>0</v>
      </c>
      <c r="AI361" s="182">
        <f>VLOOKUP(A:A,'[4]YB01'!$A$1:$C$1317,3,FALSE)</f>
        <v>0</v>
      </c>
      <c r="AJ361" s="177">
        <f t="shared" ref="AJ361:AJ365" si="692">AO361+AR361</f>
        <v>0</v>
      </c>
      <c r="AK361" s="146">
        <v>0</v>
      </c>
      <c r="AL361" s="146">
        <f>ROUND(AM361,0)</f>
        <v>0</v>
      </c>
      <c r="AM361" s="228">
        <v>0</v>
      </c>
      <c r="AN361" s="182">
        <f t="shared" si="638"/>
        <v>0</v>
      </c>
      <c r="AO361" s="219">
        <v>0</v>
      </c>
      <c r="AP361" s="176">
        <f>(SUMIF([5]预算调整!$O:$O,A:A,[5]预算调整!$AD:$AD))/10000</f>
        <v>0</v>
      </c>
      <c r="AQ361" s="219">
        <f t="shared" si="653"/>
        <v>0</v>
      </c>
      <c r="AR361" s="219">
        <v>0</v>
      </c>
      <c r="AS361" s="182">
        <f>(SUMIF([6]预算调整!$F:$F,A:A,[6]预算调整!$P:$P))/10000</f>
        <v>0</v>
      </c>
      <c r="AT361" s="219">
        <f t="shared" ref="AT361:AT365" si="693">ROUND(AS361,0)</f>
        <v>0</v>
      </c>
      <c r="AW361" s="231">
        <v>0</v>
      </c>
      <c r="AX361" s="182">
        <f>(SUMIF([7]Sheet2!$B:$B,A:A,[7]Sheet2!$C:$C))/10000</f>
        <v>0</v>
      </c>
      <c r="AY361" s="219">
        <f t="shared" ref="AY361:AY365" si="694">ROUND(AX361,0)</f>
        <v>0</v>
      </c>
      <c r="BC361" s="182">
        <v>0</v>
      </c>
      <c r="BD361" s="146">
        <f t="shared" ref="BD361:BD365" si="695">ROUND(BE361,0)</f>
        <v>0</v>
      </c>
      <c r="BE361" s="182">
        <v>0</v>
      </c>
      <c r="BF361" s="182">
        <f>SUMIF([8]Sheet1!$O:$O,A361,[8]Sheet1!$AD:$AD)</f>
        <v>0</v>
      </c>
    </row>
    <row r="362" customHeight="1" spans="1:58">
      <c r="A362" s="208">
        <v>2050302</v>
      </c>
      <c r="B362" s="60" t="s">
        <v>311</v>
      </c>
      <c r="C362" s="63">
        <f t="shared" si="686"/>
        <v>387</v>
      </c>
      <c r="D362" s="63">
        <f t="shared" si="687"/>
        <v>315</v>
      </c>
      <c r="E362" s="63">
        <f t="shared" si="688"/>
        <v>-119</v>
      </c>
      <c r="F362" s="63">
        <f t="shared" si="689"/>
        <v>-104</v>
      </c>
      <c r="G362" s="63">
        <f t="shared" si="690"/>
        <v>211</v>
      </c>
      <c r="H362" s="63">
        <f t="shared" si="691"/>
        <v>268</v>
      </c>
      <c r="I362" s="106" t="str">
        <f t="shared" si="593"/>
        <v>是</v>
      </c>
      <c r="J362" s="146" t="str">
        <f t="shared" si="594"/>
        <v>项</v>
      </c>
      <c r="K362" s="146" t="str">
        <f t="shared" si="595"/>
        <v>205</v>
      </c>
      <c r="N362" s="218">
        <v>39</v>
      </c>
      <c r="O362" s="146">
        <v>39.37</v>
      </c>
      <c r="P362" s="219">
        <f>ROUND(O362,0)</f>
        <v>39</v>
      </c>
      <c r="Q362" s="219">
        <v>0</v>
      </c>
      <c r="R362" s="219">
        <v>0</v>
      </c>
      <c r="S362" s="219">
        <f>VLOOKUP(A:A,[3]全区!$A$1:$O$65536,15,FALSE)</f>
        <v>0</v>
      </c>
      <c r="T362" s="219">
        <v>315</v>
      </c>
      <c r="U362" s="146">
        <f>VLOOKUP(A:A,[3]全区!$A$1:$Q$65536,17,FALSE)</f>
        <v>314.88</v>
      </c>
      <c r="V362" s="219">
        <f>ROUND(U362,0)</f>
        <v>315</v>
      </c>
      <c r="W362" s="219">
        <v>33</v>
      </c>
      <c r="X362" s="182">
        <f>VLOOKUP(A:A,[3]全区!$A$1:$S$65536,19,FALSE)</f>
        <v>33.12</v>
      </c>
      <c r="Y362" s="219">
        <f>ROUND(X362,0)</f>
        <v>33</v>
      </c>
      <c r="AA362" s="182">
        <f>VLOOKUP(A:A,[2]全区!$A$1:$T$65536,20,FALSE)</f>
        <v>16.335</v>
      </c>
      <c r="AB362" s="219">
        <f>ROUND(AA362,0)</f>
        <v>16</v>
      </c>
      <c r="AC362" s="182">
        <f>VLOOKUP(A:A,[1]全区!$A$1:$V$65536,22,FALSE)</f>
        <v>13.12</v>
      </c>
      <c r="AD362" s="219">
        <f>ROUND(AC362,0)</f>
        <v>13</v>
      </c>
      <c r="AE362" s="182">
        <f>VLOOKUP(A:A,[2]全区!$A$1:$P$65536,16,FALSE)</f>
        <v>309.73</v>
      </c>
      <c r="AF362" s="219">
        <f>ROUND(AE362,0)</f>
        <v>310</v>
      </c>
      <c r="AH362" s="182">
        <v>267</v>
      </c>
      <c r="AI362" s="182">
        <f>VLOOKUP(A:A,'[4]YB01'!$A$1:$C$1317,3,FALSE)</f>
        <v>267</v>
      </c>
      <c r="AJ362" s="177">
        <f t="shared" si="692"/>
        <v>73</v>
      </c>
      <c r="AK362" s="146">
        <v>268</v>
      </c>
      <c r="AL362" s="146">
        <f>ROUND(AM362,0)</f>
        <v>268</v>
      </c>
      <c r="AM362" s="228">
        <v>267.541</v>
      </c>
      <c r="AN362" s="182">
        <f t="shared" si="638"/>
        <v>0</v>
      </c>
      <c r="AO362" s="219">
        <v>68</v>
      </c>
      <c r="AP362" s="176">
        <f>(SUMIF([5]预算调整!$O:$O,A:A,[5]预算调整!$AD:$AD))/10000</f>
        <v>68.134</v>
      </c>
      <c r="AQ362" s="219">
        <f t="shared" si="653"/>
        <v>68</v>
      </c>
      <c r="AR362" s="219">
        <v>5</v>
      </c>
      <c r="AS362" s="182">
        <f>(SUMIF([6]预算调整!$F:$F,A:A,[6]预算调整!$P:$P))/10000</f>
        <v>5.12</v>
      </c>
      <c r="AT362" s="219">
        <f t="shared" si="693"/>
        <v>5</v>
      </c>
      <c r="AW362" s="231">
        <v>211</v>
      </c>
      <c r="AX362" s="182">
        <f>(SUMIF([7]Sheet2!$B:$B,A:A,[7]Sheet2!$C:$C))/10000</f>
        <v>210.661</v>
      </c>
      <c r="AY362" s="219">
        <f t="shared" si="694"/>
        <v>211</v>
      </c>
      <c r="BC362" s="182">
        <v>0</v>
      </c>
      <c r="BD362" s="146">
        <f t="shared" si="695"/>
        <v>0</v>
      </c>
      <c r="BE362" s="182">
        <v>0</v>
      </c>
      <c r="BF362" s="182">
        <f>SUMIF([8]Sheet1!$O:$O,A362,[8]Sheet1!$AD:$AD)</f>
        <v>0</v>
      </c>
    </row>
    <row r="363" hidden="1" customHeight="1" spans="1:58">
      <c r="A363" s="208">
        <v>2050303</v>
      </c>
      <c r="B363" s="60" t="s">
        <v>312</v>
      </c>
      <c r="C363" s="63">
        <f t="shared" si="686"/>
        <v>0</v>
      </c>
      <c r="D363" s="63">
        <f t="shared" si="687"/>
        <v>0</v>
      </c>
      <c r="E363" s="63">
        <f t="shared" si="688"/>
        <v>0</v>
      </c>
      <c r="F363" s="63">
        <f t="shared" si="689"/>
        <v>0</v>
      </c>
      <c r="G363" s="63">
        <f t="shared" si="690"/>
        <v>0</v>
      </c>
      <c r="H363" s="63">
        <f t="shared" si="691"/>
        <v>0</v>
      </c>
      <c r="I363" s="106" t="str">
        <f t="shared" si="593"/>
        <v>否</v>
      </c>
      <c r="J363" s="146" t="str">
        <f t="shared" si="594"/>
        <v>项</v>
      </c>
      <c r="K363" s="146" t="str">
        <f t="shared" si="595"/>
        <v>205</v>
      </c>
      <c r="N363" s="218">
        <v>0</v>
      </c>
      <c r="O363" s="146">
        <v>0</v>
      </c>
      <c r="P363" s="219">
        <f>ROUND(O363,0)</f>
        <v>0</v>
      </c>
      <c r="Q363" s="219">
        <v>0</v>
      </c>
      <c r="R363" s="219">
        <v>0</v>
      </c>
      <c r="S363" s="219">
        <f>VLOOKUP(A:A,[3]全区!$A$1:$O$65536,15,FALSE)</f>
        <v>0</v>
      </c>
      <c r="T363" s="219">
        <v>0</v>
      </c>
      <c r="U363" s="146">
        <f>VLOOKUP(A:A,[3]全区!$A$1:$Q$65536,17,FALSE)</f>
        <v>0</v>
      </c>
      <c r="V363" s="219">
        <f>ROUND(U363,0)</f>
        <v>0</v>
      </c>
      <c r="W363" s="219">
        <v>0</v>
      </c>
      <c r="X363" s="182">
        <f>VLOOKUP(A:A,[3]全区!$A$1:$S$65536,19,FALSE)</f>
        <v>0</v>
      </c>
      <c r="Y363" s="219">
        <f>ROUND(X363,0)</f>
        <v>0</v>
      </c>
      <c r="AA363" s="182">
        <f>VLOOKUP(A:A,[2]全区!$A$1:$T$65536,20,FALSE)</f>
        <v>0</v>
      </c>
      <c r="AB363" s="219">
        <f>ROUND(AA363,0)</f>
        <v>0</v>
      </c>
      <c r="AC363" s="182">
        <f>VLOOKUP(A:A,[1]全区!$A$1:$V$65536,22,FALSE)</f>
        <v>0</v>
      </c>
      <c r="AD363" s="219">
        <f>ROUND(AC363,0)</f>
        <v>0</v>
      </c>
      <c r="AE363" s="182">
        <f>VLOOKUP(A:A,[2]全区!$A$1:$P$65536,16,FALSE)</f>
        <v>0</v>
      </c>
      <c r="AF363" s="219">
        <f>ROUND(AE363,0)</f>
        <v>0</v>
      </c>
      <c r="AH363" s="182">
        <v>0</v>
      </c>
      <c r="AI363" s="182">
        <f>VLOOKUP(A:A,'[4]YB01'!$A$1:$C$1317,3,FALSE)</f>
        <v>0</v>
      </c>
      <c r="AJ363" s="177">
        <f t="shared" si="692"/>
        <v>0</v>
      </c>
      <c r="AK363" s="146">
        <v>0</v>
      </c>
      <c r="AL363" s="146">
        <f>ROUND(AM363,0)</f>
        <v>0</v>
      </c>
      <c r="AM363" s="228">
        <v>0</v>
      </c>
      <c r="AN363" s="182">
        <f t="shared" si="638"/>
        <v>0</v>
      </c>
      <c r="AO363" s="219">
        <v>0</v>
      </c>
      <c r="AP363" s="176">
        <f>(SUMIF([5]预算调整!$O:$O,A:A,[5]预算调整!$AD:$AD))/10000</f>
        <v>0</v>
      </c>
      <c r="AQ363" s="219">
        <f t="shared" si="653"/>
        <v>0</v>
      </c>
      <c r="AR363" s="219">
        <v>0</v>
      </c>
      <c r="AS363" s="182">
        <f>(SUMIF([6]预算调整!$F:$F,A:A,[6]预算调整!$P:$P))/10000</f>
        <v>0</v>
      </c>
      <c r="AT363" s="219">
        <f t="shared" si="693"/>
        <v>0</v>
      </c>
      <c r="AW363" s="231">
        <v>0</v>
      </c>
      <c r="AX363" s="182">
        <f>(SUMIF([7]Sheet2!$B:$B,A:A,[7]Sheet2!$C:$C))/10000</f>
        <v>0</v>
      </c>
      <c r="AY363" s="219">
        <f t="shared" si="694"/>
        <v>0</v>
      </c>
      <c r="BC363" s="182">
        <v>0</v>
      </c>
      <c r="BD363" s="146">
        <f t="shared" si="695"/>
        <v>0</v>
      </c>
      <c r="BE363" s="182">
        <v>0</v>
      </c>
      <c r="BF363" s="182">
        <f>SUMIF([8]Sheet1!$O:$O,A363,[8]Sheet1!$AD:$AD)</f>
        <v>0</v>
      </c>
    </row>
    <row r="364" hidden="1" customHeight="1" spans="1:58">
      <c r="A364" s="208">
        <v>2050305</v>
      </c>
      <c r="B364" s="60" t="s">
        <v>313</v>
      </c>
      <c r="C364" s="63">
        <f t="shared" si="686"/>
        <v>0</v>
      </c>
      <c r="D364" s="63">
        <f t="shared" si="687"/>
        <v>0</v>
      </c>
      <c r="E364" s="63">
        <f t="shared" si="688"/>
        <v>0</v>
      </c>
      <c r="F364" s="63">
        <f t="shared" si="689"/>
        <v>0</v>
      </c>
      <c r="G364" s="63">
        <f t="shared" si="690"/>
        <v>0</v>
      </c>
      <c r="H364" s="63">
        <f t="shared" si="691"/>
        <v>0</v>
      </c>
      <c r="I364" s="106" t="str">
        <f t="shared" si="593"/>
        <v>否</v>
      </c>
      <c r="J364" s="146" t="str">
        <f t="shared" si="594"/>
        <v>项</v>
      </c>
      <c r="K364" s="146" t="str">
        <f t="shared" si="595"/>
        <v>205</v>
      </c>
      <c r="N364" s="218">
        <v>0</v>
      </c>
      <c r="O364" s="146">
        <v>0</v>
      </c>
      <c r="P364" s="219">
        <f>ROUND(O364,0)</f>
        <v>0</v>
      </c>
      <c r="Q364" s="219">
        <v>0</v>
      </c>
      <c r="R364" s="219">
        <v>0</v>
      </c>
      <c r="S364" s="219">
        <f>VLOOKUP(A:A,[3]全区!$A$1:$O$65536,15,FALSE)</f>
        <v>0</v>
      </c>
      <c r="T364" s="219">
        <v>0</v>
      </c>
      <c r="U364" s="146">
        <f>VLOOKUP(A:A,[3]全区!$A$1:$Q$65536,17,FALSE)</f>
        <v>0</v>
      </c>
      <c r="V364" s="219">
        <f>ROUND(U364,0)</f>
        <v>0</v>
      </c>
      <c r="W364" s="219">
        <v>0</v>
      </c>
      <c r="X364" s="182">
        <f>VLOOKUP(A:A,[3]全区!$A$1:$S$65536,19,FALSE)</f>
        <v>0</v>
      </c>
      <c r="Y364" s="219">
        <f>ROUND(X364,0)</f>
        <v>0</v>
      </c>
      <c r="AA364" s="182">
        <f>VLOOKUP(A:A,[2]全区!$A$1:$T$65536,20,FALSE)</f>
        <v>0</v>
      </c>
      <c r="AB364" s="219">
        <f>ROUND(AA364,0)</f>
        <v>0</v>
      </c>
      <c r="AC364" s="182">
        <f>VLOOKUP(A:A,[1]全区!$A$1:$V$65536,22,FALSE)</f>
        <v>0</v>
      </c>
      <c r="AD364" s="219">
        <f>ROUND(AC364,0)</f>
        <v>0</v>
      </c>
      <c r="AE364" s="182">
        <f>VLOOKUP(A:A,[2]全区!$A$1:$P$65536,16,FALSE)</f>
        <v>0</v>
      </c>
      <c r="AF364" s="219">
        <f>ROUND(AE364,0)</f>
        <v>0</v>
      </c>
      <c r="AH364" s="182">
        <v>0</v>
      </c>
      <c r="AI364" s="182">
        <f>VLOOKUP(A:A,'[4]YB01'!$A$1:$C$1317,3,FALSE)</f>
        <v>0</v>
      </c>
      <c r="AJ364" s="177">
        <f t="shared" si="692"/>
        <v>0</v>
      </c>
      <c r="AK364" s="146">
        <v>0</v>
      </c>
      <c r="AL364" s="146">
        <f>ROUND(AM364,0)</f>
        <v>0</v>
      </c>
      <c r="AM364" s="228">
        <v>0</v>
      </c>
      <c r="AN364" s="182">
        <f t="shared" si="638"/>
        <v>0</v>
      </c>
      <c r="AO364" s="219">
        <v>0</v>
      </c>
      <c r="AP364" s="176">
        <f>(SUMIF([5]预算调整!$O:$O,A:A,[5]预算调整!$AD:$AD))/10000</f>
        <v>0</v>
      </c>
      <c r="AQ364" s="219">
        <f t="shared" si="653"/>
        <v>0</v>
      </c>
      <c r="AR364" s="219">
        <v>0</v>
      </c>
      <c r="AS364" s="182">
        <f>(SUMIF([6]预算调整!$F:$F,A:A,[6]预算调整!$P:$P))/10000</f>
        <v>0</v>
      </c>
      <c r="AT364" s="219">
        <f t="shared" si="693"/>
        <v>0</v>
      </c>
      <c r="AW364" s="231">
        <v>0</v>
      </c>
      <c r="AX364" s="182">
        <f>(SUMIF([7]Sheet2!$B:$B,A:A,[7]Sheet2!$C:$C))/10000</f>
        <v>0</v>
      </c>
      <c r="AY364" s="219">
        <f t="shared" si="694"/>
        <v>0</v>
      </c>
      <c r="BC364" s="182">
        <v>0</v>
      </c>
      <c r="BD364" s="146">
        <f t="shared" si="695"/>
        <v>0</v>
      </c>
      <c r="BE364" s="182">
        <v>0</v>
      </c>
      <c r="BF364" s="182">
        <f>SUMIF([8]Sheet1!$O:$O,A364,[8]Sheet1!$AD:$AD)</f>
        <v>0</v>
      </c>
    </row>
    <row r="365" hidden="1" customHeight="1" spans="1:58">
      <c r="A365" s="208">
        <v>2050399</v>
      </c>
      <c r="B365" s="60" t="s">
        <v>314</v>
      </c>
      <c r="C365" s="63">
        <f t="shared" si="686"/>
        <v>0</v>
      </c>
      <c r="D365" s="63">
        <f t="shared" si="687"/>
        <v>0</v>
      </c>
      <c r="E365" s="63">
        <f t="shared" si="688"/>
        <v>0</v>
      </c>
      <c r="F365" s="63">
        <f t="shared" si="689"/>
        <v>0</v>
      </c>
      <c r="G365" s="63">
        <f t="shared" si="690"/>
        <v>0</v>
      </c>
      <c r="H365" s="63">
        <f t="shared" si="691"/>
        <v>0</v>
      </c>
      <c r="I365" s="106" t="str">
        <f t="shared" si="593"/>
        <v>否</v>
      </c>
      <c r="J365" s="146" t="str">
        <f t="shared" si="594"/>
        <v>项</v>
      </c>
      <c r="K365" s="146" t="str">
        <f t="shared" si="595"/>
        <v>205</v>
      </c>
      <c r="N365" s="218">
        <v>0</v>
      </c>
      <c r="O365" s="146">
        <v>0</v>
      </c>
      <c r="P365" s="219">
        <f>ROUND(O365,0)</f>
        <v>0</v>
      </c>
      <c r="Q365" s="219">
        <v>0</v>
      </c>
      <c r="R365" s="219">
        <v>0</v>
      </c>
      <c r="S365" s="219">
        <f>VLOOKUP(A:A,[3]全区!$A$1:$O$65536,15,FALSE)</f>
        <v>0</v>
      </c>
      <c r="T365" s="219">
        <v>0</v>
      </c>
      <c r="U365" s="146">
        <f>VLOOKUP(A:A,[3]全区!$A$1:$Q$65536,17,FALSE)</f>
        <v>0</v>
      </c>
      <c r="V365" s="219">
        <f>ROUND(U365,0)</f>
        <v>0</v>
      </c>
      <c r="W365" s="219">
        <v>0</v>
      </c>
      <c r="X365" s="182">
        <f>VLOOKUP(A:A,[3]全区!$A$1:$S$65536,19,FALSE)</f>
        <v>0</v>
      </c>
      <c r="Y365" s="219">
        <f>ROUND(X365,0)</f>
        <v>0</v>
      </c>
      <c r="AA365" s="182">
        <f>VLOOKUP(A:A,[2]全区!$A$1:$T$65536,20,FALSE)</f>
        <v>0</v>
      </c>
      <c r="AB365" s="219">
        <f>ROUND(AA365,0)</f>
        <v>0</v>
      </c>
      <c r="AC365" s="182">
        <f>VLOOKUP(A:A,[1]全区!$A$1:$V$65536,22,FALSE)</f>
        <v>0</v>
      </c>
      <c r="AD365" s="219">
        <f>ROUND(AC365,0)</f>
        <v>0</v>
      </c>
      <c r="AE365" s="182">
        <f>VLOOKUP(A:A,[2]全区!$A$1:$P$65536,16,FALSE)</f>
        <v>0</v>
      </c>
      <c r="AF365" s="219">
        <f>ROUND(AE365,0)</f>
        <v>0</v>
      </c>
      <c r="AH365" s="182">
        <v>0</v>
      </c>
      <c r="AI365" s="182">
        <f>VLOOKUP(A:A,'[4]YB01'!$A$1:$C$1317,3,FALSE)</f>
        <v>0</v>
      </c>
      <c r="AJ365" s="177">
        <f t="shared" si="692"/>
        <v>0</v>
      </c>
      <c r="AK365" s="146">
        <v>0</v>
      </c>
      <c r="AL365" s="146">
        <f>ROUND(AM365,0)</f>
        <v>0</v>
      </c>
      <c r="AM365" s="228">
        <v>0</v>
      </c>
      <c r="AN365" s="182">
        <f t="shared" si="638"/>
        <v>0</v>
      </c>
      <c r="AO365" s="219">
        <v>0</v>
      </c>
      <c r="AP365" s="176">
        <f>(SUMIF([5]预算调整!$O:$O,A:A,[5]预算调整!$AD:$AD))/10000</f>
        <v>0</v>
      </c>
      <c r="AQ365" s="219">
        <f t="shared" si="653"/>
        <v>0</v>
      </c>
      <c r="AR365" s="219">
        <v>0</v>
      </c>
      <c r="AS365" s="182">
        <f>(SUMIF([6]预算调整!$F:$F,A:A,[6]预算调整!$P:$P))/10000</f>
        <v>0</v>
      </c>
      <c r="AT365" s="219">
        <f t="shared" si="693"/>
        <v>0</v>
      </c>
      <c r="AW365" s="231">
        <v>0</v>
      </c>
      <c r="AX365" s="182">
        <f>(SUMIF([7]Sheet2!$B:$B,A:A,[7]Sheet2!$C:$C))/10000</f>
        <v>0</v>
      </c>
      <c r="AY365" s="219">
        <f t="shared" si="694"/>
        <v>0</v>
      </c>
      <c r="BC365" s="182">
        <v>0</v>
      </c>
      <c r="BD365" s="146">
        <f t="shared" si="695"/>
        <v>0</v>
      </c>
      <c r="BE365" s="182">
        <v>0</v>
      </c>
      <c r="BF365" s="182">
        <f>SUMIF([8]Sheet1!$O:$O,A365,[8]Sheet1!$AD:$AD)</f>
        <v>0</v>
      </c>
    </row>
    <row r="366" s="177" customFormat="1" hidden="1" customHeight="1" spans="1:58">
      <c r="A366" s="209">
        <v>20504</v>
      </c>
      <c r="B366" s="207" t="s">
        <v>315</v>
      </c>
      <c r="C366" s="66">
        <f t="shared" ref="C366:H366" si="696">SUM(C367:C371)</f>
        <v>0</v>
      </c>
      <c r="D366" s="66">
        <f t="shared" si="696"/>
        <v>0</v>
      </c>
      <c r="E366" s="66">
        <f t="shared" si="696"/>
        <v>0</v>
      </c>
      <c r="F366" s="66">
        <f t="shared" si="696"/>
        <v>0</v>
      </c>
      <c r="G366" s="66">
        <f t="shared" si="696"/>
        <v>0</v>
      </c>
      <c r="H366" s="66">
        <f t="shared" si="696"/>
        <v>0</v>
      </c>
      <c r="I366" s="106" t="str">
        <f t="shared" si="593"/>
        <v>否</v>
      </c>
      <c r="J366" s="143" t="str">
        <f t="shared" si="594"/>
        <v>款</v>
      </c>
      <c r="K366" s="143" t="str">
        <f t="shared" si="595"/>
        <v>205</v>
      </c>
      <c r="L366" s="143"/>
      <c r="M366" s="143"/>
      <c r="N366" s="143"/>
      <c r="O366" s="143"/>
      <c r="P366" s="143"/>
      <c r="Q366" s="143"/>
      <c r="R366" s="143"/>
      <c r="S366" s="143"/>
      <c r="T366" s="143"/>
      <c r="U366" s="143"/>
      <c r="V366" s="143"/>
      <c r="W366" s="143"/>
      <c r="AN366" s="182">
        <f t="shared" si="638"/>
        <v>0</v>
      </c>
      <c r="AO366" s="219"/>
      <c r="AP366" s="176">
        <f>(SUMIF([5]预算调整!$O:$O,A:A,[5]预算调整!$AD:$AD))/10000</f>
        <v>0</v>
      </c>
      <c r="AQ366" s="219">
        <f t="shared" si="653"/>
        <v>0</v>
      </c>
      <c r="AR366" s="219"/>
      <c r="AS366" s="182">
        <v>0</v>
      </c>
      <c r="AX366" s="182">
        <v>0</v>
      </c>
      <c r="BC366" s="182"/>
      <c r="BD366" s="182"/>
      <c r="BE366" s="182">
        <v>0</v>
      </c>
      <c r="BF366" s="182"/>
    </row>
    <row r="367" hidden="1" customHeight="1" spans="1:58">
      <c r="A367" s="208">
        <v>2050401</v>
      </c>
      <c r="B367" s="60" t="s">
        <v>316</v>
      </c>
      <c r="C367" s="63">
        <f t="shared" ref="C367:C371" si="697">N367+T367+W367</f>
        <v>0</v>
      </c>
      <c r="D367" s="63">
        <f t="shared" ref="D367:D371" si="698">Q367+T367</f>
        <v>0</v>
      </c>
      <c r="E367" s="63">
        <f t="shared" ref="E367:E371" si="699">H367-C367</f>
        <v>0</v>
      </c>
      <c r="F367" s="63">
        <f t="shared" ref="F367:F371" si="700">G367-D367</f>
        <v>0</v>
      </c>
      <c r="G367" s="63">
        <f t="shared" ref="G367:G371" si="701">AW367</f>
        <v>0</v>
      </c>
      <c r="H367" s="63">
        <f t="shared" ref="H367:H371" si="702">AK367+AN367</f>
        <v>0</v>
      </c>
      <c r="I367" s="106" t="str">
        <f t="shared" si="593"/>
        <v>否</v>
      </c>
      <c r="J367" s="146" t="str">
        <f t="shared" si="594"/>
        <v>项</v>
      </c>
      <c r="K367" s="146" t="str">
        <f t="shared" si="595"/>
        <v>205</v>
      </c>
      <c r="N367" s="218">
        <v>0</v>
      </c>
      <c r="O367" s="146">
        <v>0</v>
      </c>
      <c r="P367" s="219">
        <f>ROUND(O367,0)</f>
        <v>0</v>
      </c>
      <c r="Q367" s="219">
        <v>0</v>
      </c>
      <c r="R367" s="219">
        <v>0</v>
      </c>
      <c r="S367" s="219">
        <f>VLOOKUP(A:A,[3]全区!$A$1:$O$65536,15,FALSE)</f>
        <v>0</v>
      </c>
      <c r="T367" s="219">
        <v>0</v>
      </c>
      <c r="U367" s="146">
        <f>VLOOKUP(A:A,[3]全区!$A$1:$Q$65536,17,FALSE)</f>
        <v>0</v>
      </c>
      <c r="V367" s="219">
        <f>ROUND(U367,0)</f>
        <v>0</v>
      </c>
      <c r="W367" s="219">
        <v>0</v>
      </c>
      <c r="X367" s="182">
        <f>VLOOKUP(A:A,[3]全区!$A$1:$S$65536,19,FALSE)</f>
        <v>0</v>
      </c>
      <c r="Y367" s="219">
        <f>ROUND(X367,0)</f>
        <v>0</v>
      </c>
      <c r="AA367" s="182">
        <f>VLOOKUP(A:A,[2]全区!$A$1:$T$65536,20,FALSE)</f>
        <v>0</v>
      </c>
      <c r="AB367" s="219">
        <f>ROUND(AA367,0)</f>
        <v>0</v>
      </c>
      <c r="AC367" s="182">
        <f>VLOOKUP(A:A,[1]全区!$A$1:$V$65536,22,FALSE)</f>
        <v>0</v>
      </c>
      <c r="AD367" s="219">
        <f>ROUND(AC367,0)</f>
        <v>0</v>
      </c>
      <c r="AE367" s="182">
        <f>VLOOKUP(A:A,[2]全区!$A$1:$P$65536,16,FALSE)</f>
        <v>0</v>
      </c>
      <c r="AF367" s="219">
        <f>ROUND(AE367,0)</f>
        <v>0</v>
      </c>
      <c r="AH367" s="182">
        <v>0</v>
      </c>
      <c r="AI367" s="182">
        <f>VLOOKUP(A:A,'[4]YB01'!$A$1:$C$1317,3,FALSE)</f>
        <v>0</v>
      </c>
      <c r="AJ367" s="177">
        <f t="shared" ref="AJ367:AJ371" si="703">AO367+AR367</f>
        <v>0</v>
      </c>
      <c r="AK367" s="146">
        <v>0</v>
      </c>
      <c r="AL367" s="146">
        <f>ROUND(AM367,0)</f>
        <v>0</v>
      </c>
      <c r="AM367" s="228">
        <v>0</v>
      </c>
      <c r="AN367" s="182">
        <f t="shared" si="638"/>
        <v>0</v>
      </c>
      <c r="AO367" s="219">
        <v>0</v>
      </c>
      <c r="AP367" s="176">
        <f>(SUMIF([5]预算调整!$O:$O,A:A,[5]预算调整!$AD:$AD))/10000</f>
        <v>0</v>
      </c>
      <c r="AQ367" s="219">
        <f t="shared" si="653"/>
        <v>0</v>
      </c>
      <c r="AR367" s="219">
        <v>0</v>
      </c>
      <c r="AS367" s="182">
        <f>(SUMIF([6]预算调整!$F:$F,A:A,[6]预算调整!$P:$P))/10000</f>
        <v>0</v>
      </c>
      <c r="AT367" s="219">
        <f t="shared" ref="AT367:AT371" si="704">ROUND(AS367,0)</f>
        <v>0</v>
      </c>
      <c r="AW367" s="231">
        <v>0</v>
      </c>
      <c r="AX367" s="182">
        <f>(SUMIF([7]Sheet2!$B:$B,A:A,[7]Sheet2!$C:$C))/10000</f>
        <v>0</v>
      </c>
      <c r="AY367" s="219">
        <f t="shared" ref="AY367:AY371" si="705">ROUND(AX367,0)</f>
        <v>0</v>
      </c>
      <c r="BC367" s="182">
        <v>0</v>
      </c>
      <c r="BD367" s="146">
        <f t="shared" ref="BD367:BD371" si="706">ROUND(BE367,0)</f>
        <v>0</v>
      </c>
      <c r="BE367" s="182">
        <v>0</v>
      </c>
      <c r="BF367" s="182">
        <f>SUMIF([8]Sheet1!$O:$O,A367,[8]Sheet1!$AD:$AD)</f>
        <v>0</v>
      </c>
    </row>
    <row r="368" hidden="1" customHeight="1" spans="1:58">
      <c r="A368" s="208">
        <v>2050402</v>
      </c>
      <c r="B368" s="60" t="s">
        <v>317</v>
      </c>
      <c r="C368" s="63">
        <f t="shared" si="697"/>
        <v>0</v>
      </c>
      <c r="D368" s="63">
        <f t="shared" si="698"/>
        <v>0</v>
      </c>
      <c r="E368" s="63">
        <f t="shared" si="699"/>
        <v>0</v>
      </c>
      <c r="F368" s="63">
        <f t="shared" si="700"/>
        <v>0</v>
      </c>
      <c r="G368" s="63">
        <f t="shared" si="701"/>
        <v>0</v>
      </c>
      <c r="H368" s="63">
        <f t="shared" si="702"/>
        <v>0</v>
      </c>
      <c r="I368" s="106" t="str">
        <f t="shared" si="593"/>
        <v>否</v>
      </c>
      <c r="J368" s="146" t="str">
        <f t="shared" si="594"/>
        <v>项</v>
      </c>
      <c r="K368" s="146" t="str">
        <f t="shared" si="595"/>
        <v>205</v>
      </c>
      <c r="N368" s="218">
        <v>0</v>
      </c>
      <c r="O368" s="146">
        <v>0</v>
      </c>
      <c r="P368" s="219">
        <f>ROUND(O368,0)</f>
        <v>0</v>
      </c>
      <c r="Q368" s="219">
        <v>0</v>
      </c>
      <c r="R368" s="219">
        <v>0</v>
      </c>
      <c r="S368" s="219">
        <f>VLOOKUP(A:A,[3]全区!$A$1:$O$65536,15,FALSE)</f>
        <v>0</v>
      </c>
      <c r="T368" s="219">
        <v>0</v>
      </c>
      <c r="U368" s="146">
        <f>VLOOKUP(A:A,[3]全区!$A$1:$Q$65536,17,FALSE)</f>
        <v>0</v>
      </c>
      <c r="V368" s="219">
        <f>ROUND(U368,0)</f>
        <v>0</v>
      </c>
      <c r="W368" s="219">
        <v>0</v>
      </c>
      <c r="X368" s="182">
        <f>VLOOKUP(A:A,[3]全区!$A$1:$S$65536,19,FALSE)</f>
        <v>0</v>
      </c>
      <c r="Y368" s="219">
        <f>ROUND(X368,0)</f>
        <v>0</v>
      </c>
      <c r="AA368" s="182">
        <f>VLOOKUP(A:A,[2]全区!$A$1:$T$65536,20,FALSE)</f>
        <v>0</v>
      </c>
      <c r="AB368" s="219">
        <f>ROUND(AA368,0)</f>
        <v>0</v>
      </c>
      <c r="AC368" s="182">
        <f>VLOOKUP(A:A,[1]全区!$A$1:$V$65536,22,FALSE)</f>
        <v>0</v>
      </c>
      <c r="AD368" s="219">
        <f>ROUND(AC368,0)</f>
        <v>0</v>
      </c>
      <c r="AE368" s="182">
        <f>VLOOKUP(A:A,[2]全区!$A$1:$P$65536,16,FALSE)</f>
        <v>0</v>
      </c>
      <c r="AF368" s="219">
        <f>ROUND(AE368,0)</f>
        <v>0</v>
      </c>
      <c r="AH368" s="182">
        <v>0</v>
      </c>
      <c r="AI368" s="182">
        <f>VLOOKUP(A:A,'[4]YB01'!$A$1:$C$1317,3,FALSE)</f>
        <v>0</v>
      </c>
      <c r="AJ368" s="177">
        <f t="shared" si="703"/>
        <v>0</v>
      </c>
      <c r="AK368" s="146">
        <v>0</v>
      </c>
      <c r="AL368" s="146">
        <f>ROUND(AM368,0)</f>
        <v>0</v>
      </c>
      <c r="AM368" s="228">
        <v>0</v>
      </c>
      <c r="AN368" s="182">
        <f t="shared" si="638"/>
        <v>0</v>
      </c>
      <c r="AO368" s="219">
        <v>0</v>
      </c>
      <c r="AP368" s="176">
        <f>(SUMIF([5]预算调整!$O:$O,A:A,[5]预算调整!$AD:$AD))/10000</f>
        <v>0</v>
      </c>
      <c r="AQ368" s="219">
        <f t="shared" si="653"/>
        <v>0</v>
      </c>
      <c r="AR368" s="219">
        <v>0</v>
      </c>
      <c r="AS368" s="182">
        <f>(SUMIF([6]预算调整!$F:$F,A:A,[6]预算调整!$P:$P))/10000</f>
        <v>0</v>
      </c>
      <c r="AT368" s="219">
        <f t="shared" si="704"/>
        <v>0</v>
      </c>
      <c r="AW368" s="231">
        <v>0</v>
      </c>
      <c r="AX368" s="182">
        <f>(SUMIF([7]Sheet2!$B:$B,A:A,[7]Sheet2!$C:$C))/10000</f>
        <v>0</v>
      </c>
      <c r="AY368" s="219">
        <f t="shared" si="705"/>
        <v>0</v>
      </c>
      <c r="BC368" s="182">
        <v>0</v>
      </c>
      <c r="BD368" s="146">
        <f t="shared" si="706"/>
        <v>0</v>
      </c>
      <c r="BE368" s="182">
        <v>0</v>
      </c>
      <c r="BF368" s="182">
        <f>SUMIF([8]Sheet1!$O:$O,A368,[8]Sheet1!$AD:$AD)</f>
        <v>0</v>
      </c>
    </row>
    <row r="369" hidden="1" customHeight="1" spans="1:58">
      <c r="A369" s="208">
        <v>2050403</v>
      </c>
      <c r="B369" s="60" t="s">
        <v>318</v>
      </c>
      <c r="C369" s="63">
        <f t="shared" si="697"/>
        <v>0</v>
      </c>
      <c r="D369" s="63">
        <f t="shared" si="698"/>
        <v>0</v>
      </c>
      <c r="E369" s="63">
        <f t="shared" si="699"/>
        <v>0</v>
      </c>
      <c r="F369" s="63">
        <f t="shared" si="700"/>
        <v>0</v>
      </c>
      <c r="G369" s="63">
        <f t="shared" si="701"/>
        <v>0</v>
      </c>
      <c r="H369" s="63">
        <f t="shared" si="702"/>
        <v>0</v>
      </c>
      <c r="I369" s="106" t="str">
        <f t="shared" ref="I369:I432" si="707">IF(SUM(C369:H369)=0,"否","是")</f>
        <v>否</v>
      </c>
      <c r="J369" s="146" t="str">
        <f t="shared" si="594"/>
        <v>项</v>
      </c>
      <c r="K369" s="146" t="str">
        <f t="shared" si="595"/>
        <v>205</v>
      </c>
      <c r="N369" s="218">
        <v>0</v>
      </c>
      <c r="O369" s="146">
        <v>0</v>
      </c>
      <c r="P369" s="219">
        <f>ROUND(O369,0)</f>
        <v>0</v>
      </c>
      <c r="Q369" s="219">
        <v>0</v>
      </c>
      <c r="R369" s="219">
        <v>0</v>
      </c>
      <c r="S369" s="219">
        <f>VLOOKUP(A:A,[3]全区!$A$1:$O$65536,15,FALSE)</f>
        <v>0</v>
      </c>
      <c r="T369" s="219">
        <v>0</v>
      </c>
      <c r="U369" s="146">
        <f>VLOOKUP(A:A,[3]全区!$A$1:$Q$65536,17,FALSE)</f>
        <v>0</v>
      </c>
      <c r="V369" s="219">
        <f>ROUND(U369,0)</f>
        <v>0</v>
      </c>
      <c r="W369" s="219">
        <v>0</v>
      </c>
      <c r="X369" s="182">
        <f>VLOOKUP(A:A,[3]全区!$A$1:$S$65536,19,FALSE)</f>
        <v>0</v>
      </c>
      <c r="Y369" s="219">
        <f>ROUND(X369,0)</f>
        <v>0</v>
      </c>
      <c r="AA369" s="182">
        <f>VLOOKUP(A:A,[2]全区!$A$1:$T$65536,20,FALSE)</f>
        <v>0</v>
      </c>
      <c r="AB369" s="219">
        <f>ROUND(AA369,0)</f>
        <v>0</v>
      </c>
      <c r="AC369" s="182">
        <f>VLOOKUP(A:A,[1]全区!$A$1:$V$65536,22,FALSE)</f>
        <v>0</v>
      </c>
      <c r="AD369" s="219">
        <f>ROUND(AC369,0)</f>
        <v>0</v>
      </c>
      <c r="AE369" s="182">
        <f>VLOOKUP(A:A,[2]全区!$A$1:$P$65536,16,FALSE)</f>
        <v>0</v>
      </c>
      <c r="AF369" s="219">
        <f>ROUND(AE369,0)</f>
        <v>0</v>
      </c>
      <c r="AH369" s="182">
        <v>0</v>
      </c>
      <c r="AI369" s="182">
        <f>VLOOKUP(A:A,'[4]YB01'!$A$1:$C$1317,3,FALSE)</f>
        <v>0</v>
      </c>
      <c r="AJ369" s="177">
        <f t="shared" si="703"/>
        <v>0</v>
      </c>
      <c r="AK369" s="146">
        <v>0</v>
      </c>
      <c r="AL369" s="146">
        <f>ROUND(AM369,0)</f>
        <v>0</v>
      </c>
      <c r="AM369" s="228">
        <v>0</v>
      </c>
      <c r="AN369" s="182">
        <f t="shared" si="638"/>
        <v>0</v>
      </c>
      <c r="AO369" s="219">
        <v>0</v>
      </c>
      <c r="AP369" s="176">
        <f>(SUMIF([5]预算调整!$O:$O,A:A,[5]预算调整!$AD:$AD))/10000</f>
        <v>0</v>
      </c>
      <c r="AQ369" s="219">
        <f t="shared" si="653"/>
        <v>0</v>
      </c>
      <c r="AR369" s="219">
        <v>0</v>
      </c>
      <c r="AS369" s="182">
        <f>(SUMIF([6]预算调整!$F:$F,A:A,[6]预算调整!$P:$P))/10000</f>
        <v>0</v>
      </c>
      <c r="AT369" s="219">
        <f t="shared" si="704"/>
        <v>0</v>
      </c>
      <c r="AW369" s="231">
        <v>0</v>
      </c>
      <c r="AX369" s="182">
        <f>(SUMIF([7]Sheet2!$B:$B,A:A,[7]Sheet2!$C:$C))/10000</f>
        <v>0</v>
      </c>
      <c r="AY369" s="219">
        <f t="shared" si="705"/>
        <v>0</v>
      </c>
      <c r="BC369" s="182">
        <v>0</v>
      </c>
      <c r="BD369" s="146">
        <f t="shared" si="706"/>
        <v>0</v>
      </c>
      <c r="BE369" s="182">
        <v>0</v>
      </c>
      <c r="BF369" s="182">
        <f>SUMIF([8]Sheet1!$O:$O,A369,[8]Sheet1!$AD:$AD)</f>
        <v>0</v>
      </c>
    </row>
    <row r="370" hidden="1" customHeight="1" spans="1:58">
      <c r="A370" s="208">
        <v>2050404</v>
      </c>
      <c r="B370" s="60" t="s">
        <v>319</v>
      </c>
      <c r="C370" s="63">
        <f t="shared" si="697"/>
        <v>0</v>
      </c>
      <c r="D370" s="63">
        <f t="shared" si="698"/>
        <v>0</v>
      </c>
      <c r="E370" s="63">
        <f t="shared" si="699"/>
        <v>0</v>
      </c>
      <c r="F370" s="63">
        <f t="shared" si="700"/>
        <v>0</v>
      </c>
      <c r="G370" s="63">
        <f t="shared" si="701"/>
        <v>0</v>
      </c>
      <c r="H370" s="63">
        <f t="shared" si="702"/>
        <v>0</v>
      </c>
      <c r="I370" s="106" t="str">
        <f t="shared" si="707"/>
        <v>否</v>
      </c>
      <c r="J370" s="146" t="str">
        <f t="shared" ref="J370:J433" si="708">IF(LEN(A370)=3,"类",IF(LEN(A370)=5,"款","项"))</f>
        <v>项</v>
      </c>
      <c r="K370" s="146" t="str">
        <f t="shared" ref="K370:K433" si="709">LEFT(A370,3)</f>
        <v>205</v>
      </c>
      <c r="N370" s="218">
        <v>0</v>
      </c>
      <c r="O370" s="146">
        <v>0</v>
      </c>
      <c r="P370" s="219">
        <f>ROUND(O370,0)</f>
        <v>0</v>
      </c>
      <c r="Q370" s="219">
        <v>0</v>
      </c>
      <c r="R370" s="219">
        <v>0</v>
      </c>
      <c r="S370" s="219">
        <f>VLOOKUP(A:A,[3]全区!$A$1:$O$65536,15,FALSE)</f>
        <v>0</v>
      </c>
      <c r="T370" s="219">
        <v>0</v>
      </c>
      <c r="U370" s="146">
        <f>VLOOKUP(A:A,[3]全区!$A$1:$Q$65536,17,FALSE)</f>
        <v>0</v>
      </c>
      <c r="V370" s="219">
        <f>ROUND(U370,0)</f>
        <v>0</v>
      </c>
      <c r="W370" s="219">
        <v>0</v>
      </c>
      <c r="X370" s="182">
        <f>VLOOKUP(A:A,[3]全区!$A$1:$S$65536,19,FALSE)</f>
        <v>0</v>
      </c>
      <c r="Y370" s="219">
        <f>ROUND(X370,0)</f>
        <v>0</v>
      </c>
      <c r="AA370" s="182">
        <f>VLOOKUP(A:A,[2]全区!$A$1:$T$65536,20,FALSE)</f>
        <v>0</v>
      </c>
      <c r="AB370" s="219">
        <f>ROUND(AA370,0)</f>
        <v>0</v>
      </c>
      <c r="AC370" s="182">
        <f>VLOOKUP(A:A,[1]全区!$A$1:$V$65536,22,FALSE)</f>
        <v>0</v>
      </c>
      <c r="AD370" s="219">
        <f>ROUND(AC370,0)</f>
        <v>0</v>
      </c>
      <c r="AE370" s="182">
        <f>VLOOKUP(A:A,[2]全区!$A$1:$P$65536,16,FALSE)</f>
        <v>0</v>
      </c>
      <c r="AF370" s="219">
        <f>ROUND(AE370,0)</f>
        <v>0</v>
      </c>
      <c r="AH370" s="182">
        <v>0</v>
      </c>
      <c r="AI370" s="182">
        <f>VLOOKUP(A:A,'[4]YB01'!$A$1:$C$1317,3,FALSE)</f>
        <v>0</v>
      </c>
      <c r="AJ370" s="177">
        <f t="shared" si="703"/>
        <v>0</v>
      </c>
      <c r="AK370" s="146">
        <v>0</v>
      </c>
      <c r="AL370" s="146">
        <f>ROUND(AM370,0)</f>
        <v>0</v>
      </c>
      <c r="AM370" s="228">
        <v>0</v>
      </c>
      <c r="AN370" s="182">
        <f t="shared" si="638"/>
        <v>0</v>
      </c>
      <c r="AO370" s="219">
        <v>0</v>
      </c>
      <c r="AP370" s="176">
        <f>(SUMIF([5]预算调整!$O:$O,A:A,[5]预算调整!$AD:$AD))/10000</f>
        <v>0</v>
      </c>
      <c r="AQ370" s="219">
        <f t="shared" si="653"/>
        <v>0</v>
      </c>
      <c r="AR370" s="219">
        <v>0</v>
      </c>
      <c r="AS370" s="182">
        <f>(SUMIF([6]预算调整!$F:$F,A:A,[6]预算调整!$P:$P))/10000</f>
        <v>0</v>
      </c>
      <c r="AT370" s="219">
        <f t="shared" si="704"/>
        <v>0</v>
      </c>
      <c r="AW370" s="231">
        <v>0</v>
      </c>
      <c r="AX370" s="182">
        <f>(SUMIF([7]Sheet2!$B:$B,A:A,[7]Sheet2!$C:$C))/10000</f>
        <v>0</v>
      </c>
      <c r="AY370" s="219">
        <f t="shared" si="705"/>
        <v>0</v>
      </c>
      <c r="BC370" s="182">
        <v>0</v>
      </c>
      <c r="BD370" s="146">
        <f t="shared" si="706"/>
        <v>0</v>
      </c>
      <c r="BE370" s="182">
        <v>0</v>
      </c>
      <c r="BF370" s="182">
        <f>SUMIF([8]Sheet1!$O:$O,A370,[8]Sheet1!$AD:$AD)</f>
        <v>0</v>
      </c>
    </row>
    <row r="371" hidden="1" customHeight="1" spans="1:58">
      <c r="A371" s="208">
        <v>2050499</v>
      </c>
      <c r="B371" s="60" t="s">
        <v>320</v>
      </c>
      <c r="C371" s="63">
        <f t="shared" si="697"/>
        <v>0</v>
      </c>
      <c r="D371" s="63">
        <f t="shared" si="698"/>
        <v>0</v>
      </c>
      <c r="E371" s="63">
        <f t="shared" si="699"/>
        <v>0</v>
      </c>
      <c r="F371" s="63">
        <f t="shared" si="700"/>
        <v>0</v>
      </c>
      <c r="G371" s="63">
        <f t="shared" si="701"/>
        <v>0</v>
      </c>
      <c r="H371" s="63">
        <f t="shared" si="702"/>
        <v>0</v>
      </c>
      <c r="I371" s="106" t="str">
        <f t="shared" si="707"/>
        <v>否</v>
      </c>
      <c r="J371" s="146" t="str">
        <f t="shared" si="708"/>
        <v>项</v>
      </c>
      <c r="K371" s="146" t="str">
        <f t="shared" si="709"/>
        <v>205</v>
      </c>
      <c r="N371" s="218">
        <v>0</v>
      </c>
      <c r="O371" s="146">
        <v>0</v>
      </c>
      <c r="P371" s="219">
        <f>ROUND(O371,0)</f>
        <v>0</v>
      </c>
      <c r="Q371" s="219">
        <v>0</v>
      </c>
      <c r="R371" s="219">
        <v>0</v>
      </c>
      <c r="S371" s="219">
        <f>VLOOKUP(A:A,[3]全区!$A$1:$O$65536,15,FALSE)</f>
        <v>0</v>
      </c>
      <c r="T371" s="219">
        <v>0</v>
      </c>
      <c r="U371" s="146">
        <f>VLOOKUP(A:A,[3]全区!$A$1:$Q$65536,17,FALSE)</f>
        <v>0</v>
      </c>
      <c r="V371" s="219">
        <f>ROUND(U371,0)</f>
        <v>0</v>
      </c>
      <c r="W371" s="219">
        <v>0</v>
      </c>
      <c r="X371" s="182">
        <f>VLOOKUP(A:A,[3]全区!$A$1:$S$65536,19,FALSE)</f>
        <v>0</v>
      </c>
      <c r="Y371" s="219">
        <f>ROUND(X371,0)</f>
        <v>0</v>
      </c>
      <c r="AA371" s="182">
        <f>VLOOKUP(A:A,[2]全区!$A$1:$T$65536,20,FALSE)</f>
        <v>0</v>
      </c>
      <c r="AB371" s="219">
        <f>ROUND(AA371,0)</f>
        <v>0</v>
      </c>
      <c r="AC371" s="182">
        <f>VLOOKUP(A:A,[1]全区!$A$1:$V$65536,22,FALSE)</f>
        <v>0</v>
      </c>
      <c r="AD371" s="219">
        <f>ROUND(AC371,0)</f>
        <v>0</v>
      </c>
      <c r="AE371" s="182">
        <f>VLOOKUP(A:A,[2]全区!$A$1:$P$65536,16,FALSE)</f>
        <v>0</v>
      </c>
      <c r="AF371" s="219">
        <f>ROUND(AE371,0)</f>
        <v>0</v>
      </c>
      <c r="AH371" s="182">
        <v>0</v>
      </c>
      <c r="AI371" s="182">
        <f>VLOOKUP(A:A,'[4]YB01'!$A$1:$C$1317,3,FALSE)</f>
        <v>0</v>
      </c>
      <c r="AJ371" s="177">
        <f t="shared" si="703"/>
        <v>0</v>
      </c>
      <c r="AK371" s="146">
        <v>0</v>
      </c>
      <c r="AL371" s="146">
        <f>ROUND(AM371,0)</f>
        <v>0</v>
      </c>
      <c r="AM371" s="228">
        <v>0</v>
      </c>
      <c r="AN371" s="182">
        <f t="shared" si="638"/>
        <v>0</v>
      </c>
      <c r="AO371" s="219">
        <v>0</v>
      </c>
      <c r="AP371" s="176">
        <f>(SUMIF([5]预算调整!$O:$O,A:A,[5]预算调整!$AD:$AD))/10000</f>
        <v>0</v>
      </c>
      <c r="AQ371" s="219">
        <f t="shared" si="653"/>
        <v>0</v>
      </c>
      <c r="AR371" s="219">
        <v>0</v>
      </c>
      <c r="AS371" s="182">
        <f>(SUMIF([6]预算调整!$F:$F,A:A,[6]预算调整!$P:$P))/10000</f>
        <v>0</v>
      </c>
      <c r="AT371" s="219">
        <f t="shared" si="704"/>
        <v>0</v>
      </c>
      <c r="AW371" s="231">
        <v>0</v>
      </c>
      <c r="AX371" s="182">
        <f>(SUMIF([7]Sheet2!$B:$B,A:A,[7]Sheet2!$C:$C))/10000</f>
        <v>0</v>
      </c>
      <c r="AY371" s="219">
        <f t="shared" si="705"/>
        <v>0</v>
      </c>
      <c r="BC371" s="182">
        <v>0</v>
      </c>
      <c r="BD371" s="146">
        <f t="shared" si="706"/>
        <v>0</v>
      </c>
      <c r="BE371" s="182">
        <v>0</v>
      </c>
      <c r="BF371" s="182">
        <f>SUMIF([8]Sheet1!$O:$O,A371,[8]Sheet1!$AD:$AD)</f>
        <v>0</v>
      </c>
    </row>
    <row r="372" s="177" customFormat="1" hidden="1" customHeight="1" spans="1:58">
      <c r="A372" s="209">
        <v>20505</v>
      </c>
      <c r="B372" s="207" t="s">
        <v>321</v>
      </c>
      <c r="C372" s="66">
        <f t="shared" ref="C372:H372" si="710">SUM(C373:C375)</f>
        <v>0</v>
      </c>
      <c r="D372" s="66">
        <f t="shared" si="710"/>
        <v>0</v>
      </c>
      <c r="E372" s="66">
        <f t="shared" si="710"/>
        <v>0</v>
      </c>
      <c r="F372" s="66">
        <f t="shared" si="710"/>
        <v>0</v>
      </c>
      <c r="G372" s="66">
        <f t="shared" si="710"/>
        <v>0</v>
      </c>
      <c r="H372" s="66">
        <f t="shared" si="710"/>
        <v>0</v>
      </c>
      <c r="I372" s="106" t="str">
        <f t="shared" si="707"/>
        <v>否</v>
      </c>
      <c r="J372" s="143" t="str">
        <f t="shared" si="708"/>
        <v>款</v>
      </c>
      <c r="K372" s="143" t="str">
        <f t="shared" si="709"/>
        <v>205</v>
      </c>
      <c r="L372" s="143"/>
      <c r="M372" s="143"/>
      <c r="N372" s="143"/>
      <c r="O372" s="143"/>
      <c r="P372" s="143"/>
      <c r="Q372" s="143"/>
      <c r="R372" s="143"/>
      <c r="S372" s="143"/>
      <c r="T372" s="143"/>
      <c r="U372" s="143"/>
      <c r="V372" s="143"/>
      <c r="W372" s="143"/>
      <c r="AN372" s="182">
        <f t="shared" si="638"/>
        <v>0</v>
      </c>
      <c r="AO372" s="219"/>
      <c r="AP372" s="176">
        <f>(SUMIF([5]预算调整!$O:$O,A:A,[5]预算调整!$AD:$AD))/10000</f>
        <v>0</v>
      </c>
      <c r="AQ372" s="219">
        <f t="shared" si="653"/>
        <v>0</v>
      </c>
      <c r="AR372" s="219"/>
      <c r="AS372" s="182">
        <v>0</v>
      </c>
      <c r="AX372" s="182">
        <v>0</v>
      </c>
      <c r="BC372" s="182"/>
      <c r="BD372" s="182"/>
      <c r="BE372" s="182">
        <v>0</v>
      </c>
      <c r="BF372" s="182"/>
    </row>
    <row r="373" hidden="1" customHeight="1" spans="1:58">
      <c r="A373" s="208">
        <v>2050501</v>
      </c>
      <c r="B373" s="60" t="s">
        <v>322</v>
      </c>
      <c r="C373" s="63">
        <f t="shared" ref="C373:C375" si="711">N373+T373+W373</f>
        <v>0</v>
      </c>
      <c r="D373" s="63">
        <f t="shared" ref="D373:D375" si="712">Q373+T373</f>
        <v>0</v>
      </c>
      <c r="E373" s="63">
        <f t="shared" ref="E373:E375" si="713">H373-C373</f>
        <v>0</v>
      </c>
      <c r="F373" s="63">
        <f t="shared" ref="F373:F375" si="714">G373-D373</f>
        <v>0</v>
      </c>
      <c r="G373" s="63">
        <f t="shared" ref="G373:G375" si="715">AW373</f>
        <v>0</v>
      </c>
      <c r="H373" s="63">
        <f t="shared" ref="H373:H375" si="716">AK373+AN373</f>
        <v>0</v>
      </c>
      <c r="I373" s="106" t="str">
        <f t="shared" si="707"/>
        <v>否</v>
      </c>
      <c r="J373" s="146" t="str">
        <f t="shared" si="708"/>
        <v>项</v>
      </c>
      <c r="K373" s="146" t="str">
        <f t="shared" si="709"/>
        <v>205</v>
      </c>
      <c r="N373" s="218">
        <v>0</v>
      </c>
      <c r="P373" s="219">
        <f>ROUND(O373,0)</f>
        <v>0</v>
      </c>
      <c r="Q373" s="219"/>
      <c r="R373" s="219"/>
      <c r="S373" s="219"/>
      <c r="T373" s="219"/>
      <c r="V373" s="219"/>
      <c r="W373" s="219">
        <v>0</v>
      </c>
      <c r="Y373" s="219">
        <f>ROUND(X373,0)</f>
        <v>0</v>
      </c>
      <c r="AB373" s="219"/>
      <c r="AD373" s="219">
        <f>ROUND(AC373,0)</f>
        <v>0</v>
      </c>
      <c r="AF373" s="219"/>
      <c r="AH373" s="182">
        <v>0</v>
      </c>
      <c r="AI373" s="182">
        <f>VLOOKUP(A:A,'[4]YB01'!$A$1:$C$1317,3,FALSE)</f>
        <v>0</v>
      </c>
      <c r="AJ373" s="177">
        <f t="shared" ref="AJ373:AJ375" si="717">AO373+AR373</f>
        <v>0</v>
      </c>
      <c r="AK373" s="146">
        <v>0</v>
      </c>
      <c r="AL373" s="146">
        <f>ROUND(AM373,0)</f>
        <v>0</v>
      </c>
      <c r="AM373" s="228">
        <v>0</v>
      </c>
      <c r="AN373" s="182">
        <f t="shared" si="638"/>
        <v>0</v>
      </c>
      <c r="AO373" s="219">
        <v>0</v>
      </c>
      <c r="AP373" s="176">
        <f>(SUMIF([5]预算调整!$O:$O,A:A,[5]预算调整!$AD:$AD))/10000</f>
        <v>0</v>
      </c>
      <c r="AQ373" s="219">
        <f t="shared" si="653"/>
        <v>0</v>
      </c>
      <c r="AR373" s="219">
        <v>0</v>
      </c>
      <c r="AS373" s="182">
        <f>(SUMIF([6]预算调整!$F:$F,A:A,[6]预算调整!$P:$P))/10000</f>
        <v>0</v>
      </c>
      <c r="AT373" s="219">
        <f t="shared" ref="AT373:AT375" si="718">ROUND(AS373,0)</f>
        <v>0</v>
      </c>
      <c r="AW373" s="231">
        <v>0</v>
      </c>
      <c r="AX373" s="182">
        <f>(SUMIF([7]Sheet2!$B:$B,A:A,[7]Sheet2!$C:$C))/10000</f>
        <v>0</v>
      </c>
      <c r="AY373" s="219">
        <f t="shared" ref="AY373:AY375" si="719">ROUND(AX373,0)</f>
        <v>0</v>
      </c>
      <c r="BC373" s="182">
        <v>0</v>
      </c>
      <c r="BD373" s="146">
        <f t="shared" ref="BD373:BD375" si="720">ROUND(BE373,0)</f>
        <v>0</v>
      </c>
      <c r="BE373" s="182">
        <v>0</v>
      </c>
      <c r="BF373" s="182">
        <f>SUMIF([8]Sheet1!$O:$O,A373,[8]Sheet1!$AD:$AD)</f>
        <v>0</v>
      </c>
    </row>
    <row r="374" hidden="1" customHeight="1" spans="1:58">
      <c r="A374" s="208">
        <v>2050502</v>
      </c>
      <c r="B374" s="60" t="s">
        <v>323</v>
      </c>
      <c r="C374" s="63">
        <f t="shared" si="711"/>
        <v>0</v>
      </c>
      <c r="D374" s="63">
        <f t="shared" si="712"/>
        <v>0</v>
      </c>
      <c r="E374" s="63">
        <f t="shared" si="713"/>
        <v>0</v>
      </c>
      <c r="F374" s="63">
        <f t="shared" si="714"/>
        <v>0</v>
      </c>
      <c r="G374" s="63">
        <f t="shared" si="715"/>
        <v>0</v>
      </c>
      <c r="H374" s="63">
        <f t="shared" si="716"/>
        <v>0</v>
      </c>
      <c r="I374" s="106" t="str">
        <f t="shared" si="707"/>
        <v>否</v>
      </c>
      <c r="J374" s="146" t="str">
        <f t="shared" si="708"/>
        <v>项</v>
      </c>
      <c r="K374" s="146" t="str">
        <f t="shared" si="709"/>
        <v>205</v>
      </c>
      <c r="N374" s="218">
        <v>0</v>
      </c>
      <c r="P374" s="219">
        <f>ROUND(O374,0)</f>
        <v>0</v>
      </c>
      <c r="Q374" s="219"/>
      <c r="R374" s="219"/>
      <c r="S374" s="219"/>
      <c r="T374" s="219"/>
      <c r="V374" s="219"/>
      <c r="W374" s="219">
        <v>0</v>
      </c>
      <c r="Y374" s="219">
        <f>ROUND(X374,0)</f>
        <v>0</v>
      </c>
      <c r="AB374" s="219"/>
      <c r="AD374" s="219">
        <f>ROUND(AC374,0)</f>
        <v>0</v>
      </c>
      <c r="AF374" s="219"/>
      <c r="AH374" s="182">
        <v>0</v>
      </c>
      <c r="AI374" s="182">
        <f>VLOOKUP(A:A,'[4]YB01'!$A$1:$C$1317,3,FALSE)</f>
        <v>0</v>
      </c>
      <c r="AJ374" s="177">
        <f t="shared" si="717"/>
        <v>0</v>
      </c>
      <c r="AK374" s="146">
        <v>0</v>
      </c>
      <c r="AL374" s="146">
        <f>ROUND(AM374,0)</f>
        <v>0</v>
      </c>
      <c r="AM374" s="228">
        <v>0</v>
      </c>
      <c r="AN374" s="182">
        <f t="shared" si="638"/>
        <v>0</v>
      </c>
      <c r="AO374" s="219">
        <v>0</v>
      </c>
      <c r="AP374" s="176">
        <f>(SUMIF([5]预算调整!$O:$O,A:A,[5]预算调整!$AD:$AD))/10000</f>
        <v>0</v>
      </c>
      <c r="AQ374" s="219">
        <f t="shared" si="653"/>
        <v>0</v>
      </c>
      <c r="AR374" s="219">
        <v>0</v>
      </c>
      <c r="AS374" s="182">
        <f>(SUMIF([6]预算调整!$F:$F,A:A,[6]预算调整!$P:$P))/10000</f>
        <v>0</v>
      </c>
      <c r="AT374" s="219">
        <f t="shared" si="718"/>
        <v>0</v>
      </c>
      <c r="AW374" s="231">
        <v>0</v>
      </c>
      <c r="AX374" s="182">
        <f>(SUMIF([7]Sheet2!$B:$B,A:A,[7]Sheet2!$C:$C))/10000</f>
        <v>0</v>
      </c>
      <c r="AY374" s="219">
        <f t="shared" si="719"/>
        <v>0</v>
      </c>
      <c r="BC374" s="182">
        <v>0</v>
      </c>
      <c r="BD374" s="146">
        <f t="shared" si="720"/>
        <v>0</v>
      </c>
      <c r="BE374" s="182">
        <v>0</v>
      </c>
      <c r="BF374" s="182">
        <f>SUMIF([8]Sheet1!$O:$O,A374,[8]Sheet1!$AD:$AD)</f>
        <v>0</v>
      </c>
    </row>
    <row r="375" hidden="1" customHeight="1" spans="1:58">
      <c r="A375" s="208">
        <v>2050599</v>
      </c>
      <c r="B375" s="60" t="s">
        <v>324</v>
      </c>
      <c r="C375" s="63">
        <f t="shared" si="711"/>
        <v>0</v>
      </c>
      <c r="D375" s="63">
        <f t="shared" si="712"/>
        <v>0</v>
      </c>
      <c r="E375" s="63">
        <f t="shared" si="713"/>
        <v>0</v>
      </c>
      <c r="F375" s="63">
        <f t="shared" si="714"/>
        <v>0</v>
      </c>
      <c r="G375" s="63">
        <f t="shared" si="715"/>
        <v>0</v>
      </c>
      <c r="H375" s="63">
        <f t="shared" si="716"/>
        <v>0</v>
      </c>
      <c r="I375" s="106" t="str">
        <f t="shared" si="707"/>
        <v>否</v>
      </c>
      <c r="J375" s="146" t="str">
        <f t="shared" si="708"/>
        <v>项</v>
      </c>
      <c r="K375" s="146" t="str">
        <f t="shared" si="709"/>
        <v>205</v>
      </c>
      <c r="N375" s="218">
        <v>0</v>
      </c>
      <c r="O375" s="146">
        <v>0</v>
      </c>
      <c r="P375" s="219">
        <f>ROUND(O375,0)</f>
        <v>0</v>
      </c>
      <c r="Q375" s="219">
        <v>0</v>
      </c>
      <c r="R375" s="219">
        <v>0</v>
      </c>
      <c r="S375" s="219">
        <f>VLOOKUP(A:A,[3]全区!$A$1:$O$65536,15,FALSE)</f>
        <v>0</v>
      </c>
      <c r="T375" s="219">
        <v>0</v>
      </c>
      <c r="U375" s="146">
        <f>VLOOKUP(A:A,[3]全区!$A$1:$Q$65536,17,FALSE)</f>
        <v>0</v>
      </c>
      <c r="V375" s="219">
        <f>ROUND(U375,0)</f>
        <v>0</v>
      </c>
      <c r="W375" s="219">
        <v>0</v>
      </c>
      <c r="X375" s="182">
        <f>VLOOKUP(A:A,[3]全区!$A$1:$S$65536,19,FALSE)</f>
        <v>0</v>
      </c>
      <c r="Y375" s="219">
        <f>ROUND(X375,0)</f>
        <v>0</v>
      </c>
      <c r="AA375" s="182">
        <f>VLOOKUP(A:A,[2]全区!$A$1:$T$65536,20,FALSE)</f>
        <v>0</v>
      </c>
      <c r="AB375" s="219">
        <f>ROUND(AA375,0)</f>
        <v>0</v>
      </c>
      <c r="AC375" s="182">
        <f>VLOOKUP(A:A,[1]全区!$A$1:$V$65536,22,FALSE)</f>
        <v>0</v>
      </c>
      <c r="AD375" s="219">
        <f>ROUND(AC375,0)</f>
        <v>0</v>
      </c>
      <c r="AE375" s="182">
        <f>VLOOKUP(A:A,[2]全区!$A$1:$P$65536,16,FALSE)</f>
        <v>0</v>
      </c>
      <c r="AF375" s="219">
        <f>ROUND(AE375,0)</f>
        <v>0</v>
      </c>
      <c r="AH375" s="182">
        <v>0</v>
      </c>
      <c r="AI375" s="182">
        <f>VLOOKUP(A:A,'[4]YB01'!$A$1:$C$1317,3,FALSE)</f>
        <v>0</v>
      </c>
      <c r="AJ375" s="177">
        <f t="shared" si="717"/>
        <v>0</v>
      </c>
      <c r="AK375" s="146">
        <v>0</v>
      </c>
      <c r="AL375" s="146">
        <f>ROUND(AM375,0)</f>
        <v>0</v>
      </c>
      <c r="AM375" s="228">
        <v>0</v>
      </c>
      <c r="AN375" s="182">
        <f t="shared" si="638"/>
        <v>0</v>
      </c>
      <c r="AO375" s="219">
        <v>0</v>
      </c>
      <c r="AP375" s="176">
        <f>(SUMIF([5]预算调整!$O:$O,A:A,[5]预算调整!$AD:$AD))/10000</f>
        <v>0</v>
      </c>
      <c r="AQ375" s="219">
        <f t="shared" si="653"/>
        <v>0</v>
      </c>
      <c r="AR375" s="219">
        <v>0</v>
      </c>
      <c r="AS375" s="182">
        <f>(SUMIF([6]预算调整!$F:$F,A:A,[6]预算调整!$P:$P))/10000</f>
        <v>0</v>
      </c>
      <c r="AT375" s="219">
        <f t="shared" si="718"/>
        <v>0</v>
      </c>
      <c r="AW375" s="231">
        <v>0</v>
      </c>
      <c r="AX375" s="182">
        <f>(SUMIF([7]Sheet2!$B:$B,A:A,[7]Sheet2!$C:$C))/10000</f>
        <v>0</v>
      </c>
      <c r="AY375" s="219">
        <f t="shared" si="719"/>
        <v>0</v>
      </c>
      <c r="BC375" s="182">
        <v>0</v>
      </c>
      <c r="BD375" s="146">
        <f t="shared" si="720"/>
        <v>0</v>
      </c>
      <c r="BE375" s="182">
        <v>0</v>
      </c>
      <c r="BF375" s="182">
        <f>SUMIF([8]Sheet1!$O:$O,A375,[8]Sheet1!$AD:$AD)</f>
        <v>0</v>
      </c>
    </row>
    <row r="376" s="178" customFormat="1" hidden="1" customHeight="1" spans="1:58">
      <c r="A376" s="209">
        <v>20506</v>
      </c>
      <c r="B376" s="207" t="s">
        <v>325</v>
      </c>
      <c r="C376" s="66">
        <f t="shared" ref="C376:H376" si="721">SUM(C377:C379)</f>
        <v>0</v>
      </c>
      <c r="D376" s="66">
        <f t="shared" si="721"/>
        <v>0</v>
      </c>
      <c r="E376" s="66">
        <f t="shared" si="721"/>
        <v>0</v>
      </c>
      <c r="F376" s="66">
        <f t="shared" si="721"/>
        <v>0</v>
      </c>
      <c r="G376" s="66">
        <f t="shared" si="721"/>
        <v>0</v>
      </c>
      <c r="H376" s="66">
        <f t="shared" si="721"/>
        <v>0</v>
      </c>
      <c r="I376" s="106" t="str">
        <f t="shared" si="707"/>
        <v>否</v>
      </c>
      <c r="J376" s="143" t="str">
        <f t="shared" si="708"/>
        <v>款</v>
      </c>
      <c r="K376" s="143" t="str">
        <f t="shared" si="709"/>
        <v>205</v>
      </c>
      <c r="L376" s="143"/>
      <c r="M376" s="143"/>
      <c r="N376" s="143"/>
      <c r="O376" s="143"/>
      <c r="P376" s="143"/>
      <c r="Q376" s="143"/>
      <c r="R376" s="143"/>
      <c r="S376" s="143"/>
      <c r="T376" s="143"/>
      <c r="U376" s="143"/>
      <c r="V376" s="143"/>
      <c r="W376" s="143"/>
      <c r="AJ376" s="177"/>
      <c r="AK376" s="177"/>
      <c r="AL376" s="177"/>
      <c r="AM376" s="177"/>
      <c r="AN376" s="182">
        <f t="shared" si="638"/>
        <v>0</v>
      </c>
      <c r="AO376" s="219"/>
      <c r="AP376" s="176">
        <f>(SUMIF([5]预算调整!$O:$O,A:A,[5]预算调整!$AD:$AD))/10000</f>
        <v>0</v>
      </c>
      <c r="AQ376" s="219">
        <f t="shared" si="653"/>
        <v>0</v>
      </c>
      <c r="AR376" s="219"/>
      <c r="AS376" s="182">
        <v>0</v>
      </c>
      <c r="AX376" s="182">
        <v>0</v>
      </c>
      <c r="BC376" s="179"/>
      <c r="BD376" s="179"/>
      <c r="BE376" s="182">
        <v>0</v>
      </c>
      <c r="BF376" s="179"/>
    </row>
    <row r="377" hidden="1" customHeight="1" spans="1:58">
      <c r="A377" s="208">
        <v>2050601</v>
      </c>
      <c r="B377" s="60" t="s">
        <v>326</v>
      </c>
      <c r="C377" s="63">
        <f t="shared" ref="C377:C379" si="722">N377+T377+W377</f>
        <v>0</v>
      </c>
      <c r="D377" s="63">
        <f t="shared" ref="D377:D379" si="723">Q377+T377</f>
        <v>0</v>
      </c>
      <c r="E377" s="63">
        <f t="shared" ref="E377:E379" si="724">H377-C377</f>
        <v>0</v>
      </c>
      <c r="F377" s="63">
        <f t="shared" ref="F377:F379" si="725">G377-D377</f>
        <v>0</v>
      </c>
      <c r="G377" s="63">
        <f t="shared" ref="G377:G379" si="726">AW377</f>
        <v>0</v>
      </c>
      <c r="H377" s="63">
        <f t="shared" ref="H377:H379" si="727">AK377+AN377</f>
        <v>0</v>
      </c>
      <c r="I377" s="106" t="str">
        <f t="shared" si="707"/>
        <v>否</v>
      </c>
      <c r="J377" s="146" t="str">
        <f t="shared" si="708"/>
        <v>项</v>
      </c>
      <c r="K377" s="146" t="str">
        <f t="shared" si="709"/>
        <v>205</v>
      </c>
      <c r="N377" s="218">
        <v>0</v>
      </c>
      <c r="P377" s="219">
        <f>ROUND(O377,0)</f>
        <v>0</v>
      </c>
      <c r="Q377" s="219"/>
      <c r="R377" s="219"/>
      <c r="S377" s="219"/>
      <c r="T377" s="219"/>
      <c r="V377" s="219"/>
      <c r="W377" s="219">
        <v>0</v>
      </c>
      <c r="Y377" s="219">
        <f>ROUND(X377,0)</f>
        <v>0</v>
      </c>
      <c r="AB377" s="219"/>
      <c r="AD377" s="219">
        <f>ROUND(AC377,0)</f>
        <v>0</v>
      </c>
      <c r="AF377" s="219"/>
      <c r="AH377" s="182">
        <v>0</v>
      </c>
      <c r="AI377" s="182">
        <f>VLOOKUP(A:A,'[4]YB01'!$A$1:$C$1317,3,FALSE)</f>
        <v>0</v>
      </c>
      <c r="AJ377" s="177">
        <f t="shared" ref="AJ377:AJ379" si="728">AO377+AR377</f>
        <v>0</v>
      </c>
      <c r="AK377" s="146">
        <v>0</v>
      </c>
      <c r="AL377" s="146">
        <f>ROUND(AM377,0)</f>
        <v>0</v>
      </c>
      <c r="AM377" s="228">
        <v>0</v>
      </c>
      <c r="AN377" s="182">
        <f t="shared" si="638"/>
        <v>0</v>
      </c>
      <c r="AO377" s="219">
        <v>0</v>
      </c>
      <c r="AP377" s="176">
        <f>(SUMIF([5]预算调整!$O:$O,A:A,[5]预算调整!$AD:$AD))/10000</f>
        <v>0</v>
      </c>
      <c r="AQ377" s="219">
        <f t="shared" si="653"/>
        <v>0</v>
      </c>
      <c r="AR377" s="219">
        <v>0</v>
      </c>
      <c r="AS377" s="182">
        <f>(SUMIF([6]预算调整!$F:$F,A:A,[6]预算调整!$P:$P))/10000</f>
        <v>0</v>
      </c>
      <c r="AT377" s="219">
        <f t="shared" ref="AT377:AT379" si="729">ROUND(AS377,0)</f>
        <v>0</v>
      </c>
      <c r="AW377" s="231">
        <v>0</v>
      </c>
      <c r="AX377" s="182">
        <f>(SUMIF([7]Sheet2!$B:$B,A:A,[7]Sheet2!$C:$C))/10000</f>
        <v>0</v>
      </c>
      <c r="AY377" s="219">
        <f t="shared" ref="AY377:AY379" si="730">ROUND(AX377,0)</f>
        <v>0</v>
      </c>
      <c r="BC377" s="182">
        <v>0</v>
      </c>
      <c r="BD377" s="146">
        <f t="shared" ref="BD377:BD379" si="731">ROUND(BE377,0)</f>
        <v>0</v>
      </c>
      <c r="BE377" s="182">
        <v>0</v>
      </c>
      <c r="BF377" s="182">
        <f>SUMIF([8]Sheet1!$O:$O,A377,[8]Sheet1!$AD:$AD)</f>
        <v>0</v>
      </c>
    </row>
    <row r="378" hidden="1" customHeight="1" spans="1:58">
      <c r="A378" s="208">
        <v>2050602</v>
      </c>
      <c r="B378" s="60" t="s">
        <v>327</v>
      </c>
      <c r="C378" s="63">
        <f t="shared" si="722"/>
        <v>0</v>
      </c>
      <c r="D378" s="63">
        <f t="shared" si="723"/>
        <v>0</v>
      </c>
      <c r="E378" s="63">
        <f t="shared" si="724"/>
        <v>0</v>
      </c>
      <c r="F378" s="63">
        <f t="shared" si="725"/>
        <v>0</v>
      </c>
      <c r="G378" s="63">
        <f t="shared" si="726"/>
        <v>0</v>
      </c>
      <c r="H378" s="63">
        <f t="shared" si="727"/>
        <v>0</v>
      </c>
      <c r="I378" s="106" t="str">
        <f t="shared" si="707"/>
        <v>否</v>
      </c>
      <c r="J378" s="146" t="str">
        <f t="shared" si="708"/>
        <v>项</v>
      </c>
      <c r="K378" s="146" t="str">
        <f t="shared" si="709"/>
        <v>205</v>
      </c>
      <c r="N378" s="218">
        <v>0</v>
      </c>
      <c r="P378" s="219">
        <f>ROUND(O378,0)</f>
        <v>0</v>
      </c>
      <c r="Q378" s="219"/>
      <c r="R378" s="219"/>
      <c r="S378" s="219"/>
      <c r="T378" s="219"/>
      <c r="V378" s="219"/>
      <c r="W378" s="219">
        <v>0</v>
      </c>
      <c r="Y378" s="219">
        <f>ROUND(X378,0)</f>
        <v>0</v>
      </c>
      <c r="AB378" s="219"/>
      <c r="AD378" s="219">
        <f>ROUND(AC378,0)</f>
        <v>0</v>
      </c>
      <c r="AF378" s="219"/>
      <c r="AH378" s="182">
        <v>0</v>
      </c>
      <c r="AI378" s="182">
        <f>VLOOKUP(A:A,'[4]YB01'!$A$1:$C$1317,3,FALSE)</f>
        <v>0</v>
      </c>
      <c r="AJ378" s="177">
        <f t="shared" si="728"/>
        <v>0</v>
      </c>
      <c r="AK378" s="146">
        <v>0</v>
      </c>
      <c r="AL378" s="146">
        <f>ROUND(AM378,0)</f>
        <v>0</v>
      </c>
      <c r="AM378" s="228">
        <v>0</v>
      </c>
      <c r="AN378" s="182">
        <f t="shared" si="638"/>
        <v>0</v>
      </c>
      <c r="AO378" s="219">
        <v>0</v>
      </c>
      <c r="AP378" s="176">
        <f>(SUMIF([5]预算调整!$O:$O,A:A,[5]预算调整!$AD:$AD))/10000</f>
        <v>0</v>
      </c>
      <c r="AQ378" s="219">
        <f t="shared" si="653"/>
        <v>0</v>
      </c>
      <c r="AR378" s="219">
        <v>0</v>
      </c>
      <c r="AS378" s="182">
        <f>(SUMIF([6]预算调整!$F:$F,A:A,[6]预算调整!$P:$P))/10000</f>
        <v>0</v>
      </c>
      <c r="AT378" s="219">
        <f t="shared" si="729"/>
        <v>0</v>
      </c>
      <c r="AW378" s="231">
        <v>0</v>
      </c>
      <c r="AX378" s="182">
        <f>(SUMIF([7]Sheet2!$B:$B,A:A,[7]Sheet2!$C:$C))/10000</f>
        <v>0</v>
      </c>
      <c r="AY378" s="219">
        <f t="shared" si="730"/>
        <v>0</v>
      </c>
      <c r="BC378" s="182">
        <v>0</v>
      </c>
      <c r="BD378" s="146">
        <f t="shared" si="731"/>
        <v>0</v>
      </c>
      <c r="BE378" s="182">
        <v>0</v>
      </c>
      <c r="BF378" s="182">
        <f>SUMIF([8]Sheet1!$O:$O,A378,[8]Sheet1!$AD:$AD)</f>
        <v>0</v>
      </c>
    </row>
    <row r="379" s="179" customFormat="1" hidden="1" customHeight="1" spans="1:58">
      <c r="A379" s="208">
        <v>2050699</v>
      </c>
      <c r="B379" s="60" t="s">
        <v>328</v>
      </c>
      <c r="C379" s="63">
        <f t="shared" si="722"/>
        <v>0</v>
      </c>
      <c r="D379" s="63">
        <f t="shared" si="723"/>
        <v>0</v>
      </c>
      <c r="E379" s="63">
        <f t="shared" si="724"/>
        <v>0</v>
      </c>
      <c r="F379" s="63">
        <f t="shared" si="725"/>
        <v>0</v>
      </c>
      <c r="G379" s="63">
        <f t="shared" si="726"/>
        <v>0</v>
      </c>
      <c r="H379" s="63">
        <f t="shared" si="727"/>
        <v>0</v>
      </c>
      <c r="I379" s="106" t="str">
        <f t="shared" si="707"/>
        <v>否</v>
      </c>
      <c r="J379" s="146" t="str">
        <f t="shared" si="708"/>
        <v>项</v>
      </c>
      <c r="K379" s="146" t="str">
        <f t="shared" si="709"/>
        <v>205</v>
      </c>
      <c r="L379" s="146"/>
      <c r="M379" s="146"/>
      <c r="N379" s="218">
        <v>0</v>
      </c>
      <c r="O379" s="146"/>
      <c r="P379" s="219">
        <f>ROUND(O379,0)</f>
        <v>0</v>
      </c>
      <c r="Q379" s="219"/>
      <c r="R379" s="219"/>
      <c r="S379" s="219"/>
      <c r="T379" s="219"/>
      <c r="U379" s="146"/>
      <c r="V379" s="219"/>
      <c r="W379" s="219">
        <v>0</v>
      </c>
      <c r="X379" s="182"/>
      <c r="Y379" s="219">
        <f>ROUND(X379,0)</f>
        <v>0</v>
      </c>
      <c r="AA379" s="182"/>
      <c r="AB379" s="219"/>
      <c r="AC379" s="182"/>
      <c r="AD379" s="219">
        <f>ROUND(AC379,0)</f>
        <v>0</v>
      </c>
      <c r="AE379" s="182"/>
      <c r="AF379" s="219"/>
      <c r="AH379" s="240">
        <v>0</v>
      </c>
      <c r="AI379" s="182">
        <f>VLOOKUP(A:A,'[4]YB01'!$A$1:$C$1317,3,FALSE)</f>
        <v>0</v>
      </c>
      <c r="AJ379" s="177">
        <f t="shared" si="728"/>
        <v>0</v>
      </c>
      <c r="AK379" s="146">
        <v>0</v>
      </c>
      <c r="AL379" s="146">
        <f>ROUND(AM379,0)</f>
        <v>0</v>
      </c>
      <c r="AM379" s="228">
        <v>0</v>
      </c>
      <c r="AN379" s="182">
        <f t="shared" si="638"/>
        <v>0</v>
      </c>
      <c r="AO379" s="219">
        <v>0</v>
      </c>
      <c r="AP379" s="176">
        <f>(SUMIF([5]预算调整!$O:$O,A:A,[5]预算调整!$AD:$AD))/10000</f>
        <v>0</v>
      </c>
      <c r="AQ379" s="219">
        <f t="shared" si="653"/>
        <v>0</v>
      </c>
      <c r="AR379" s="219">
        <v>0</v>
      </c>
      <c r="AS379" s="182">
        <f>(SUMIF([6]预算调整!$F:$F,A:A,[6]预算调整!$P:$P))/10000</f>
        <v>0</v>
      </c>
      <c r="AT379" s="219">
        <f t="shared" si="729"/>
        <v>0</v>
      </c>
      <c r="AW379" s="240">
        <v>0</v>
      </c>
      <c r="AX379" s="182">
        <f>(SUMIF([7]Sheet2!$B:$B,A:A,[7]Sheet2!$C:$C))/10000</f>
        <v>0</v>
      </c>
      <c r="AY379" s="219">
        <f t="shared" si="730"/>
        <v>0</v>
      </c>
      <c r="BC379" s="179">
        <v>0</v>
      </c>
      <c r="BD379" s="146">
        <f t="shared" si="731"/>
        <v>0</v>
      </c>
      <c r="BE379" s="182">
        <v>0</v>
      </c>
      <c r="BF379" s="182">
        <f>SUMIF([8]Sheet1!$O:$O,A379,[8]Sheet1!$AD:$AD)</f>
        <v>0</v>
      </c>
    </row>
    <row r="380" s="177" customFormat="1" customHeight="1" spans="1:58">
      <c r="A380" s="209">
        <v>20507</v>
      </c>
      <c r="B380" s="207" t="s">
        <v>329</v>
      </c>
      <c r="C380" s="66">
        <f t="shared" ref="C380:H380" si="732">SUM(C381:C383)</f>
        <v>240</v>
      </c>
      <c r="D380" s="66">
        <f t="shared" si="732"/>
        <v>163</v>
      </c>
      <c r="E380" s="66">
        <f t="shared" si="732"/>
        <v>8</v>
      </c>
      <c r="F380" s="66">
        <f t="shared" si="732"/>
        <v>-22</v>
      </c>
      <c r="G380" s="66">
        <f t="shared" si="732"/>
        <v>141</v>
      </c>
      <c r="H380" s="66">
        <f t="shared" si="732"/>
        <v>248</v>
      </c>
      <c r="I380" s="106" t="str">
        <f t="shared" si="707"/>
        <v>是</v>
      </c>
      <c r="J380" s="143" t="str">
        <f t="shared" si="708"/>
        <v>款</v>
      </c>
      <c r="K380" s="143" t="str">
        <f t="shared" si="709"/>
        <v>205</v>
      </c>
      <c r="L380" s="143"/>
      <c r="M380" s="143"/>
      <c r="N380" s="143"/>
      <c r="O380" s="143"/>
      <c r="P380" s="143"/>
      <c r="Q380" s="143"/>
      <c r="R380" s="143"/>
      <c r="S380" s="143"/>
      <c r="T380" s="143"/>
      <c r="U380" s="143"/>
      <c r="V380" s="143"/>
      <c r="W380" s="143"/>
      <c r="AN380" s="182">
        <f t="shared" si="638"/>
        <v>0</v>
      </c>
      <c r="AO380" s="219"/>
      <c r="AP380" s="176">
        <f>(SUMIF([5]预算调整!$O:$O,A:A,[5]预算调整!$AD:$AD))/10000</f>
        <v>0</v>
      </c>
      <c r="AQ380" s="219">
        <f t="shared" si="653"/>
        <v>0</v>
      </c>
      <c r="AR380" s="219"/>
      <c r="AS380" s="182">
        <v>0</v>
      </c>
      <c r="AX380" s="182">
        <v>0</v>
      </c>
      <c r="BC380" s="182"/>
      <c r="BD380" s="182"/>
      <c r="BE380" s="182">
        <v>0</v>
      </c>
      <c r="BF380" s="182"/>
    </row>
    <row r="381" customHeight="1" spans="1:58">
      <c r="A381" s="208">
        <v>2050701</v>
      </c>
      <c r="B381" s="60" t="s">
        <v>330</v>
      </c>
      <c r="C381" s="63">
        <f t="shared" ref="C381:C383" si="733">N381+T381+W381</f>
        <v>240</v>
      </c>
      <c r="D381" s="63">
        <f t="shared" ref="D381:D383" si="734">Q381+T381</f>
        <v>163</v>
      </c>
      <c r="E381" s="63">
        <f t="shared" ref="E381:E383" si="735">H381-C381</f>
        <v>8</v>
      </c>
      <c r="F381" s="63">
        <f t="shared" ref="F381:F383" si="736">G381-D381</f>
        <v>-22</v>
      </c>
      <c r="G381" s="63">
        <f t="shared" ref="G381:G383" si="737">AW381</f>
        <v>141</v>
      </c>
      <c r="H381" s="63">
        <f t="shared" ref="H381:H383" si="738">AK381+AN381</f>
        <v>248</v>
      </c>
      <c r="I381" s="106" t="str">
        <f t="shared" si="707"/>
        <v>是</v>
      </c>
      <c r="J381" s="146" t="str">
        <f t="shared" si="708"/>
        <v>项</v>
      </c>
      <c r="K381" s="146" t="str">
        <f t="shared" si="709"/>
        <v>205</v>
      </c>
      <c r="N381" s="218">
        <v>77</v>
      </c>
      <c r="O381" s="146">
        <v>77.0476</v>
      </c>
      <c r="P381" s="219">
        <f>ROUND(O381,0)</f>
        <v>77</v>
      </c>
      <c r="Q381" s="219">
        <v>0</v>
      </c>
      <c r="R381" s="219">
        <v>0</v>
      </c>
      <c r="S381" s="219">
        <f>VLOOKUP(A:A,[3]全区!$A$1:$O$65536,15,FALSE)</f>
        <v>0</v>
      </c>
      <c r="T381" s="219">
        <v>163</v>
      </c>
      <c r="U381" s="146">
        <f>VLOOKUP(A:A,[3]全区!$A$1:$Q$65536,17,FALSE)</f>
        <v>162.96</v>
      </c>
      <c r="V381" s="219">
        <f>ROUND(U381,0)</f>
        <v>163</v>
      </c>
      <c r="W381" s="219">
        <v>0</v>
      </c>
      <c r="X381" s="182">
        <f>VLOOKUP(A:A,[3]全区!$A$1:$S$65536,19,FALSE)</f>
        <v>0</v>
      </c>
      <c r="Y381" s="219">
        <f>ROUND(X381,0)</f>
        <v>0</v>
      </c>
      <c r="AA381" s="182">
        <f>VLOOKUP(A:A,[2]全区!$A$1:$T$65536,20,FALSE)</f>
        <v>0</v>
      </c>
      <c r="AB381" s="219">
        <f>ROUND(AA381,0)</f>
        <v>0</v>
      </c>
      <c r="AC381" s="182">
        <f>VLOOKUP(A:A,[1]全区!$A$1:$V$65536,22,FALSE)</f>
        <v>0</v>
      </c>
      <c r="AD381" s="219">
        <f>ROUND(AC381,0)</f>
        <v>0</v>
      </c>
      <c r="AE381" s="182">
        <f>VLOOKUP(A:A,[2]全区!$A$1:$P$65536,16,FALSE)</f>
        <v>164.95</v>
      </c>
      <c r="AF381" s="219">
        <f>ROUND(AE381,0)</f>
        <v>165</v>
      </c>
      <c r="AH381" s="182">
        <v>189</v>
      </c>
      <c r="AI381" s="182">
        <f>VLOOKUP(A:A,'[4]YB01'!$A$1:$C$1317,3,FALSE)</f>
        <v>189</v>
      </c>
      <c r="AJ381" s="177">
        <f t="shared" ref="AJ381:AJ383" si="739">AO381+AR381</f>
        <v>86</v>
      </c>
      <c r="AK381" s="146">
        <v>220</v>
      </c>
      <c r="AL381" s="146">
        <f>ROUND(AM381,0)</f>
        <v>220</v>
      </c>
      <c r="AM381" s="228">
        <v>220.178397</v>
      </c>
      <c r="AN381" s="182">
        <f t="shared" si="638"/>
        <v>28</v>
      </c>
      <c r="AO381" s="219">
        <v>84</v>
      </c>
      <c r="AP381" s="176">
        <f>(SUMIF([5]预算调整!$O:$O,A:A,[5]预算调整!$AD:$AD))/10000</f>
        <v>84.165793</v>
      </c>
      <c r="AQ381" s="219">
        <f t="shared" si="653"/>
        <v>84</v>
      </c>
      <c r="AR381" s="219">
        <v>2</v>
      </c>
      <c r="AS381" s="182">
        <f>(SUMIF([6]预算调整!$F:$F,A:A,[6]预算调整!$P:$P))/10000</f>
        <v>2.0907</v>
      </c>
      <c r="AT381" s="219">
        <f t="shared" ref="AT381:AT383" si="740">ROUND(AS381,0)</f>
        <v>2</v>
      </c>
      <c r="AW381" s="231">
        <v>141</v>
      </c>
      <c r="AX381" s="182">
        <f>(SUMIF([7]Sheet2!$B:$B,A:A,[7]Sheet2!$C:$C))/10000</f>
        <v>141.116499</v>
      </c>
      <c r="AY381" s="219">
        <f t="shared" ref="AY381:AY383" si="741">ROUND(AX381,0)</f>
        <v>141</v>
      </c>
      <c r="BC381" s="182">
        <v>28</v>
      </c>
      <c r="BD381" s="146">
        <f t="shared" ref="BD381:BD383" si="742">ROUND(BE381,0)</f>
        <v>28</v>
      </c>
      <c r="BE381" s="182">
        <v>27.5544</v>
      </c>
      <c r="BF381" s="182">
        <f>SUMIF([8]Sheet1!$O:$O,A381,[8]Sheet1!$AD:$AD)</f>
        <v>275544</v>
      </c>
    </row>
    <row r="382" hidden="1" customHeight="1" spans="1:58">
      <c r="A382" s="208">
        <v>2050702</v>
      </c>
      <c r="B382" s="60" t="s">
        <v>331</v>
      </c>
      <c r="C382" s="63">
        <f t="shared" si="733"/>
        <v>0</v>
      </c>
      <c r="D382" s="63">
        <f t="shared" si="734"/>
        <v>0</v>
      </c>
      <c r="E382" s="63">
        <f t="shared" si="735"/>
        <v>0</v>
      </c>
      <c r="F382" s="63">
        <f t="shared" si="736"/>
        <v>0</v>
      </c>
      <c r="G382" s="63">
        <f t="shared" si="737"/>
        <v>0</v>
      </c>
      <c r="H382" s="63">
        <f t="shared" si="738"/>
        <v>0</v>
      </c>
      <c r="I382" s="106" t="str">
        <f t="shared" si="707"/>
        <v>否</v>
      </c>
      <c r="J382" s="146" t="str">
        <f t="shared" si="708"/>
        <v>项</v>
      </c>
      <c r="K382" s="146" t="str">
        <f t="shared" si="709"/>
        <v>205</v>
      </c>
      <c r="N382" s="218">
        <v>0</v>
      </c>
      <c r="O382" s="146">
        <v>0</v>
      </c>
      <c r="P382" s="219">
        <f>ROUND(O382,0)</f>
        <v>0</v>
      </c>
      <c r="Q382" s="219">
        <v>0</v>
      </c>
      <c r="R382" s="219">
        <v>0</v>
      </c>
      <c r="S382" s="219">
        <f>VLOOKUP(A:A,[3]全区!$A$1:$O$65536,15,FALSE)</f>
        <v>0</v>
      </c>
      <c r="T382" s="219">
        <v>0</v>
      </c>
      <c r="U382" s="146">
        <f>VLOOKUP(A:A,[3]全区!$A$1:$Q$65536,17,FALSE)</f>
        <v>0</v>
      </c>
      <c r="V382" s="219">
        <f>ROUND(U382,0)</f>
        <v>0</v>
      </c>
      <c r="W382" s="219">
        <v>0</v>
      </c>
      <c r="X382" s="182">
        <f>VLOOKUP(A:A,[3]全区!$A$1:$S$65536,19,FALSE)</f>
        <v>0</v>
      </c>
      <c r="Y382" s="219">
        <f>ROUND(X382,0)</f>
        <v>0</v>
      </c>
      <c r="AA382" s="182">
        <f>VLOOKUP(A:A,[2]全区!$A$1:$T$65536,20,FALSE)</f>
        <v>0</v>
      </c>
      <c r="AB382" s="219">
        <f>ROUND(AA382,0)</f>
        <v>0</v>
      </c>
      <c r="AC382" s="182">
        <f>VLOOKUP(A:A,[1]全区!$A$1:$V$65536,22,FALSE)</f>
        <v>0</v>
      </c>
      <c r="AD382" s="219">
        <f>ROUND(AC382,0)</f>
        <v>0</v>
      </c>
      <c r="AE382" s="182">
        <f>VLOOKUP(A:A,[2]全区!$A$1:$P$65536,16,FALSE)</f>
        <v>0</v>
      </c>
      <c r="AF382" s="219">
        <f>ROUND(AE382,0)</f>
        <v>0</v>
      </c>
      <c r="AH382" s="182">
        <v>0</v>
      </c>
      <c r="AI382" s="182">
        <f>VLOOKUP(A:A,'[4]YB01'!$A$1:$C$1317,3,FALSE)</f>
        <v>0</v>
      </c>
      <c r="AJ382" s="177">
        <f t="shared" si="739"/>
        <v>0</v>
      </c>
      <c r="AK382" s="146">
        <v>0</v>
      </c>
      <c r="AL382" s="146">
        <f>ROUND(AM382,0)</f>
        <v>0</v>
      </c>
      <c r="AM382" s="228">
        <v>0</v>
      </c>
      <c r="AN382" s="182">
        <f t="shared" si="638"/>
        <v>0</v>
      </c>
      <c r="AO382" s="219">
        <v>0</v>
      </c>
      <c r="AP382" s="176">
        <f>(SUMIF([5]预算调整!$O:$O,A:A,[5]预算调整!$AD:$AD))/10000</f>
        <v>0</v>
      </c>
      <c r="AQ382" s="219">
        <f t="shared" si="653"/>
        <v>0</v>
      </c>
      <c r="AR382" s="219">
        <v>0</v>
      </c>
      <c r="AS382" s="182">
        <f>(SUMIF([6]预算调整!$F:$F,A:A,[6]预算调整!$P:$P))/10000</f>
        <v>0</v>
      </c>
      <c r="AT382" s="219">
        <f t="shared" si="740"/>
        <v>0</v>
      </c>
      <c r="AW382" s="231">
        <v>0</v>
      </c>
      <c r="AX382" s="182">
        <f>(SUMIF([7]Sheet2!$B:$B,A:A,[7]Sheet2!$C:$C))/10000</f>
        <v>0</v>
      </c>
      <c r="AY382" s="219">
        <f t="shared" si="741"/>
        <v>0</v>
      </c>
      <c r="BC382" s="182">
        <v>0</v>
      </c>
      <c r="BD382" s="146">
        <f t="shared" si="742"/>
        <v>0</v>
      </c>
      <c r="BE382" s="182">
        <v>0</v>
      </c>
      <c r="BF382" s="182">
        <f>SUMIF([8]Sheet1!$O:$O,A382,[8]Sheet1!$AD:$AD)</f>
        <v>0</v>
      </c>
    </row>
    <row r="383" hidden="1" customHeight="1" spans="1:58">
      <c r="A383" s="208">
        <v>2050799</v>
      </c>
      <c r="B383" s="60" t="s">
        <v>332</v>
      </c>
      <c r="C383" s="63">
        <f t="shared" si="733"/>
        <v>0</v>
      </c>
      <c r="D383" s="63">
        <f t="shared" si="734"/>
        <v>0</v>
      </c>
      <c r="E383" s="63">
        <f t="shared" si="735"/>
        <v>0</v>
      </c>
      <c r="F383" s="63">
        <f t="shared" si="736"/>
        <v>0</v>
      </c>
      <c r="G383" s="63">
        <f t="shared" si="737"/>
        <v>0</v>
      </c>
      <c r="H383" s="63">
        <f t="shared" si="738"/>
        <v>0</v>
      </c>
      <c r="I383" s="106" t="str">
        <f t="shared" si="707"/>
        <v>否</v>
      </c>
      <c r="J383" s="146" t="str">
        <f t="shared" si="708"/>
        <v>项</v>
      </c>
      <c r="K383" s="146" t="str">
        <f t="shared" si="709"/>
        <v>205</v>
      </c>
      <c r="N383" s="218">
        <v>0</v>
      </c>
      <c r="O383" s="146">
        <v>0</v>
      </c>
      <c r="P383" s="219">
        <f>ROUND(O383,0)</f>
        <v>0</v>
      </c>
      <c r="Q383" s="219">
        <v>0</v>
      </c>
      <c r="R383" s="219">
        <v>0</v>
      </c>
      <c r="S383" s="219">
        <f>VLOOKUP(A:A,[3]全区!$A$1:$O$65536,15,FALSE)</f>
        <v>0</v>
      </c>
      <c r="T383" s="219">
        <v>0</v>
      </c>
      <c r="U383" s="146">
        <f>VLOOKUP(A:A,[3]全区!$A$1:$Q$65536,17,FALSE)</f>
        <v>0</v>
      </c>
      <c r="V383" s="219">
        <f>ROUND(U383,0)</f>
        <v>0</v>
      </c>
      <c r="W383" s="219">
        <v>0</v>
      </c>
      <c r="X383" s="182">
        <f>VLOOKUP(A:A,[3]全区!$A$1:$S$65536,19,FALSE)</f>
        <v>0</v>
      </c>
      <c r="Y383" s="219">
        <f>ROUND(X383,0)</f>
        <v>0</v>
      </c>
      <c r="AA383" s="182">
        <f>VLOOKUP(A:A,[2]全区!$A$1:$T$65536,20,FALSE)</f>
        <v>0</v>
      </c>
      <c r="AB383" s="219">
        <f>ROUND(AA383,0)</f>
        <v>0</v>
      </c>
      <c r="AC383" s="182">
        <f>VLOOKUP(A:A,[1]全区!$A$1:$V$65536,22,FALSE)</f>
        <v>0</v>
      </c>
      <c r="AD383" s="219">
        <f>ROUND(AC383,0)</f>
        <v>0</v>
      </c>
      <c r="AE383" s="182">
        <f>VLOOKUP(A:A,[2]全区!$A$1:$P$65536,16,FALSE)</f>
        <v>0</v>
      </c>
      <c r="AF383" s="219">
        <f>ROUND(AE383,0)</f>
        <v>0</v>
      </c>
      <c r="AH383" s="182">
        <v>0</v>
      </c>
      <c r="AI383" s="182">
        <f>VLOOKUP(A:A,'[4]YB01'!$A$1:$C$1317,3,FALSE)</f>
        <v>0</v>
      </c>
      <c r="AJ383" s="177">
        <f t="shared" si="739"/>
        <v>0</v>
      </c>
      <c r="AK383" s="146">
        <v>0</v>
      </c>
      <c r="AL383" s="146">
        <f>ROUND(AM383,0)</f>
        <v>0</v>
      </c>
      <c r="AM383" s="228">
        <v>0</v>
      </c>
      <c r="AN383" s="182">
        <f t="shared" si="638"/>
        <v>0</v>
      </c>
      <c r="AO383" s="219">
        <v>0</v>
      </c>
      <c r="AP383" s="176">
        <f>(SUMIF([5]预算调整!$O:$O,A:A,[5]预算调整!$AD:$AD))/10000</f>
        <v>0</v>
      </c>
      <c r="AQ383" s="219">
        <f t="shared" si="653"/>
        <v>0</v>
      </c>
      <c r="AR383" s="219">
        <v>0</v>
      </c>
      <c r="AS383" s="182">
        <f>(SUMIF([6]预算调整!$F:$F,A:A,[6]预算调整!$P:$P))/10000</f>
        <v>0</v>
      </c>
      <c r="AT383" s="219">
        <f t="shared" si="740"/>
        <v>0</v>
      </c>
      <c r="AW383" s="231">
        <v>0</v>
      </c>
      <c r="AX383" s="182">
        <f>(SUMIF([7]Sheet2!$B:$B,A:A,[7]Sheet2!$C:$C))/10000</f>
        <v>0</v>
      </c>
      <c r="AY383" s="219">
        <f t="shared" si="741"/>
        <v>0</v>
      </c>
      <c r="BC383" s="182">
        <v>0</v>
      </c>
      <c r="BD383" s="146">
        <f t="shared" si="742"/>
        <v>0</v>
      </c>
      <c r="BE383" s="182">
        <v>0</v>
      </c>
      <c r="BF383" s="182">
        <f>SUMIF([8]Sheet1!$O:$O,A383,[8]Sheet1!$AD:$AD)</f>
        <v>0</v>
      </c>
    </row>
    <row r="384" s="177" customFormat="1" customHeight="1" spans="1:58">
      <c r="A384" s="209">
        <v>20508</v>
      </c>
      <c r="B384" s="207" t="s">
        <v>333</v>
      </c>
      <c r="C384" s="66">
        <f t="shared" ref="C384:H384" si="743">SUM(C385:C389)</f>
        <v>227</v>
      </c>
      <c r="D384" s="66">
        <f t="shared" si="743"/>
        <v>0</v>
      </c>
      <c r="E384" s="66">
        <f t="shared" si="743"/>
        <v>72</v>
      </c>
      <c r="F384" s="66">
        <f t="shared" si="743"/>
        <v>0</v>
      </c>
      <c r="G384" s="66">
        <f t="shared" si="743"/>
        <v>0</v>
      </c>
      <c r="H384" s="66">
        <f t="shared" si="743"/>
        <v>299</v>
      </c>
      <c r="I384" s="106" t="str">
        <f t="shared" si="707"/>
        <v>是</v>
      </c>
      <c r="J384" s="143" t="str">
        <f t="shared" si="708"/>
        <v>款</v>
      </c>
      <c r="K384" s="143" t="str">
        <f t="shared" si="709"/>
        <v>205</v>
      </c>
      <c r="L384" s="143"/>
      <c r="M384" s="143"/>
      <c r="N384" s="143"/>
      <c r="O384" s="143"/>
      <c r="P384" s="143"/>
      <c r="Q384" s="143"/>
      <c r="R384" s="143"/>
      <c r="S384" s="143"/>
      <c r="T384" s="143"/>
      <c r="U384" s="143"/>
      <c r="V384" s="143"/>
      <c r="W384" s="143"/>
      <c r="AN384" s="182">
        <f t="shared" si="638"/>
        <v>0</v>
      </c>
      <c r="AO384" s="219"/>
      <c r="AP384" s="176">
        <f>(SUMIF([5]预算调整!$O:$O,A:A,[5]预算调整!$AD:$AD))/10000</f>
        <v>0</v>
      </c>
      <c r="AQ384" s="219">
        <f t="shared" si="653"/>
        <v>0</v>
      </c>
      <c r="AR384" s="219"/>
      <c r="AS384" s="182">
        <v>0</v>
      </c>
      <c r="AX384" s="182">
        <v>0</v>
      </c>
      <c r="BC384" s="182"/>
      <c r="BD384" s="182"/>
      <c r="BE384" s="182">
        <v>0</v>
      </c>
      <c r="BF384" s="182"/>
    </row>
    <row r="385" hidden="1" customHeight="1" spans="1:58">
      <c r="A385" s="208">
        <v>2050801</v>
      </c>
      <c r="B385" s="60" t="s">
        <v>334</v>
      </c>
      <c r="C385" s="63">
        <f t="shared" ref="C385:C389" si="744">N385+T385+W385</f>
        <v>0</v>
      </c>
      <c r="D385" s="63">
        <f t="shared" ref="D385:D389" si="745">Q385+T385</f>
        <v>0</v>
      </c>
      <c r="E385" s="63">
        <f t="shared" ref="E385:E389" si="746">H385-C385</f>
        <v>0</v>
      </c>
      <c r="F385" s="63">
        <f t="shared" ref="F385:F389" si="747">G385-D385</f>
        <v>0</v>
      </c>
      <c r="G385" s="63">
        <f t="shared" ref="G385:G389" si="748">AW385</f>
        <v>0</v>
      </c>
      <c r="H385" s="63">
        <f t="shared" ref="H385:H389" si="749">AK385+AN385</f>
        <v>0</v>
      </c>
      <c r="I385" s="106" t="str">
        <f t="shared" si="707"/>
        <v>否</v>
      </c>
      <c r="J385" s="146" t="str">
        <f t="shared" si="708"/>
        <v>项</v>
      </c>
      <c r="K385" s="146" t="str">
        <f t="shared" si="709"/>
        <v>205</v>
      </c>
      <c r="N385" s="218">
        <v>0</v>
      </c>
      <c r="O385" s="146">
        <v>0</v>
      </c>
      <c r="P385" s="219">
        <f>ROUND(O385,0)</f>
        <v>0</v>
      </c>
      <c r="Q385" s="219">
        <v>0</v>
      </c>
      <c r="R385" s="219">
        <v>0</v>
      </c>
      <c r="S385" s="219">
        <f>VLOOKUP(A:A,[3]全区!$A$1:$O$65536,15,FALSE)</f>
        <v>0</v>
      </c>
      <c r="T385" s="219">
        <v>0</v>
      </c>
      <c r="U385" s="146">
        <f>VLOOKUP(A:A,[3]全区!$A$1:$Q$65536,17,FALSE)</f>
        <v>0</v>
      </c>
      <c r="V385" s="219">
        <f>ROUND(U385,0)</f>
        <v>0</v>
      </c>
      <c r="W385" s="219">
        <v>0</v>
      </c>
      <c r="X385" s="182">
        <f>VLOOKUP(A:A,[3]全区!$A$1:$S$65536,19,FALSE)</f>
        <v>0</v>
      </c>
      <c r="Y385" s="219">
        <f>ROUND(X385,0)</f>
        <v>0</v>
      </c>
      <c r="AA385" s="182">
        <f>VLOOKUP(A:A,[2]全区!$A$1:$T$65536,20,FALSE)</f>
        <v>0</v>
      </c>
      <c r="AB385" s="219">
        <f>ROUND(AA385,0)</f>
        <v>0</v>
      </c>
      <c r="AC385" s="182">
        <f>VLOOKUP(A:A,[1]全区!$A$1:$V$65536,22,FALSE)</f>
        <v>0</v>
      </c>
      <c r="AD385" s="219">
        <f>ROUND(AC385,0)</f>
        <v>0</v>
      </c>
      <c r="AE385" s="182">
        <f>VLOOKUP(A:A,[2]全区!$A$1:$P$65536,16,FALSE)</f>
        <v>0</v>
      </c>
      <c r="AF385" s="219">
        <f>ROUND(AE385,0)</f>
        <v>0</v>
      </c>
      <c r="AH385" s="182">
        <v>0</v>
      </c>
      <c r="AI385" s="182">
        <f>VLOOKUP(A:A,'[4]YB01'!$A$1:$C$1317,3,FALSE)</f>
        <v>0</v>
      </c>
      <c r="AJ385" s="177">
        <f t="shared" ref="AJ385:AJ389" si="750">AO385+AR385</f>
        <v>0</v>
      </c>
      <c r="AK385" s="146">
        <v>0</v>
      </c>
      <c r="AL385" s="146">
        <f>ROUND(AM385,0)</f>
        <v>0</v>
      </c>
      <c r="AM385" s="228">
        <v>0</v>
      </c>
      <c r="AN385" s="182">
        <f t="shared" si="638"/>
        <v>0</v>
      </c>
      <c r="AO385" s="219">
        <v>0</v>
      </c>
      <c r="AP385" s="176">
        <f>(SUMIF([5]预算调整!$O:$O,A:A,[5]预算调整!$AD:$AD))/10000</f>
        <v>0</v>
      </c>
      <c r="AQ385" s="219">
        <f t="shared" si="653"/>
        <v>0</v>
      </c>
      <c r="AR385" s="219">
        <v>0</v>
      </c>
      <c r="AS385" s="182">
        <f>(SUMIF([6]预算调整!$F:$F,A:A,[6]预算调整!$P:$P))/10000</f>
        <v>0</v>
      </c>
      <c r="AT385" s="219">
        <f t="shared" ref="AT385:AT389" si="751">ROUND(AS385,0)</f>
        <v>0</v>
      </c>
      <c r="AW385" s="231">
        <v>0</v>
      </c>
      <c r="AX385" s="182">
        <f>(SUMIF([7]Sheet2!$B:$B,A:A,[7]Sheet2!$C:$C))/10000</f>
        <v>0</v>
      </c>
      <c r="AY385" s="219">
        <f t="shared" ref="AY385:AY389" si="752">ROUND(AX385,0)</f>
        <v>0</v>
      </c>
      <c r="BC385" s="182">
        <v>0</v>
      </c>
      <c r="BD385" s="146">
        <f t="shared" ref="BD385:BD389" si="753">ROUND(BE385,0)</f>
        <v>0</v>
      </c>
      <c r="BE385" s="182">
        <v>0</v>
      </c>
      <c r="BF385" s="182">
        <f>SUMIF([8]Sheet1!$O:$O,A385,[8]Sheet1!$AD:$AD)</f>
        <v>0</v>
      </c>
    </row>
    <row r="386" customHeight="1" spans="1:58">
      <c r="A386" s="208">
        <v>2050802</v>
      </c>
      <c r="B386" s="60" t="s">
        <v>335</v>
      </c>
      <c r="C386" s="63">
        <f t="shared" si="744"/>
        <v>227</v>
      </c>
      <c r="D386" s="63">
        <f t="shared" si="745"/>
        <v>0</v>
      </c>
      <c r="E386" s="63">
        <f t="shared" si="746"/>
        <v>72</v>
      </c>
      <c r="F386" s="63">
        <f t="shared" si="747"/>
        <v>0</v>
      </c>
      <c r="G386" s="63">
        <f t="shared" si="748"/>
        <v>0</v>
      </c>
      <c r="H386" s="63">
        <f t="shared" si="749"/>
        <v>299</v>
      </c>
      <c r="I386" s="106" t="str">
        <f t="shared" si="707"/>
        <v>是</v>
      </c>
      <c r="J386" s="146" t="str">
        <f t="shared" si="708"/>
        <v>项</v>
      </c>
      <c r="K386" s="146" t="str">
        <f t="shared" si="709"/>
        <v>205</v>
      </c>
      <c r="N386" s="218">
        <v>227</v>
      </c>
      <c r="O386" s="146">
        <v>226.677568</v>
      </c>
      <c r="P386" s="219">
        <f>ROUND(O386,0)</f>
        <v>227</v>
      </c>
      <c r="Q386" s="219">
        <v>0</v>
      </c>
      <c r="R386" s="219">
        <v>0</v>
      </c>
      <c r="S386" s="219">
        <f>VLOOKUP(A:A,[3]全区!$A$1:$O$65536,15,FALSE)</f>
        <v>0</v>
      </c>
      <c r="T386" s="219">
        <v>0</v>
      </c>
      <c r="U386" s="146">
        <f>VLOOKUP(A:A,[3]全区!$A$1:$Q$65536,17,FALSE)</f>
        <v>0</v>
      </c>
      <c r="V386" s="219">
        <f>ROUND(U386,0)</f>
        <v>0</v>
      </c>
      <c r="W386" s="219">
        <v>0</v>
      </c>
      <c r="X386" s="182">
        <f>VLOOKUP(A:A,[3]全区!$A$1:$S$65536,19,FALSE)</f>
        <v>0</v>
      </c>
      <c r="Y386" s="219">
        <f>ROUND(X386,0)</f>
        <v>0</v>
      </c>
      <c r="AA386" s="182">
        <f>VLOOKUP(A:A,[2]全区!$A$1:$T$65536,20,FALSE)</f>
        <v>0</v>
      </c>
      <c r="AB386" s="219">
        <f>ROUND(AA386,0)</f>
        <v>0</v>
      </c>
      <c r="AC386" s="182">
        <f>VLOOKUP(A:A,[1]全区!$A$1:$V$65536,22,FALSE)</f>
        <v>0</v>
      </c>
      <c r="AD386" s="219">
        <f>ROUND(AC386,0)</f>
        <v>0</v>
      </c>
      <c r="AE386" s="182">
        <f>VLOOKUP(A:A,[2]全区!$A$1:$P$65536,16,FALSE)</f>
        <v>0</v>
      </c>
      <c r="AF386" s="219">
        <f>ROUND(AE386,0)</f>
        <v>0</v>
      </c>
      <c r="AH386" s="182">
        <v>214</v>
      </c>
      <c r="AI386" s="182">
        <f>VLOOKUP(A:A,'[4]YB01'!$A$1:$C$1317,3,FALSE)</f>
        <v>214</v>
      </c>
      <c r="AJ386" s="177">
        <f t="shared" si="750"/>
        <v>18</v>
      </c>
      <c r="AK386" s="146">
        <v>215</v>
      </c>
      <c r="AL386" s="146">
        <f>ROUND(AM386,0)</f>
        <v>215</v>
      </c>
      <c r="AM386" s="228">
        <v>215.170177</v>
      </c>
      <c r="AN386" s="182">
        <f t="shared" si="638"/>
        <v>84</v>
      </c>
      <c r="AO386" s="219">
        <v>18</v>
      </c>
      <c r="AP386" s="176">
        <f>(SUMIF([5]预算调整!$O:$O,A:A,[5]预算调整!$AD:$AD))/10000</f>
        <v>17.855456</v>
      </c>
      <c r="AQ386" s="219">
        <f t="shared" si="653"/>
        <v>18</v>
      </c>
      <c r="AR386" s="219">
        <v>0</v>
      </c>
      <c r="AS386" s="182">
        <f>(SUMIF([6]预算调整!$F:$F,A:A,[6]预算调整!$P:$P))/10000</f>
        <v>0</v>
      </c>
      <c r="AT386" s="219">
        <f t="shared" si="751"/>
        <v>0</v>
      </c>
      <c r="AW386" s="231">
        <v>0</v>
      </c>
      <c r="AX386" s="182">
        <f>(SUMIF([7]Sheet2!$B:$B,A:A,[7]Sheet2!$C:$C))/10000</f>
        <v>0</v>
      </c>
      <c r="AY386" s="219">
        <f t="shared" si="752"/>
        <v>0</v>
      </c>
      <c r="BC386" s="182">
        <v>84</v>
      </c>
      <c r="BD386" s="146">
        <f t="shared" si="753"/>
        <v>84</v>
      </c>
      <c r="BE386" s="182">
        <v>83.8345</v>
      </c>
      <c r="BF386" s="182">
        <f>SUMIF([8]Sheet1!$O:$O,A386,[8]Sheet1!$AD:$AD)</f>
        <v>838345</v>
      </c>
    </row>
    <row r="387" hidden="1" customHeight="1" spans="1:58">
      <c r="A387" s="208">
        <v>2050803</v>
      </c>
      <c r="B387" s="60" t="s">
        <v>336</v>
      </c>
      <c r="C387" s="63">
        <f t="shared" si="744"/>
        <v>0</v>
      </c>
      <c r="D387" s="63">
        <f t="shared" si="745"/>
        <v>0</v>
      </c>
      <c r="E387" s="63">
        <f t="shared" si="746"/>
        <v>0</v>
      </c>
      <c r="F387" s="63">
        <f t="shared" si="747"/>
        <v>0</v>
      </c>
      <c r="G387" s="63">
        <f t="shared" si="748"/>
        <v>0</v>
      </c>
      <c r="H387" s="63">
        <f t="shared" si="749"/>
        <v>0</v>
      </c>
      <c r="I387" s="106" t="str">
        <f t="shared" si="707"/>
        <v>否</v>
      </c>
      <c r="J387" s="146" t="str">
        <f t="shared" si="708"/>
        <v>项</v>
      </c>
      <c r="K387" s="146" t="str">
        <f t="shared" si="709"/>
        <v>205</v>
      </c>
      <c r="N387" s="218">
        <v>0</v>
      </c>
      <c r="O387" s="146">
        <v>0</v>
      </c>
      <c r="P387" s="219">
        <f>ROUND(O387,0)</f>
        <v>0</v>
      </c>
      <c r="Q387" s="219">
        <v>0</v>
      </c>
      <c r="R387" s="219">
        <v>0</v>
      </c>
      <c r="S387" s="219">
        <f>VLOOKUP(A:A,[3]全区!$A$1:$O$65536,15,FALSE)</f>
        <v>0</v>
      </c>
      <c r="T387" s="219">
        <v>0</v>
      </c>
      <c r="U387" s="146">
        <f>VLOOKUP(A:A,[3]全区!$A$1:$Q$65536,17,FALSE)</f>
        <v>0</v>
      </c>
      <c r="V387" s="219">
        <f>ROUND(U387,0)</f>
        <v>0</v>
      </c>
      <c r="W387" s="219">
        <v>0</v>
      </c>
      <c r="X387" s="182">
        <f>VLOOKUP(A:A,[3]全区!$A$1:$S$65536,19,FALSE)</f>
        <v>0</v>
      </c>
      <c r="Y387" s="219">
        <f>ROUND(X387,0)</f>
        <v>0</v>
      </c>
      <c r="AA387" s="182">
        <f>VLOOKUP(A:A,[2]全区!$A$1:$T$65536,20,FALSE)</f>
        <v>0</v>
      </c>
      <c r="AB387" s="219">
        <f>ROUND(AA387,0)</f>
        <v>0</v>
      </c>
      <c r="AC387" s="182">
        <f>VLOOKUP(A:A,[1]全区!$A$1:$V$65536,22,FALSE)</f>
        <v>0</v>
      </c>
      <c r="AD387" s="219">
        <f>ROUND(AC387,0)</f>
        <v>0</v>
      </c>
      <c r="AE387" s="182">
        <f>VLOOKUP(A:A,[2]全区!$A$1:$P$65536,16,FALSE)</f>
        <v>0</v>
      </c>
      <c r="AF387" s="219">
        <f>ROUND(AE387,0)</f>
        <v>0</v>
      </c>
      <c r="AH387" s="182">
        <v>0</v>
      </c>
      <c r="AI387" s="182">
        <f>VLOOKUP(A:A,'[4]YB01'!$A$1:$C$1317,3,FALSE)</f>
        <v>0</v>
      </c>
      <c r="AJ387" s="177">
        <f t="shared" si="750"/>
        <v>0</v>
      </c>
      <c r="AK387" s="146">
        <v>0</v>
      </c>
      <c r="AL387" s="146">
        <f>ROUND(AM387,0)</f>
        <v>0</v>
      </c>
      <c r="AM387" s="228">
        <v>0</v>
      </c>
      <c r="AN387" s="182">
        <f t="shared" si="638"/>
        <v>0</v>
      </c>
      <c r="AO387" s="219">
        <v>0</v>
      </c>
      <c r="AP387" s="176">
        <f>(SUMIF([5]预算调整!$O:$O,A:A,[5]预算调整!$AD:$AD))/10000</f>
        <v>0</v>
      </c>
      <c r="AQ387" s="219">
        <f t="shared" si="653"/>
        <v>0</v>
      </c>
      <c r="AR387" s="219">
        <v>0</v>
      </c>
      <c r="AS387" s="182">
        <f>(SUMIF([6]预算调整!$F:$F,A:A,[6]预算调整!$P:$P))/10000</f>
        <v>0</v>
      </c>
      <c r="AT387" s="219">
        <f t="shared" si="751"/>
        <v>0</v>
      </c>
      <c r="AW387" s="231">
        <v>0</v>
      </c>
      <c r="AX387" s="182">
        <f>(SUMIF([7]Sheet2!$B:$B,A:A,[7]Sheet2!$C:$C))/10000</f>
        <v>0</v>
      </c>
      <c r="AY387" s="219">
        <f t="shared" si="752"/>
        <v>0</v>
      </c>
      <c r="BC387" s="182">
        <v>0</v>
      </c>
      <c r="BD387" s="146">
        <f t="shared" si="753"/>
        <v>0</v>
      </c>
      <c r="BE387" s="182">
        <v>0</v>
      </c>
      <c r="BF387" s="182">
        <f>SUMIF([8]Sheet1!$O:$O,A387,[8]Sheet1!$AD:$AD)</f>
        <v>0</v>
      </c>
    </row>
    <row r="388" hidden="1" customHeight="1" spans="1:58">
      <c r="A388" s="208">
        <v>2050804</v>
      </c>
      <c r="B388" s="60" t="s">
        <v>337</v>
      </c>
      <c r="C388" s="63">
        <f t="shared" si="744"/>
        <v>0</v>
      </c>
      <c r="D388" s="63">
        <f t="shared" si="745"/>
        <v>0</v>
      </c>
      <c r="E388" s="63">
        <f t="shared" si="746"/>
        <v>0</v>
      </c>
      <c r="F388" s="63">
        <f t="shared" si="747"/>
        <v>0</v>
      </c>
      <c r="G388" s="63">
        <f t="shared" si="748"/>
        <v>0</v>
      </c>
      <c r="H388" s="63">
        <f t="shared" si="749"/>
        <v>0</v>
      </c>
      <c r="I388" s="106" t="str">
        <f t="shared" si="707"/>
        <v>否</v>
      </c>
      <c r="J388" s="146" t="str">
        <f t="shared" si="708"/>
        <v>项</v>
      </c>
      <c r="K388" s="146" t="str">
        <f t="shared" si="709"/>
        <v>205</v>
      </c>
      <c r="N388" s="218">
        <v>0</v>
      </c>
      <c r="O388" s="146">
        <v>0</v>
      </c>
      <c r="P388" s="219">
        <f>ROUND(O388,0)</f>
        <v>0</v>
      </c>
      <c r="Q388" s="219">
        <v>0</v>
      </c>
      <c r="R388" s="219">
        <v>0</v>
      </c>
      <c r="S388" s="219">
        <f>VLOOKUP(A:A,[3]全区!$A$1:$O$65536,15,FALSE)</f>
        <v>0</v>
      </c>
      <c r="T388" s="219">
        <v>0</v>
      </c>
      <c r="U388" s="146">
        <f>VLOOKUP(A:A,[3]全区!$A$1:$Q$65536,17,FALSE)</f>
        <v>0</v>
      </c>
      <c r="V388" s="219">
        <f>ROUND(U388,0)</f>
        <v>0</v>
      </c>
      <c r="W388" s="219">
        <v>0</v>
      </c>
      <c r="X388" s="182">
        <f>VLOOKUP(A:A,[3]全区!$A$1:$S$65536,19,FALSE)</f>
        <v>0</v>
      </c>
      <c r="Y388" s="219">
        <f>ROUND(X388,0)</f>
        <v>0</v>
      </c>
      <c r="AA388" s="182">
        <f>VLOOKUP(A:A,[2]全区!$A$1:$T$65536,20,FALSE)</f>
        <v>0</v>
      </c>
      <c r="AB388" s="219">
        <f>ROUND(AA388,0)</f>
        <v>0</v>
      </c>
      <c r="AC388" s="182">
        <f>VLOOKUP(A:A,[1]全区!$A$1:$V$65536,22,FALSE)</f>
        <v>0</v>
      </c>
      <c r="AD388" s="219">
        <f>ROUND(AC388,0)</f>
        <v>0</v>
      </c>
      <c r="AE388" s="182">
        <f>VLOOKUP(A:A,[2]全区!$A$1:$P$65536,16,FALSE)</f>
        <v>0</v>
      </c>
      <c r="AF388" s="219">
        <f>ROUND(AE388,0)</f>
        <v>0</v>
      </c>
      <c r="AH388" s="182">
        <v>0</v>
      </c>
      <c r="AI388" s="182">
        <f>VLOOKUP(A:A,'[4]YB01'!$A$1:$C$1317,3,FALSE)</f>
        <v>0</v>
      </c>
      <c r="AJ388" s="177">
        <f t="shared" si="750"/>
        <v>0</v>
      </c>
      <c r="AK388" s="146">
        <v>0</v>
      </c>
      <c r="AL388" s="146">
        <f>ROUND(AM388,0)</f>
        <v>0</v>
      </c>
      <c r="AM388" s="228">
        <v>0</v>
      </c>
      <c r="AN388" s="182">
        <f t="shared" si="638"/>
        <v>0</v>
      </c>
      <c r="AO388" s="219">
        <v>0</v>
      </c>
      <c r="AP388" s="176">
        <f>(SUMIF([5]预算调整!$O:$O,A:A,[5]预算调整!$AD:$AD))/10000</f>
        <v>0</v>
      </c>
      <c r="AQ388" s="219">
        <f t="shared" si="653"/>
        <v>0</v>
      </c>
      <c r="AR388" s="219">
        <v>0</v>
      </c>
      <c r="AS388" s="182">
        <f>(SUMIF([6]预算调整!$F:$F,A:A,[6]预算调整!$P:$P))/10000</f>
        <v>0</v>
      </c>
      <c r="AT388" s="219">
        <f t="shared" si="751"/>
        <v>0</v>
      </c>
      <c r="AW388" s="231">
        <v>0</v>
      </c>
      <c r="AX388" s="182">
        <f>(SUMIF([7]Sheet2!$B:$B,A:A,[7]Sheet2!$C:$C))/10000</f>
        <v>0</v>
      </c>
      <c r="AY388" s="219">
        <f t="shared" si="752"/>
        <v>0</v>
      </c>
      <c r="BC388" s="182">
        <v>0</v>
      </c>
      <c r="BD388" s="146">
        <f t="shared" si="753"/>
        <v>0</v>
      </c>
      <c r="BE388" s="182">
        <v>0</v>
      </c>
      <c r="BF388" s="182">
        <f>SUMIF([8]Sheet1!$O:$O,A388,[8]Sheet1!$AD:$AD)</f>
        <v>0</v>
      </c>
    </row>
    <row r="389" hidden="1" customHeight="1" spans="1:58">
      <c r="A389" s="208">
        <v>2050899</v>
      </c>
      <c r="B389" s="60" t="s">
        <v>338</v>
      </c>
      <c r="C389" s="63">
        <f t="shared" si="744"/>
        <v>0</v>
      </c>
      <c r="D389" s="63">
        <f t="shared" si="745"/>
        <v>0</v>
      </c>
      <c r="E389" s="63">
        <f t="shared" si="746"/>
        <v>0</v>
      </c>
      <c r="F389" s="63">
        <f t="shared" si="747"/>
        <v>0</v>
      </c>
      <c r="G389" s="63">
        <f t="shared" si="748"/>
        <v>0</v>
      </c>
      <c r="H389" s="63">
        <f t="shared" si="749"/>
        <v>0</v>
      </c>
      <c r="I389" s="106" t="str">
        <f t="shared" si="707"/>
        <v>否</v>
      </c>
      <c r="J389" s="146" t="str">
        <f t="shared" si="708"/>
        <v>项</v>
      </c>
      <c r="K389" s="146" t="str">
        <f t="shared" si="709"/>
        <v>205</v>
      </c>
      <c r="N389" s="218">
        <v>0</v>
      </c>
      <c r="O389" s="146">
        <v>0</v>
      </c>
      <c r="P389" s="219">
        <f>ROUND(O389,0)</f>
        <v>0</v>
      </c>
      <c r="Q389" s="219">
        <v>0</v>
      </c>
      <c r="R389" s="219">
        <v>0</v>
      </c>
      <c r="S389" s="219">
        <f>VLOOKUP(A:A,[3]全区!$A$1:$O$65536,15,FALSE)</f>
        <v>0</v>
      </c>
      <c r="T389" s="219">
        <v>0</v>
      </c>
      <c r="U389" s="146">
        <f>VLOOKUP(A:A,[3]全区!$A$1:$Q$65536,17,FALSE)</f>
        <v>0</v>
      </c>
      <c r="V389" s="219">
        <f>ROUND(U389,0)</f>
        <v>0</v>
      </c>
      <c r="W389" s="219">
        <v>0</v>
      </c>
      <c r="X389" s="182">
        <f>VLOOKUP(A:A,[3]全区!$A$1:$S$65536,19,FALSE)</f>
        <v>0</v>
      </c>
      <c r="Y389" s="219">
        <f>ROUND(X389,0)</f>
        <v>0</v>
      </c>
      <c r="AA389" s="182">
        <f>VLOOKUP(A:A,[2]全区!$A$1:$T$65536,20,FALSE)</f>
        <v>0</v>
      </c>
      <c r="AB389" s="219">
        <f>ROUND(AA389,0)</f>
        <v>0</v>
      </c>
      <c r="AC389" s="182">
        <f>VLOOKUP(A:A,[1]全区!$A$1:$V$65536,22,FALSE)</f>
        <v>0</v>
      </c>
      <c r="AD389" s="219">
        <f>ROUND(AC389,0)</f>
        <v>0</v>
      </c>
      <c r="AE389" s="182">
        <f>VLOOKUP(A:A,[2]全区!$A$1:$P$65536,16,FALSE)</f>
        <v>0</v>
      </c>
      <c r="AF389" s="219">
        <f>ROUND(AE389,0)</f>
        <v>0</v>
      </c>
      <c r="AH389" s="182">
        <v>0</v>
      </c>
      <c r="AI389" s="182">
        <f>VLOOKUP(A:A,'[4]YB01'!$A$1:$C$1317,3,FALSE)</f>
        <v>0</v>
      </c>
      <c r="AJ389" s="177">
        <f t="shared" si="750"/>
        <v>0</v>
      </c>
      <c r="AK389" s="146">
        <v>0</v>
      </c>
      <c r="AL389" s="146">
        <f>ROUND(AM389,0)</f>
        <v>0</v>
      </c>
      <c r="AM389" s="228">
        <v>0</v>
      </c>
      <c r="AN389" s="182">
        <f t="shared" si="638"/>
        <v>0</v>
      </c>
      <c r="AO389" s="219">
        <v>0</v>
      </c>
      <c r="AP389" s="176">
        <f>(SUMIF([5]预算调整!$O:$O,A:A,[5]预算调整!$AD:$AD))/10000</f>
        <v>0</v>
      </c>
      <c r="AQ389" s="219">
        <f t="shared" si="653"/>
        <v>0</v>
      </c>
      <c r="AR389" s="219">
        <v>0</v>
      </c>
      <c r="AS389" s="182">
        <f>(SUMIF([6]预算调整!$F:$F,A:A,[6]预算调整!$P:$P))/10000</f>
        <v>0</v>
      </c>
      <c r="AT389" s="219">
        <f t="shared" si="751"/>
        <v>0</v>
      </c>
      <c r="AW389" s="231">
        <v>0</v>
      </c>
      <c r="AX389" s="182">
        <f>(SUMIF([7]Sheet2!$B:$B,A:A,[7]Sheet2!$C:$C))/10000</f>
        <v>0</v>
      </c>
      <c r="AY389" s="219">
        <f t="shared" si="752"/>
        <v>0</v>
      </c>
      <c r="BC389" s="182">
        <v>0</v>
      </c>
      <c r="BD389" s="146">
        <f t="shared" si="753"/>
        <v>0</v>
      </c>
      <c r="BE389" s="182">
        <v>0</v>
      </c>
      <c r="BF389" s="182">
        <f>SUMIF([8]Sheet1!$O:$O,A389,[8]Sheet1!$AD:$AD)</f>
        <v>0</v>
      </c>
    </row>
    <row r="390" s="177" customFormat="1" customHeight="1" spans="1:58">
      <c r="A390" s="209">
        <v>20509</v>
      </c>
      <c r="B390" s="207" t="s">
        <v>339</v>
      </c>
      <c r="C390" s="66">
        <f t="shared" ref="C390:H390" si="754">SUM(C391:C396)</f>
        <v>2169</v>
      </c>
      <c r="D390" s="66">
        <f t="shared" si="754"/>
        <v>1241</v>
      </c>
      <c r="E390" s="66">
        <f t="shared" si="754"/>
        <v>-1749</v>
      </c>
      <c r="F390" s="66">
        <f t="shared" si="754"/>
        <v>-1241</v>
      </c>
      <c r="G390" s="66">
        <f t="shared" si="754"/>
        <v>0</v>
      </c>
      <c r="H390" s="66">
        <f t="shared" si="754"/>
        <v>420</v>
      </c>
      <c r="I390" s="106" t="str">
        <f t="shared" si="707"/>
        <v>是</v>
      </c>
      <c r="J390" s="143" t="str">
        <f t="shared" si="708"/>
        <v>款</v>
      </c>
      <c r="K390" s="143" t="str">
        <f t="shared" si="709"/>
        <v>205</v>
      </c>
      <c r="L390" s="143"/>
      <c r="M390" s="143"/>
      <c r="N390" s="143"/>
      <c r="O390" s="143"/>
      <c r="P390" s="143"/>
      <c r="Q390" s="143"/>
      <c r="R390" s="143"/>
      <c r="S390" s="143"/>
      <c r="T390" s="143"/>
      <c r="U390" s="143"/>
      <c r="V390" s="143"/>
      <c r="W390" s="143"/>
      <c r="AN390" s="182">
        <f t="shared" si="638"/>
        <v>0</v>
      </c>
      <c r="AO390" s="219"/>
      <c r="AP390" s="176">
        <f>(SUMIF([5]预算调整!$O:$O,A:A,[5]预算调整!$AD:$AD))/10000</f>
        <v>0</v>
      </c>
      <c r="AQ390" s="219">
        <f t="shared" si="653"/>
        <v>0</v>
      </c>
      <c r="AR390" s="219"/>
      <c r="AS390" s="182">
        <v>0</v>
      </c>
      <c r="AX390" s="182">
        <v>0</v>
      </c>
      <c r="BC390" s="182"/>
      <c r="BD390" s="182"/>
      <c r="BE390" s="182">
        <v>0</v>
      </c>
      <c r="BF390" s="182"/>
    </row>
    <row r="391" hidden="1" customHeight="1" spans="1:58">
      <c r="A391" s="208">
        <v>2050901</v>
      </c>
      <c r="B391" s="60" t="s">
        <v>340</v>
      </c>
      <c r="C391" s="63">
        <f t="shared" ref="C391:C396" si="755">N391+T391+W391</f>
        <v>0</v>
      </c>
      <c r="D391" s="63">
        <f t="shared" ref="D391:D396" si="756">Q391+T391</f>
        <v>0</v>
      </c>
      <c r="E391" s="63">
        <f t="shared" ref="E391:E396" si="757">H391-C391</f>
        <v>0</v>
      </c>
      <c r="F391" s="63">
        <f t="shared" ref="F391:F396" si="758">G391-D391</f>
        <v>0</v>
      </c>
      <c r="G391" s="63">
        <f t="shared" ref="G391:G396" si="759">AW391</f>
        <v>0</v>
      </c>
      <c r="H391" s="63">
        <f t="shared" ref="H391:H396" si="760">AK391+AN391</f>
        <v>0</v>
      </c>
      <c r="I391" s="106" t="str">
        <f t="shared" si="707"/>
        <v>否</v>
      </c>
      <c r="J391" s="146" t="str">
        <f t="shared" si="708"/>
        <v>项</v>
      </c>
      <c r="K391" s="146" t="str">
        <f t="shared" si="709"/>
        <v>205</v>
      </c>
      <c r="N391" s="218">
        <v>0</v>
      </c>
      <c r="O391" s="146">
        <v>0</v>
      </c>
      <c r="P391" s="219">
        <f t="shared" ref="P391:P396" si="761">ROUND(O391,0)</f>
        <v>0</v>
      </c>
      <c r="Q391" s="219">
        <v>0</v>
      </c>
      <c r="R391" s="219">
        <v>0</v>
      </c>
      <c r="S391" s="219">
        <f>VLOOKUP(A:A,[3]全区!$A$1:$O$65536,15,FALSE)</f>
        <v>0</v>
      </c>
      <c r="T391" s="219">
        <v>0</v>
      </c>
      <c r="U391" s="146">
        <f>VLOOKUP(A:A,[3]全区!$A$1:$Q$65536,17,FALSE)</f>
        <v>0</v>
      </c>
      <c r="V391" s="219">
        <f t="shared" ref="V391:V396" si="762">ROUND(U391,0)</f>
        <v>0</v>
      </c>
      <c r="W391" s="219">
        <v>0</v>
      </c>
      <c r="X391" s="182">
        <f>VLOOKUP(A:A,[3]全区!$A$1:$S$65536,19,FALSE)</f>
        <v>0</v>
      </c>
      <c r="Y391" s="219">
        <f t="shared" ref="Y391:Y396" si="763">ROUND(X391,0)</f>
        <v>0</v>
      </c>
      <c r="AA391" s="182">
        <f>VLOOKUP(A:A,[2]全区!$A$1:$T$65536,20,FALSE)</f>
        <v>0</v>
      </c>
      <c r="AB391" s="219">
        <f t="shared" ref="AB391:AB396" si="764">ROUND(AA391,0)</f>
        <v>0</v>
      </c>
      <c r="AC391" s="182">
        <f>VLOOKUP(A:A,[1]全区!$A$1:$V$65536,22,FALSE)</f>
        <v>0</v>
      </c>
      <c r="AD391" s="219">
        <f t="shared" ref="AD391:AD396" si="765">ROUND(AC391,0)</f>
        <v>0</v>
      </c>
      <c r="AE391" s="182">
        <f>VLOOKUP(A:A,[2]全区!$A$1:$P$65536,16,FALSE)</f>
        <v>0</v>
      </c>
      <c r="AF391" s="219">
        <f t="shared" ref="AF391:AF396" si="766">ROUND(AE391,0)</f>
        <v>0</v>
      </c>
      <c r="AH391" s="182">
        <v>0</v>
      </c>
      <c r="AI391" s="182">
        <f>VLOOKUP(A:A,'[4]YB01'!$A$1:$C$1317,3,FALSE)</f>
        <v>0</v>
      </c>
      <c r="AJ391" s="177">
        <f t="shared" ref="AJ391:AJ396" si="767">AO391+AR391</f>
        <v>0</v>
      </c>
      <c r="AK391" s="146">
        <v>0</v>
      </c>
      <c r="AL391" s="146">
        <f t="shared" ref="AL391:AL396" si="768">ROUND(AM391,0)</f>
        <v>0</v>
      </c>
      <c r="AM391" s="228">
        <v>0</v>
      </c>
      <c r="AN391" s="182">
        <f t="shared" si="638"/>
        <v>0</v>
      </c>
      <c r="AO391" s="219">
        <v>0</v>
      </c>
      <c r="AP391" s="176">
        <f>(SUMIF([5]预算调整!$O:$O,A:A,[5]预算调整!$AD:$AD))/10000</f>
        <v>0</v>
      </c>
      <c r="AQ391" s="219">
        <f t="shared" si="653"/>
        <v>0</v>
      </c>
      <c r="AR391" s="219">
        <v>0</v>
      </c>
      <c r="AS391" s="182">
        <f>(SUMIF([6]预算调整!$F:$F,A:A,[6]预算调整!$P:$P))/10000</f>
        <v>0</v>
      </c>
      <c r="AT391" s="219">
        <f t="shared" ref="AT391:AT396" si="769">ROUND(AS391,0)</f>
        <v>0</v>
      </c>
      <c r="AW391" s="231">
        <v>0</v>
      </c>
      <c r="AX391" s="182">
        <f>(SUMIF([7]Sheet2!$B:$B,A:A,[7]Sheet2!$C:$C))/10000</f>
        <v>0</v>
      </c>
      <c r="AY391" s="219">
        <f t="shared" ref="AY391:AY396" si="770">ROUND(AX391,0)</f>
        <v>0</v>
      </c>
      <c r="BC391" s="182">
        <v>0</v>
      </c>
      <c r="BD391" s="146">
        <f t="shared" ref="BD391:BD396" si="771">ROUND(BE391,0)</f>
        <v>0</v>
      </c>
      <c r="BE391" s="182">
        <v>0</v>
      </c>
      <c r="BF391" s="182">
        <f>SUMIF([8]Sheet1!$O:$O,A391,[8]Sheet1!$AD:$AD)</f>
        <v>0</v>
      </c>
    </row>
    <row r="392" hidden="1" customHeight="1" spans="1:58">
      <c r="A392" s="208">
        <v>2050902</v>
      </c>
      <c r="B392" s="60" t="s">
        <v>341</v>
      </c>
      <c r="C392" s="63">
        <f t="shared" si="755"/>
        <v>0</v>
      </c>
      <c r="D392" s="63">
        <f t="shared" si="756"/>
        <v>0</v>
      </c>
      <c r="E392" s="63">
        <f t="shared" si="757"/>
        <v>0</v>
      </c>
      <c r="F392" s="63">
        <f t="shared" si="758"/>
        <v>0</v>
      </c>
      <c r="G392" s="63">
        <f t="shared" si="759"/>
        <v>0</v>
      </c>
      <c r="H392" s="63">
        <f t="shared" si="760"/>
        <v>0</v>
      </c>
      <c r="I392" s="106" t="str">
        <f t="shared" si="707"/>
        <v>否</v>
      </c>
      <c r="J392" s="146" t="str">
        <f t="shared" si="708"/>
        <v>项</v>
      </c>
      <c r="K392" s="146" t="str">
        <f t="shared" si="709"/>
        <v>205</v>
      </c>
      <c r="N392" s="218">
        <v>0</v>
      </c>
      <c r="O392" s="146">
        <v>0</v>
      </c>
      <c r="P392" s="219">
        <f t="shared" si="761"/>
        <v>0</v>
      </c>
      <c r="Q392" s="219">
        <v>0</v>
      </c>
      <c r="R392" s="219">
        <v>0</v>
      </c>
      <c r="S392" s="219">
        <f>VLOOKUP(A:A,[3]全区!$A$1:$O$65536,15,FALSE)</f>
        <v>0</v>
      </c>
      <c r="T392" s="219">
        <v>0</v>
      </c>
      <c r="U392" s="146">
        <f>VLOOKUP(A:A,[3]全区!$A$1:$Q$65536,17,FALSE)</f>
        <v>0</v>
      </c>
      <c r="V392" s="219">
        <f t="shared" si="762"/>
        <v>0</v>
      </c>
      <c r="W392" s="219">
        <v>0</v>
      </c>
      <c r="X392" s="182">
        <f>VLOOKUP(A:A,[3]全区!$A$1:$S$65536,19,FALSE)</f>
        <v>0</v>
      </c>
      <c r="Y392" s="219">
        <f t="shared" si="763"/>
        <v>0</v>
      </c>
      <c r="AA392" s="182">
        <f>VLOOKUP(A:A,[2]全区!$A$1:$T$65536,20,FALSE)</f>
        <v>0</v>
      </c>
      <c r="AB392" s="219">
        <f t="shared" si="764"/>
        <v>0</v>
      </c>
      <c r="AC392" s="182">
        <f>VLOOKUP(A:A,[1]全区!$A$1:$V$65536,22,FALSE)</f>
        <v>0</v>
      </c>
      <c r="AD392" s="219">
        <f t="shared" si="765"/>
        <v>0</v>
      </c>
      <c r="AE392" s="182">
        <f>VLOOKUP(A:A,[2]全区!$A$1:$P$65536,16,FALSE)</f>
        <v>0</v>
      </c>
      <c r="AF392" s="219">
        <f t="shared" si="766"/>
        <v>0</v>
      </c>
      <c r="AH392" s="182">
        <v>0</v>
      </c>
      <c r="AI392" s="182">
        <f>VLOOKUP(A:A,'[4]YB01'!$A$1:$C$1317,3,FALSE)</f>
        <v>0</v>
      </c>
      <c r="AJ392" s="177">
        <f t="shared" si="767"/>
        <v>0</v>
      </c>
      <c r="AK392" s="146">
        <v>0</v>
      </c>
      <c r="AL392" s="146">
        <f t="shared" si="768"/>
        <v>0</v>
      </c>
      <c r="AM392" s="228">
        <v>0</v>
      </c>
      <c r="AN392" s="182">
        <f t="shared" si="638"/>
        <v>0</v>
      </c>
      <c r="AO392" s="219">
        <v>0</v>
      </c>
      <c r="AP392" s="176">
        <f>(SUMIF([5]预算调整!$O:$O,A:A,[5]预算调整!$AD:$AD))/10000</f>
        <v>0</v>
      </c>
      <c r="AQ392" s="219">
        <f t="shared" si="653"/>
        <v>0</v>
      </c>
      <c r="AR392" s="219">
        <v>0</v>
      </c>
      <c r="AS392" s="182">
        <f>(SUMIF([6]预算调整!$F:$F,A:A,[6]预算调整!$P:$P))/10000</f>
        <v>0</v>
      </c>
      <c r="AT392" s="219">
        <f t="shared" si="769"/>
        <v>0</v>
      </c>
      <c r="AW392" s="231">
        <v>0</v>
      </c>
      <c r="AX392" s="182">
        <f>(SUMIF([7]Sheet2!$B:$B,A:A,[7]Sheet2!$C:$C))/10000</f>
        <v>0</v>
      </c>
      <c r="AY392" s="219">
        <f t="shared" si="770"/>
        <v>0</v>
      </c>
      <c r="BC392" s="182">
        <v>0</v>
      </c>
      <c r="BD392" s="146">
        <f t="shared" si="771"/>
        <v>0</v>
      </c>
      <c r="BE392" s="182">
        <v>0</v>
      </c>
      <c r="BF392" s="182">
        <f>SUMIF([8]Sheet1!$O:$O,A392,[8]Sheet1!$AD:$AD)</f>
        <v>0</v>
      </c>
    </row>
    <row r="393" hidden="1" customHeight="1" spans="1:58">
      <c r="A393" s="208">
        <v>2050903</v>
      </c>
      <c r="B393" s="60" t="s">
        <v>342</v>
      </c>
      <c r="C393" s="63">
        <f t="shared" si="755"/>
        <v>0</v>
      </c>
      <c r="D393" s="63">
        <f t="shared" si="756"/>
        <v>0</v>
      </c>
      <c r="E393" s="63">
        <f t="shared" si="757"/>
        <v>0</v>
      </c>
      <c r="F393" s="63">
        <f t="shared" si="758"/>
        <v>0</v>
      </c>
      <c r="G393" s="63">
        <f t="shared" si="759"/>
        <v>0</v>
      </c>
      <c r="H393" s="63">
        <f t="shared" si="760"/>
        <v>0</v>
      </c>
      <c r="I393" s="106" t="str">
        <f t="shared" si="707"/>
        <v>否</v>
      </c>
      <c r="J393" s="146" t="str">
        <f t="shared" si="708"/>
        <v>项</v>
      </c>
      <c r="K393" s="146" t="str">
        <f t="shared" si="709"/>
        <v>205</v>
      </c>
      <c r="N393" s="218">
        <v>0</v>
      </c>
      <c r="O393" s="146">
        <v>0</v>
      </c>
      <c r="P393" s="219">
        <f t="shared" si="761"/>
        <v>0</v>
      </c>
      <c r="Q393" s="219">
        <v>0</v>
      </c>
      <c r="R393" s="219">
        <v>0</v>
      </c>
      <c r="S393" s="219">
        <f>VLOOKUP(A:A,[3]全区!$A$1:$O$65536,15,FALSE)</f>
        <v>0</v>
      </c>
      <c r="T393" s="219">
        <v>0</v>
      </c>
      <c r="U393" s="146">
        <f>VLOOKUP(A:A,[3]全区!$A$1:$Q$65536,17,FALSE)</f>
        <v>0</v>
      </c>
      <c r="V393" s="219">
        <f t="shared" si="762"/>
        <v>0</v>
      </c>
      <c r="W393" s="219">
        <v>0</v>
      </c>
      <c r="X393" s="182">
        <f>VLOOKUP(A:A,[3]全区!$A$1:$S$65536,19,FALSE)</f>
        <v>0</v>
      </c>
      <c r="Y393" s="219">
        <f t="shared" si="763"/>
        <v>0</v>
      </c>
      <c r="AA393" s="182">
        <f>VLOOKUP(A:A,[2]全区!$A$1:$T$65536,20,FALSE)</f>
        <v>0</v>
      </c>
      <c r="AB393" s="219">
        <f t="shared" si="764"/>
        <v>0</v>
      </c>
      <c r="AC393" s="182">
        <f>VLOOKUP(A:A,[1]全区!$A$1:$V$65536,22,FALSE)</f>
        <v>0</v>
      </c>
      <c r="AD393" s="219">
        <f t="shared" si="765"/>
        <v>0</v>
      </c>
      <c r="AE393" s="182">
        <f>VLOOKUP(A:A,[2]全区!$A$1:$P$65536,16,FALSE)</f>
        <v>0</v>
      </c>
      <c r="AF393" s="219">
        <f t="shared" si="766"/>
        <v>0</v>
      </c>
      <c r="AH393" s="182">
        <v>0</v>
      </c>
      <c r="AI393" s="182">
        <f>VLOOKUP(A:A,'[4]YB01'!$A$1:$C$1317,3,FALSE)</f>
        <v>0</v>
      </c>
      <c r="AJ393" s="177">
        <f t="shared" si="767"/>
        <v>0</v>
      </c>
      <c r="AK393" s="146">
        <v>0</v>
      </c>
      <c r="AL393" s="146">
        <f t="shared" si="768"/>
        <v>0</v>
      </c>
      <c r="AM393" s="228">
        <v>0</v>
      </c>
      <c r="AN393" s="182">
        <f t="shared" si="638"/>
        <v>0</v>
      </c>
      <c r="AO393" s="219">
        <v>0</v>
      </c>
      <c r="AP393" s="176">
        <f>(SUMIF([5]预算调整!$O:$O,A:A,[5]预算调整!$AD:$AD))/10000</f>
        <v>0</v>
      </c>
      <c r="AQ393" s="219">
        <f t="shared" si="653"/>
        <v>0</v>
      </c>
      <c r="AR393" s="219">
        <v>0</v>
      </c>
      <c r="AS393" s="182">
        <f>(SUMIF([6]预算调整!$F:$F,A:A,[6]预算调整!$P:$P))/10000</f>
        <v>0</v>
      </c>
      <c r="AT393" s="219">
        <f t="shared" si="769"/>
        <v>0</v>
      </c>
      <c r="AW393" s="231">
        <v>0</v>
      </c>
      <c r="AX393" s="182">
        <f>(SUMIF([7]Sheet2!$B:$B,A:A,[7]Sheet2!$C:$C))/10000</f>
        <v>0</v>
      </c>
      <c r="AY393" s="219">
        <f t="shared" si="770"/>
        <v>0</v>
      </c>
      <c r="BC393" s="182">
        <v>0</v>
      </c>
      <c r="BD393" s="146">
        <f t="shared" si="771"/>
        <v>0</v>
      </c>
      <c r="BE393" s="182">
        <v>0</v>
      </c>
      <c r="BF393" s="182">
        <f>SUMIF([8]Sheet1!$O:$O,A393,[8]Sheet1!$AD:$AD)</f>
        <v>0</v>
      </c>
    </row>
    <row r="394" hidden="1" customHeight="1" spans="1:58">
      <c r="A394" s="208">
        <v>2050904</v>
      </c>
      <c r="B394" s="60" t="s">
        <v>343</v>
      </c>
      <c r="C394" s="63">
        <f t="shared" si="755"/>
        <v>0</v>
      </c>
      <c r="D394" s="63">
        <f t="shared" si="756"/>
        <v>0</v>
      </c>
      <c r="E394" s="63">
        <f t="shared" si="757"/>
        <v>0</v>
      </c>
      <c r="F394" s="63">
        <f t="shared" si="758"/>
        <v>0</v>
      </c>
      <c r="G394" s="63">
        <f t="shared" si="759"/>
        <v>0</v>
      </c>
      <c r="H394" s="63">
        <f t="shared" si="760"/>
        <v>0</v>
      </c>
      <c r="I394" s="106" t="str">
        <f t="shared" si="707"/>
        <v>否</v>
      </c>
      <c r="J394" s="146" t="str">
        <f t="shared" si="708"/>
        <v>项</v>
      </c>
      <c r="K394" s="146" t="str">
        <f t="shared" si="709"/>
        <v>205</v>
      </c>
      <c r="N394" s="218">
        <v>0</v>
      </c>
      <c r="O394" s="146">
        <v>0</v>
      </c>
      <c r="P394" s="219">
        <f t="shared" si="761"/>
        <v>0</v>
      </c>
      <c r="Q394" s="219">
        <v>0</v>
      </c>
      <c r="R394" s="219">
        <v>0</v>
      </c>
      <c r="S394" s="219">
        <f>VLOOKUP(A:A,[3]全区!$A$1:$O$65536,15,FALSE)</f>
        <v>0</v>
      </c>
      <c r="T394" s="219">
        <v>0</v>
      </c>
      <c r="U394" s="146">
        <f>VLOOKUP(A:A,[3]全区!$A$1:$Q$65536,17,FALSE)</f>
        <v>0</v>
      </c>
      <c r="V394" s="219">
        <f t="shared" si="762"/>
        <v>0</v>
      </c>
      <c r="W394" s="219">
        <v>0</v>
      </c>
      <c r="X394" s="182">
        <f>VLOOKUP(A:A,[3]全区!$A$1:$S$65536,19,FALSE)</f>
        <v>0</v>
      </c>
      <c r="Y394" s="219">
        <f t="shared" si="763"/>
        <v>0</v>
      </c>
      <c r="AA394" s="182">
        <f>VLOOKUP(A:A,[2]全区!$A$1:$T$65536,20,FALSE)</f>
        <v>0</v>
      </c>
      <c r="AB394" s="219">
        <f t="shared" si="764"/>
        <v>0</v>
      </c>
      <c r="AC394" s="182">
        <f>VLOOKUP(A:A,[1]全区!$A$1:$V$65536,22,FALSE)</f>
        <v>0</v>
      </c>
      <c r="AD394" s="219">
        <f t="shared" si="765"/>
        <v>0</v>
      </c>
      <c r="AE394" s="182">
        <f>VLOOKUP(A:A,[2]全区!$A$1:$P$65536,16,FALSE)</f>
        <v>0</v>
      </c>
      <c r="AF394" s="219">
        <f t="shared" si="766"/>
        <v>0</v>
      </c>
      <c r="AH394" s="182">
        <v>0</v>
      </c>
      <c r="AI394" s="182">
        <f>VLOOKUP(A:A,'[4]YB01'!$A$1:$C$1317,3,FALSE)</f>
        <v>0</v>
      </c>
      <c r="AJ394" s="177">
        <f t="shared" si="767"/>
        <v>0</v>
      </c>
      <c r="AK394" s="146">
        <v>0</v>
      </c>
      <c r="AL394" s="146">
        <f t="shared" si="768"/>
        <v>0</v>
      </c>
      <c r="AM394" s="228">
        <v>0</v>
      </c>
      <c r="AN394" s="182">
        <f t="shared" si="638"/>
        <v>0</v>
      </c>
      <c r="AO394" s="219">
        <v>0</v>
      </c>
      <c r="AP394" s="176">
        <f>(SUMIF([5]预算调整!$O:$O,A:A,[5]预算调整!$AD:$AD))/10000</f>
        <v>0</v>
      </c>
      <c r="AQ394" s="219">
        <f t="shared" si="653"/>
        <v>0</v>
      </c>
      <c r="AR394" s="219">
        <v>0</v>
      </c>
      <c r="AS394" s="182">
        <f>(SUMIF([6]预算调整!$F:$F,A:A,[6]预算调整!$P:$P))/10000</f>
        <v>0</v>
      </c>
      <c r="AT394" s="219">
        <f t="shared" si="769"/>
        <v>0</v>
      </c>
      <c r="AW394" s="231">
        <v>0</v>
      </c>
      <c r="AX394" s="182">
        <f>(SUMIF([7]Sheet2!$B:$B,A:A,[7]Sheet2!$C:$C))/10000</f>
        <v>0</v>
      </c>
      <c r="AY394" s="219">
        <f t="shared" si="770"/>
        <v>0</v>
      </c>
      <c r="BC394" s="182">
        <v>0</v>
      </c>
      <c r="BD394" s="146">
        <f t="shared" si="771"/>
        <v>0</v>
      </c>
      <c r="BE394" s="182">
        <v>0</v>
      </c>
      <c r="BF394" s="182">
        <f>SUMIF([8]Sheet1!$O:$O,A394,[8]Sheet1!$AD:$AD)</f>
        <v>0</v>
      </c>
    </row>
    <row r="395" hidden="1" customHeight="1" spans="1:58">
      <c r="A395" s="208">
        <v>2050905</v>
      </c>
      <c r="B395" s="60" t="s">
        <v>344</v>
      </c>
      <c r="C395" s="63">
        <f t="shared" si="755"/>
        <v>0</v>
      </c>
      <c r="D395" s="63">
        <f t="shared" si="756"/>
        <v>0</v>
      </c>
      <c r="E395" s="63">
        <f t="shared" si="757"/>
        <v>0</v>
      </c>
      <c r="F395" s="63">
        <f t="shared" si="758"/>
        <v>0</v>
      </c>
      <c r="G395" s="63">
        <f t="shared" si="759"/>
        <v>0</v>
      </c>
      <c r="H395" s="63">
        <f t="shared" si="760"/>
        <v>0</v>
      </c>
      <c r="I395" s="106" t="str">
        <f t="shared" si="707"/>
        <v>否</v>
      </c>
      <c r="J395" s="146" t="str">
        <f t="shared" si="708"/>
        <v>项</v>
      </c>
      <c r="K395" s="146" t="str">
        <f t="shared" si="709"/>
        <v>205</v>
      </c>
      <c r="N395" s="218">
        <v>0</v>
      </c>
      <c r="O395" s="146">
        <v>0</v>
      </c>
      <c r="P395" s="219">
        <f t="shared" si="761"/>
        <v>0</v>
      </c>
      <c r="Q395" s="219">
        <v>0</v>
      </c>
      <c r="R395" s="219">
        <v>0</v>
      </c>
      <c r="S395" s="219">
        <f>VLOOKUP(A:A,[3]全区!$A$1:$O$65536,15,FALSE)</f>
        <v>0</v>
      </c>
      <c r="T395" s="219">
        <v>0</v>
      </c>
      <c r="U395" s="146">
        <f>VLOOKUP(A:A,[3]全区!$A$1:$Q$65536,17,FALSE)</f>
        <v>0</v>
      </c>
      <c r="V395" s="219">
        <f t="shared" si="762"/>
        <v>0</v>
      </c>
      <c r="W395" s="219">
        <v>0</v>
      </c>
      <c r="X395" s="182">
        <f>VLOOKUP(A:A,[3]全区!$A$1:$S$65536,19,FALSE)</f>
        <v>0</v>
      </c>
      <c r="Y395" s="219">
        <f t="shared" si="763"/>
        <v>0</v>
      </c>
      <c r="AA395" s="182">
        <f>VLOOKUP(A:A,[2]全区!$A$1:$T$65536,20,FALSE)</f>
        <v>0</v>
      </c>
      <c r="AB395" s="219">
        <f t="shared" si="764"/>
        <v>0</v>
      </c>
      <c r="AC395" s="182">
        <f>VLOOKUP(A:A,[1]全区!$A$1:$V$65536,22,FALSE)</f>
        <v>0</v>
      </c>
      <c r="AD395" s="219">
        <f t="shared" si="765"/>
        <v>0</v>
      </c>
      <c r="AE395" s="182">
        <f>VLOOKUP(A:A,[2]全区!$A$1:$P$65536,16,FALSE)</f>
        <v>0</v>
      </c>
      <c r="AF395" s="219">
        <f t="shared" si="766"/>
        <v>0</v>
      </c>
      <c r="AH395" s="182">
        <v>0</v>
      </c>
      <c r="AI395" s="182">
        <f>VLOOKUP(A:A,'[4]YB01'!$A$1:$C$1317,3,FALSE)</f>
        <v>0</v>
      </c>
      <c r="AJ395" s="177">
        <f t="shared" si="767"/>
        <v>0</v>
      </c>
      <c r="AK395" s="146">
        <v>0</v>
      </c>
      <c r="AL395" s="146">
        <f t="shared" si="768"/>
        <v>0</v>
      </c>
      <c r="AM395" s="228">
        <v>0</v>
      </c>
      <c r="AN395" s="182">
        <f t="shared" ref="AN395:AN458" si="772">BC395+BG395</f>
        <v>0</v>
      </c>
      <c r="AO395" s="219">
        <v>0</v>
      </c>
      <c r="AP395" s="176">
        <f>(SUMIF([5]预算调整!$O:$O,A:A,[5]预算调整!$AD:$AD))/10000</f>
        <v>0</v>
      </c>
      <c r="AQ395" s="219">
        <f t="shared" si="653"/>
        <v>0</v>
      </c>
      <c r="AR395" s="219">
        <v>0</v>
      </c>
      <c r="AS395" s="182">
        <f>(SUMIF([6]预算调整!$F:$F,A:A,[6]预算调整!$P:$P))/10000</f>
        <v>0</v>
      </c>
      <c r="AT395" s="219">
        <f t="shared" si="769"/>
        <v>0</v>
      </c>
      <c r="AW395" s="231">
        <v>0</v>
      </c>
      <c r="AX395" s="182">
        <f>(SUMIF([7]Sheet2!$B:$B,A:A,[7]Sheet2!$C:$C))/10000</f>
        <v>0</v>
      </c>
      <c r="AY395" s="219">
        <f t="shared" si="770"/>
        <v>0</v>
      </c>
      <c r="BC395" s="182">
        <v>0</v>
      </c>
      <c r="BD395" s="146">
        <f t="shared" si="771"/>
        <v>0</v>
      </c>
      <c r="BE395" s="182">
        <v>0</v>
      </c>
      <c r="BF395" s="182">
        <f>SUMIF([8]Sheet1!$O:$O,A395,[8]Sheet1!$AD:$AD)</f>
        <v>0</v>
      </c>
    </row>
    <row r="396" customHeight="1" spans="1:58">
      <c r="A396" s="208">
        <v>2050999</v>
      </c>
      <c r="B396" s="60" t="s">
        <v>345</v>
      </c>
      <c r="C396" s="63">
        <f t="shared" si="755"/>
        <v>2169</v>
      </c>
      <c r="D396" s="63">
        <f t="shared" si="756"/>
        <v>1241</v>
      </c>
      <c r="E396" s="63">
        <f t="shared" si="757"/>
        <v>-1749</v>
      </c>
      <c r="F396" s="63">
        <f t="shared" si="758"/>
        <v>-1241</v>
      </c>
      <c r="G396" s="63">
        <f t="shared" si="759"/>
        <v>0</v>
      </c>
      <c r="H396" s="63">
        <f t="shared" si="760"/>
        <v>420</v>
      </c>
      <c r="I396" s="106" t="str">
        <f t="shared" si="707"/>
        <v>是</v>
      </c>
      <c r="J396" s="146" t="str">
        <f t="shared" si="708"/>
        <v>项</v>
      </c>
      <c r="K396" s="146" t="str">
        <f t="shared" si="709"/>
        <v>205</v>
      </c>
      <c r="N396" s="218">
        <v>928</v>
      </c>
      <c r="O396" s="146">
        <v>928.40889</v>
      </c>
      <c r="P396" s="219">
        <f t="shared" si="761"/>
        <v>928</v>
      </c>
      <c r="Q396" s="219">
        <v>0</v>
      </c>
      <c r="R396" s="219">
        <v>0</v>
      </c>
      <c r="S396" s="219">
        <f>VLOOKUP(A:A,[3]全区!$A$1:$O$65536,15,FALSE)</f>
        <v>0</v>
      </c>
      <c r="T396" s="219">
        <v>1241</v>
      </c>
      <c r="U396" s="146">
        <f>VLOOKUP(A:A,[3]全区!$A$1:$Q$65536,17,FALSE)</f>
        <v>1240.62</v>
      </c>
      <c r="V396" s="219">
        <f t="shared" si="762"/>
        <v>1241</v>
      </c>
      <c r="W396" s="219">
        <v>0</v>
      </c>
      <c r="X396" s="182">
        <f>VLOOKUP(A:A,[3]全区!$A$1:$S$65536,19,FALSE)</f>
        <v>0</v>
      </c>
      <c r="Y396" s="219">
        <f t="shared" si="763"/>
        <v>0</v>
      </c>
      <c r="AA396" s="182">
        <f>VLOOKUP(A:A,[2]全区!$A$1:$T$65536,20,FALSE)</f>
        <v>0</v>
      </c>
      <c r="AB396" s="219">
        <f t="shared" si="764"/>
        <v>0</v>
      </c>
      <c r="AC396" s="182">
        <f>VLOOKUP(A:A,[1]全区!$A$1:$V$65536,22,FALSE)</f>
        <v>0</v>
      </c>
      <c r="AD396" s="219">
        <f t="shared" si="765"/>
        <v>0</v>
      </c>
      <c r="AE396" s="182">
        <f>VLOOKUP(A:A,[2]全区!$A$1:$P$65536,16,FALSE)</f>
        <v>0</v>
      </c>
      <c r="AF396" s="219">
        <f t="shared" si="766"/>
        <v>0</v>
      </c>
      <c r="AH396" s="182">
        <v>419</v>
      </c>
      <c r="AI396" s="182">
        <f>VLOOKUP(A:A,'[4]YB01'!$A$1:$C$1317,3,FALSE)</f>
        <v>419</v>
      </c>
      <c r="AJ396" s="177">
        <f t="shared" si="767"/>
        <v>258</v>
      </c>
      <c r="AK396" s="146">
        <v>420</v>
      </c>
      <c r="AL396" s="146">
        <f t="shared" si="768"/>
        <v>420</v>
      </c>
      <c r="AM396" s="228">
        <v>419.789931</v>
      </c>
      <c r="AN396" s="182">
        <f t="shared" si="772"/>
        <v>0</v>
      </c>
      <c r="AO396" s="219">
        <v>0</v>
      </c>
      <c r="AP396" s="176">
        <f>(SUMIF([5]预算调整!$O:$O,A:A,[5]预算调整!$AD:$AD))/10000</f>
        <v>0</v>
      </c>
      <c r="AQ396" s="219">
        <f t="shared" si="653"/>
        <v>0</v>
      </c>
      <c r="AR396" s="219">
        <v>258</v>
      </c>
      <c r="AS396" s="182">
        <f>(SUMIF([6]预算调整!$F:$F,A:A,[6]预算调整!$P:$P))/10000</f>
        <v>506.7477</v>
      </c>
      <c r="AT396" s="219">
        <f t="shared" si="769"/>
        <v>507</v>
      </c>
      <c r="AW396" s="231">
        <v>0</v>
      </c>
      <c r="AX396" s="182">
        <f>(SUMIF([7]Sheet2!$B:$B,A:A,[7]Sheet2!$C:$C))/10000</f>
        <v>0</v>
      </c>
      <c r="AY396" s="219">
        <f t="shared" si="770"/>
        <v>0</v>
      </c>
      <c r="BC396" s="182">
        <v>0</v>
      </c>
      <c r="BD396" s="146">
        <f t="shared" si="771"/>
        <v>0</v>
      </c>
      <c r="BE396" s="182">
        <v>0</v>
      </c>
      <c r="BF396" s="182">
        <f>SUMIF([8]Sheet1!$O:$O,A396,[8]Sheet1!$AD:$AD)</f>
        <v>0</v>
      </c>
    </row>
    <row r="397" s="177" customFormat="1" customHeight="1" spans="1:58">
      <c r="A397" s="209">
        <v>20599</v>
      </c>
      <c r="B397" s="207" t="s">
        <v>346</v>
      </c>
      <c r="C397" s="66">
        <f t="shared" ref="C397:H397" si="773">C398</f>
        <v>31</v>
      </c>
      <c r="D397" s="66">
        <f t="shared" si="773"/>
        <v>0</v>
      </c>
      <c r="E397" s="66">
        <f t="shared" si="773"/>
        <v>-8</v>
      </c>
      <c r="F397" s="66">
        <f t="shared" si="773"/>
        <v>0</v>
      </c>
      <c r="G397" s="66">
        <f t="shared" si="773"/>
        <v>0</v>
      </c>
      <c r="H397" s="66">
        <f t="shared" si="773"/>
        <v>23</v>
      </c>
      <c r="I397" s="106" t="str">
        <f t="shared" si="707"/>
        <v>是</v>
      </c>
      <c r="J397" s="143" t="str">
        <f t="shared" si="708"/>
        <v>款</v>
      </c>
      <c r="K397" s="143" t="str">
        <f t="shared" si="709"/>
        <v>205</v>
      </c>
      <c r="L397" s="143"/>
      <c r="M397" s="143"/>
      <c r="N397" s="143"/>
      <c r="O397" s="143"/>
      <c r="P397" s="143"/>
      <c r="Q397" s="143"/>
      <c r="R397" s="143"/>
      <c r="S397" s="143"/>
      <c r="T397" s="143"/>
      <c r="U397" s="143"/>
      <c r="V397" s="143"/>
      <c r="W397" s="143"/>
      <c r="AN397" s="182">
        <f t="shared" si="772"/>
        <v>0</v>
      </c>
      <c r="AO397" s="219"/>
      <c r="AP397" s="176">
        <f>(SUMIF([5]预算调整!$O:$O,A:A,[5]预算调整!$AD:$AD))/10000</f>
        <v>0</v>
      </c>
      <c r="AQ397" s="219">
        <f t="shared" si="653"/>
        <v>0</v>
      </c>
      <c r="AR397" s="219"/>
      <c r="AS397" s="182">
        <v>0</v>
      </c>
      <c r="AX397" s="182">
        <v>0</v>
      </c>
      <c r="BC397" s="182"/>
      <c r="BD397" s="182"/>
      <c r="BE397" s="182">
        <v>0</v>
      </c>
      <c r="BF397" s="182"/>
    </row>
    <row r="398" customHeight="1" spans="1:58">
      <c r="A398" s="236">
        <v>2059999</v>
      </c>
      <c r="B398" s="60" t="s">
        <v>347</v>
      </c>
      <c r="C398" s="63">
        <v>31</v>
      </c>
      <c r="D398" s="63">
        <f t="shared" ref="D398:D404" si="774">Q398+T398</f>
        <v>0</v>
      </c>
      <c r="E398" s="63">
        <f t="shared" ref="E398:E404" si="775">H398-C398</f>
        <v>-8</v>
      </c>
      <c r="F398" s="63">
        <f t="shared" ref="F398:F404" si="776">G398-D398</f>
        <v>0</v>
      </c>
      <c r="G398" s="63">
        <f t="shared" ref="G398:G404" si="777">AW398</f>
        <v>0</v>
      </c>
      <c r="H398" s="63">
        <f t="shared" ref="H398:H404" si="778">AK398+AN398</f>
        <v>23</v>
      </c>
      <c r="I398" s="106" t="str">
        <f t="shared" si="707"/>
        <v>是</v>
      </c>
      <c r="J398" s="146" t="str">
        <f t="shared" si="708"/>
        <v>项</v>
      </c>
      <c r="K398" s="146" t="str">
        <f t="shared" si="709"/>
        <v>205</v>
      </c>
      <c r="N398" s="218">
        <v>31</v>
      </c>
      <c r="O398" s="146">
        <v>30.9225</v>
      </c>
      <c r="P398" s="219">
        <f>ROUND(O398,0)</f>
        <v>31</v>
      </c>
      <c r="Q398" s="219">
        <v>0</v>
      </c>
      <c r="R398" s="219">
        <v>0</v>
      </c>
      <c r="S398" s="219">
        <f>VLOOKUP(A:A,[3]全区!$A$1:$O$65536,15,FALSE)</f>
        <v>0</v>
      </c>
      <c r="T398" s="219">
        <v>0</v>
      </c>
      <c r="U398" s="146">
        <f>VLOOKUP(A:A,[3]全区!$A$1:$Q$65536,17,FALSE)</f>
        <v>0</v>
      </c>
      <c r="V398" s="219">
        <f>ROUND(U398,0)</f>
        <v>0</v>
      </c>
      <c r="W398" s="219">
        <v>1</v>
      </c>
      <c r="X398" s="182">
        <f>VLOOKUP(A:A,[3]全区!$A$1:$S$65536,19,FALSE)</f>
        <v>0.55</v>
      </c>
      <c r="Y398" s="219">
        <f>ROUND(X398,0)</f>
        <v>1</v>
      </c>
      <c r="AA398" s="182">
        <f>VLOOKUP(A:A,[2]全区!$A$1:$T$65536,20,FALSE)</f>
        <v>6</v>
      </c>
      <c r="AB398" s="219">
        <f>ROUND(AA398,0)</f>
        <v>6</v>
      </c>
      <c r="AC398" s="182">
        <f>VLOOKUP(A:A,[1]全区!$A$1:$V$65536,22,FALSE)</f>
        <v>0</v>
      </c>
      <c r="AD398" s="219">
        <f>ROUND(AC398,0)</f>
        <v>0</v>
      </c>
      <c r="AE398" s="182">
        <f>VLOOKUP(A:A,[2]全区!$A$1:$P$65536,16,FALSE)</f>
        <v>0</v>
      </c>
      <c r="AF398" s="219">
        <f>ROUND(AE398,0)</f>
        <v>0</v>
      </c>
      <c r="AH398" s="182">
        <v>23</v>
      </c>
      <c r="AI398" s="182">
        <f>VLOOKUP(A:A,'[4]YB01'!$A$1:$C$1317,3,FALSE)</f>
        <v>23</v>
      </c>
      <c r="AJ398" s="177">
        <f t="shared" ref="AJ398:AJ404" si="779">AO398+AR398</f>
        <v>27</v>
      </c>
      <c r="AK398" s="146">
        <v>23</v>
      </c>
      <c r="AL398" s="146">
        <f>ROUND(AM398,0)</f>
        <v>23</v>
      </c>
      <c r="AM398" s="228">
        <v>23.1801</v>
      </c>
      <c r="AN398" s="182">
        <f t="shared" si="772"/>
        <v>0</v>
      </c>
      <c r="AO398" s="219">
        <v>0</v>
      </c>
      <c r="AP398" s="176">
        <f>(SUMIF([5]预算调整!$O:$O,A:A,[5]预算调整!$AD:$AD))/10000</f>
        <v>0</v>
      </c>
      <c r="AQ398" s="219">
        <f t="shared" si="653"/>
        <v>0</v>
      </c>
      <c r="AR398" s="219">
        <v>27</v>
      </c>
      <c r="AS398" s="182">
        <f>(SUMIF([6]预算调整!$F:$F,A:A,[6]预算调整!$P:$P))/10000</f>
        <v>26.96</v>
      </c>
      <c r="AT398" s="219">
        <f t="shared" ref="AT398:AT404" si="780">ROUND(AS398,0)</f>
        <v>27</v>
      </c>
      <c r="AW398" s="231">
        <v>0</v>
      </c>
      <c r="AX398" s="182">
        <f>(SUMIF([7]Sheet2!$B:$B,A:A,[7]Sheet2!$C:$C))/10000</f>
        <v>0</v>
      </c>
      <c r="AY398" s="219">
        <f t="shared" ref="AY398:AY404" si="781">ROUND(AX398,0)</f>
        <v>0</v>
      </c>
      <c r="BC398" s="182">
        <v>0</v>
      </c>
      <c r="BD398" s="146">
        <f t="shared" ref="BD398:BD404" si="782">ROUND(BE398,0)</f>
        <v>0</v>
      </c>
      <c r="BE398" s="182">
        <v>0</v>
      </c>
      <c r="BF398" s="182">
        <f>SUMIF([8]Sheet1!$O:$O,A398,[8]Sheet1!$AD:$AD)</f>
        <v>0</v>
      </c>
    </row>
    <row r="399" s="177" customFormat="1" customHeight="1" spans="1:58">
      <c r="A399" s="234">
        <v>206</v>
      </c>
      <c r="B399" s="205" t="s">
        <v>348</v>
      </c>
      <c r="C399" s="55">
        <f t="shared" ref="C399:H399" si="783">SUM(C400,C405,C414,C420,C425,C430,C435,C442,C446,C450)</f>
        <v>999</v>
      </c>
      <c r="D399" s="55">
        <f t="shared" si="783"/>
        <v>30</v>
      </c>
      <c r="E399" s="55">
        <f t="shared" si="783"/>
        <v>-36</v>
      </c>
      <c r="F399" s="55">
        <f t="shared" si="783"/>
        <v>-30</v>
      </c>
      <c r="G399" s="55">
        <f t="shared" si="783"/>
        <v>0</v>
      </c>
      <c r="H399" s="55">
        <f t="shared" si="783"/>
        <v>963</v>
      </c>
      <c r="I399" s="106" t="str">
        <f t="shared" si="707"/>
        <v>是</v>
      </c>
      <c r="J399" s="143" t="str">
        <f t="shared" si="708"/>
        <v>类</v>
      </c>
      <c r="K399" s="143" t="str">
        <f t="shared" si="709"/>
        <v>206</v>
      </c>
      <c r="L399" s="143"/>
      <c r="M399" s="143"/>
      <c r="N399" s="143"/>
      <c r="O399" s="143"/>
      <c r="P399" s="143"/>
      <c r="Q399" s="143"/>
      <c r="R399" s="143"/>
      <c r="S399" s="143"/>
      <c r="T399" s="143"/>
      <c r="U399" s="143"/>
      <c r="V399" s="143"/>
      <c r="W399" s="143"/>
      <c r="AN399" s="182">
        <f t="shared" si="772"/>
        <v>0</v>
      </c>
      <c r="AO399" s="219"/>
      <c r="AP399" s="176">
        <f>(SUMIF([5]预算调整!$O:$O,A:A,[5]预算调整!$AD:$AD))/10000</f>
        <v>0</v>
      </c>
      <c r="AQ399" s="219">
        <f t="shared" si="653"/>
        <v>0</v>
      </c>
      <c r="AR399" s="219"/>
      <c r="AS399" s="182">
        <v>0</v>
      </c>
      <c r="AX399" s="182">
        <v>0</v>
      </c>
      <c r="BC399" s="182"/>
      <c r="BD399" s="182"/>
      <c r="BE399" s="182">
        <v>0</v>
      </c>
      <c r="BF399" s="182"/>
    </row>
    <row r="400" s="177" customFormat="1" customHeight="1" spans="1:58">
      <c r="A400" s="209">
        <v>20601</v>
      </c>
      <c r="B400" s="207" t="s">
        <v>349</v>
      </c>
      <c r="C400" s="66">
        <f t="shared" ref="C400:H400" si="784">SUM(C401:C404)</f>
        <v>670</v>
      </c>
      <c r="D400" s="66">
        <f t="shared" si="784"/>
        <v>0</v>
      </c>
      <c r="E400" s="66">
        <f t="shared" si="784"/>
        <v>79</v>
      </c>
      <c r="F400" s="66">
        <f t="shared" si="784"/>
        <v>0</v>
      </c>
      <c r="G400" s="66">
        <f t="shared" si="784"/>
        <v>0</v>
      </c>
      <c r="H400" s="66">
        <f t="shared" si="784"/>
        <v>749</v>
      </c>
      <c r="I400" s="106" t="str">
        <f t="shared" si="707"/>
        <v>是</v>
      </c>
      <c r="J400" s="143" t="str">
        <f t="shared" si="708"/>
        <v>款</v>
      </c>
      <c r="K400" s="143" t="str">
        <f t="shared" si="709"/>
        <v>206</v>
      </c>
      <c r="L400" s="143"/>
      <c r="M400" s="143"/>
      <c r="N400" s="143"/>
      <c r="O400" s="143"/>
      <c r="P400" s="143"/>
      <c r="Q400" s="143"/>
      <c r="R400" s="143"/>
      <c r="S400" s="143"/>
      <c r="T400" s="143"/>
      <c r="U400" s="143"/>
      <c r="V400" s="143"/>
      <c r="W400" s="143"/>
      <c r="AN400" s="182">
        <f t="shared" si="772"/>
        <v>0</v>
      </c>
      <c r="AO400" s="219"/>
      <c r="AP400" s="176">
        <f>(SUMIF([5]预算调整!$O:$O,A:A,[5]预算调整!$AD:$AD))/10000</f>
        <v>0</v>
      </c>
      <c r="AQ400" s="219">
        <f t="shared" si="653"/>
        <v>0</v>
      </c>
      <c r="AR400" s="219"/>
      <c r="AS400" s="182">
        <v>0</v>
      </c>
      <c r="AX400" s="182">
        <v>0</v>
      </c>
      <c r="BC400" s="182"/>
      <c r="BD400" s="182"/>
      <c r="BE400" s="182">
        <v>0</v>
      </c>
      <c r="BF400" s="182"/>
    </row>
    <row r="401" customHeight="1" spans="1:58">
      <c r="A401" s="208">
        <v>2060101</v>
      </c>
      <c r="B401" s="60" t="s">
        <v>101</v>
      </c>
      <c r="C401" s="63">
        <f t="shared" ref="C398:C404" si="785">N401+T401+W401</f>
        <v>443</v>
      </c>
      <c r="D401" s="63">
        <f t="shared" si="774"/>
        <v>0</v>
      </c>
      <c r="E401" s="63">
        <f t="shared" si="775"/>
        <v>6</v>
      </c>
      <c r="F401" s="63">
        <f t="shared" si="776"/>
        <v>0</v>
      </c>
      <c r="G401" s="63">
        <f t="shared" si="777"/>
        <v>0</v>
      </c>
      <c r="H401" s="63">
        <f t="shared" si="778"/>
        <v>449</v>
      </c>
      <c r="I401" s="106" t="str">
        <f t="shared" si="707"/>
        <v>是</v>
      </c>
      <c r="J401" s="146" t="str">
        <f t="shared" si="708"/>
        <v>项</v>
      </c>
      <c r="K401" s="146" t="str">
        <f t="shared" si="709"/>
        <v>206</v>
      </c>
      <c r="N401" s="218">
        <v>443</v>
      </c>
      <c r="O401" s="146">
        <v>442.934504</v>
      </c>
      <c r="P401" s="219">
        <f>ROUND(O401,0)</f>
        <v>443</v>
      </c>
      <c r="Q401" s="219">
        <v>0</v>
      </c>
      <c r="R401" s="219">
        <v>0</v>
      </c>
      <c r="S401" s="219">
        <f>VLOOKUP(A:A,[3]全区!$A$1:$O$65536,15,FALSE)</f>
        <v>0</v>
      </c>
      <c r="T401" s="219">
        <v>0</v>
      </c>
      <c r="U401" s="146">
        <f>VLOOKUP(A:A,[3]全区!$A$1:$Q$65536,17,FALSE)</f>
        <v>0</v>
      </c>
      <c r="V401" s="219">
        <f>ROUND(U401,0)</f>
        <v>0</v>
      </c>
      <c r="W401" s="219">
        <v>0</v>
      </c>
      <c r="X401" s="182">
        <f>VLOOKUP(A:A,[3]全区!$A$1:$S$65536,19,FALSE)</f>
        <v>0</v>
      </c>
      <c r="Y401" s="219">
        <f>ROUND(X401,0)</f>
        <v>0</v>
      </c>
      <c r="AA401" s="182">
        <f>VLOOKUP(A:A,[2]全区!$A$1:$T$65536,20,FALSE)</f>
        <v>0</v>
      </c>
      <c r="AB401" s="219">
        <f>ROUND(AA401,0)</f>
        <v>0</v>
      </c>
      <c r="AC401" s="182">
        <f>VLOOKUP(A:A,[1]全区!$A$1:$V$65536,22,FALSE)</f>
        <v>0</v>
      </c>
      <c r="AD401" s="219">
        <f>ROUND(AC401,0)</f>
        <v>0</v>
      </c>
      <c r="AE401" s="182">
        <f>VLOOKUP(A:A,[2]全区!$A$1:$P$65536,16,FALSE)</f>
        <v>0</v>
      </c>
      <c r="AF401" s="219">
        <f>ROUND(AE401,0)</f>
        <v>0</v>
      </c>
      <c r="AH401" s="182">
        <v>345</v>
      </c>
      <c r="AI401" s="182">
        <f>VLOOKUP(A:A,'[4]YB01'!$A$1:$C$1317,3,FALSE)</f>
        <v>345</v>
      </c>
      <c r="AJ401" s="177">
        <f t="shared" si="779"/>
        <v>105</v>
      </c>
      <c r="AK401" s="146">
        <v>346</v>
      </c>
      <c r="AL401" s="146">
        <f>ROUND(AM401,0)</f>
        <v>346</v>
      </c>
      <c r="AM401" s="228">
        <v>345.682654</v>
      </c>
      <c r="AN401" s="182">
        <f t="shared" si="772"/>
        <v>103</v>
      </c>
      <c r="AO401" s="219">
        <v>22</v>
      </c>
      <c r="AP401" s="176">
        <f>(SUMIF([5]预算调整!$O:$O,A:A,[5]预算调整!$AD:$AD))/10000</f>
        <v>22.396445</v>
      </c>
      <c r="AQ401" s="219">
        <f t="shared" si="653"/>
        <v>22</v>
      </c>
      <c r="AR401" s="219">
        <v>83</v>
      </c>
      <c r="AS401" s="182">
        <f>(SUMIF([6]预算调整!$F:$F,A:A,[6]预算调整!$P:$P))/10000</f>
        <v>83.438</v>
      </c>
      <c r="AT401" s="219">
        <f t="shared" si="780"/>
        <v>83</v>
      </c>
      <c r="AW401" s="231">
        <v>0</v>
      </c>
      <c r="AX401" s="182">
        <f>(SUMIF([7]Sheet2!$B:$B,A:A,[7]Sheet2!$C:$C))/10000</f>
        <v>0</v>
      </c>
      <c r="AY401" s="219">
        <f t="shared" si="781"/>
        <v>0</v>
      </c>
      <c r="BC401" s="182">
        <v>103</v>
      </c>
      <c r="BD401" s="146">
        <f t="shared" si="782"/>
        <v>103</v>
      </c>
      <c r="BE401" s="182">
        <v>102.9271</v>
      </c>
      <c r="BF401" s="182">
        <f>SUMIF([8]Sheet1!$O:$O,A401,[8]Sheet1!$AD:$AD)</f>
        <v>1029271</v>
      </c>
    </row>
    <row r="402" hidden="1" customHeight="1" spans="1:58">
      <c r="A402" s="208">
        <v>2060102</v>
      </c>
      <c r="B402" s="60" t="s">
        <v>102</v>
      </c>
      <c r="C402" s="63">
        <f t="shared" si="785"/>
        <v>0</v>
      </c>
      <c r="D402" s="63">
        <f t="shared" si="774"/>
        <v>0</v>
      </c>
      <c r="E402" s="63">
        <f t="shared" si="775"/>
        <v>0</v>
      </c>
      <c r="F402" s="63">
        <f t="shared" si="776"/>
        <v>0</v>
      </c>
      <c r="G402" s="63">
        <f t="shared" si="777"/>
        <v>0</v>
      </c>
      <c r="H402" s="63">
        <f t="shared" si="778"/>
        <v>0</v>
      </c>
      <c r="I402" s="106" t="str">
        <f t="shared" si="707"/>
        <v>否</v>
      </c>
      <c r="J402" s="146" t="str">
        <f t="shared" si="708"/>
        <v>项</v>
      </c>
      <c r="K402" s="146" t="str">
        <f t="shared" si="709"/>
        <v>206</v>
      </c>
      <c r="N402" s="218">
        <v>0</v>
      </c>
      <c r="O402" s="146">
        <v>0</v>
      </c>
      <c r="P402" s="219">
        <f>ROUND(O402,0)</f>
        <v>0</v>
      </c>
      <c r="Q402" s="219">
        <v>0</v>
      </c>
      <c r="R402" s="219">
        <v>0</v>
      </c>
      <c r="S402" s="219">
        <f>VLOOKUP(A:A,[3]全区!$A$1:$O$65536,15,FALSE)</f>
        <v>0</v>
      </c>
      <c r="T402" s="219">
        <v>0</v>
      </c>
      <c r="U402" s="146">
        <f>VLOOKUP(A:A,[3]全区!$A$1:$Q$65536,17,FALSE)</f>
        <v>0</v>
      </c>
      <c r="V402" s="219">
        <f>ROUND(U402,0)</f>
        <v>0</v>
      </c>
      <c r="W402" s="219">
        <v>0</v>
      </c>
      <c r="X402" s="182">
        <f>VLOOKUP(A:A,[3]全区!$A$1:$S$65536,19,FALSE)</f>
        <v>0</v>
      </c>
      <c r="Y402" s="219">
        <f>ROUND(X402,0)</f>
        <v>0</v>
      </c>
      <c r="AA402" s="182">
        <f>VLOOKUP(A:A,[2]全区!$A$1:$T$65536,20,FALSE)</f>
        <v>0</v>
      </c>
      <c r="AB402" s="219">
        <f>ROUND(AA402,0)</f>
        <v>0</v>
      </c>
      <c r="AC402" s="182">
        <f>VLOOKUP(A:A,[1]全区!$A$1:$V$65536,22,FALSE)</f>
        <v>0</v>
      </c>
      <c r="AD402" s="219">
        <f>ROUND(AC402,0)</f>
        <v>0</v>
      </c>
      <c r="AE402" s="182">
        <f>VLOOKUP(A:A,[2]全区!$A$1:$P$65536,16,FALSE)</f>
        <v>0</v>
      </c>
      <c r="AF402" s="219">
        <f>ROUND(AE402,0)</f>
        <v>0</v>
      </c>
      <c r="AH402" s="182">
        <v>0</v>
      </c>
      <c r="AI402" s="182">
        <f>VLOOKUP(A:A,'[4]YB01'!$A$1:$C$1317,3,FALSE)</f>
        <v>0</v>
      </c>
      <c r="AJ402" s="177">
        <f t="shared" si="779"/>
        <v>0</v>
      </c>
      <c r="AK402" s="146">
        <v>0</v>
      </c>
      <c r="AL402" s="146">
        <f>ROUND(AM402,0)</f>
        <v>0</v>
      </c>
      <c r="AM402" s="228">
        <v>0</v>
      </c>
      <c r="AN402" s="182">
        <f t="shared" si="772"/>
        <v>0</v>
      </c>
      <c r="AO402" s="219">
        <v>0</v>
      </c>
      <c r="AP402" s="176">
        <f>(SUMIF([5]预算调整!$O:$O,A:A,[5]预算调整!$AD:$AD))/10000</f>
        <v>0</v>
      </c>
      <c r="AQ402" s="219">
        <f t="shared" si="653"/>
        <v>0</v>
      </c>
      <c r="AR402" s="219">
        <v>0</v>
      </c>
      <c r="AS402" s="182">
        <f>(SUMIF([6]预算调整!$F:$F,A:A,[6]预算调整!$P:$P))/10000</f>
        <v>0</v>
      </c>
      <c r="AT402" s="219">
        <f t="shared" si="780"/>
        <v>0</v>
      </c>
      <c r="AW402" s="231">
        <v>0</v>
      </c>
      <c r="AX402" s="182">
        <f>(SUMIF([7]Sheet2!$B:$B,A:A,[7]Sheet2!$C:$C))/10000</f>
        <v>0</v>
      </c>
      <c r="AY402" s="219">
        <f t="shared" si="781"/>
        <v>0</v>
      </c>
      <c r="BC402" s="182">
        <v>0</v>
      </c>
      <c r="BD402" s="146">
        <f t="shared" si="782"/>
        <v>0</v>
      </c>
      <c r="BE402" s="182">
        <v>0</v>
      </c>
      <c r="BF402" s="182">
        <f>SUMIF([8]Sheet1!$O:$O,A402,[8]Sheet1!$AD:$AD)</f>
        <v>0</v>
      </c>
    </row>
    <row r="403" customHeight="1" spans="1:58">
      <c r="A403" s="208">
        <v>2060103</v>
      </c>
      <c r="B403" s="60" t="s">
        <v>103</v>
      </c>
      <c r="C403" s="63">
        <f t="shared" si="785"/>
        <v>203</v>
      </c>
      <c r="D403" s="63">
        <f t="shared" si="774"/>
        <v>0</v>
      </c>
      <c r="E403" s="63">
        <f t="shared" si="775"/>
        <v>97</v>
      </c>
      <c r="F403" s="63">
        <f t="shared" si="776"/>
        <v>0</v>
      </c>
      <c r="G403" s="63">
        <f t="shared" si="777"/>
        <v>0</v>
      </c>
      <c r="H403" s="63">
        <f t="shared" si="778"/>
        <v>300</v>
      </c>
      <c r="I403" s="106" t="str">
        <f t="shared" si="707"/>
        <v>是</v>
      </c>
      <c r="J403" s="146" t="str">
        <f t="shared" si="708"/>
        <v>项</v>
      </c>
      <c r="K403" s="146" t="str">
        <f t="shared" si="709"/>
        <v>206</v>
      </c>
      <c r="N403" s="218">
        <v>203</v>
      </c>
      <c r="O403" s="146">
        <v>202.955976</v>
      </c>
      <c r="P403" s="219">
        <f>ROUND(O403,0)</f>
        <v>203</v>
      </c>
      <c r="Q403" s="219">
        <v>0</v>
      </c>
      <c r="R403" s="219">
        <v>0</v>
      </c>
      <c r="S403" s="219">
        <f>VLOOKUP(A:A,[3]全区!$A$1:$O$65536,15,FALSE)</f>
        <v>0</v>
      </c>
      <c r="T403" s="219">
        <v>0</v>
      </c>
      <c r="U403" s="146">
        <f>VLOOKUP(A:A,[3]全区!$A$1:$Q$65536,17,FALSE)</f>
        <v>0</v>
      </c>
      <c r="V403" s="219">
        <f>ROUND(U403,0)</f>
        <v>0</v>
      </c>
      <c r="W403" s="219">
        <v>0</v>
      </c>
      <c r="X403" s="182">
        <f>VLOOKUP(A:A,[3]全区!$A$1:$S$65536,19,FALSE)</f>
        <v>0</v>
      </c>
      <c r="Y403" s="219">
        <f>ROUND(X403,0)</f>
        <v>0</v>
      </c>
      <c r="AA403" s="182">
        <f>VLOOKUP(A:A,[2]全区!$A$1:$T$65536,20,FALSE)</f>
        <v>0</v>
      </c>
      <c r="AB403" s="219">
        <f>ROUND(AA403,0)</f>
        <v>0</v>
      </c>
      <c r="AC403" s="182">
        <f>VLOOKUP(A:A,[1]全区!$A$1:$V$65536,22,FALSE)</f>
        <v>0</v>
      </c>
      <c r="AD403" s="219">
        <f>ROUND(AC403,0)</f>
        <v>0</v>
      </c>
      <c r="AE403" s="182">
        <f>VLOOKUP(A:A,[2]全区!$A$1:$P$65536,16,FALSE)</f>
        <v>0</v>
      </c>
      <c r="AF403" s="219">
        <f>ROUND(AE403,0)</f>
        <v>0</v>
      </c>
      <c r="AH403" s="182">
        <v>214</v>
      </c>
      <c r="AI403" s="182">
        <f>VLOOKUP(A:A,'[4]YB01'!$A$1:$C$1317,3,FALSE)</f>
        <v>214</v>
      </c>
      <c r="AJ403" s="177">
        <f t="shared" si="779"/>
        <v>14</v>
      </c>
      <c r="AK403" s="146">
        <v>217</v>
      </c>
      <c r="AL403" s="146">
        <f>ROUND(AM403,0)</f>
        <v>217</v>
      </c>
      <c r="AM403" s="228">
        <v>217.37126</v>
      </c>
      <c r="AN403" s="182">
        <f t="shared" si="772"/>
        <v>83</v>
      </c>
      <c r="AO403" s="219">
        <v>14</v>
      </c>
      <c r="AP403" s="176">
        <f>(SUMIF([5]预算调整!$O:$O,A:A,[5]预算调整!$AD:$AD))/10000</f>
        <v>14.117832</v>
      </c>
      <c r="AQ403" s="219">
        <f t="shared" si="653"/>
        <v>14</v>
      </c>
      <c r="AR403" s="219">
        <v>0</v>
      </c>
      <c r="AS403" s="182">
        <f>(SUMIF([6]预算调整!$F:$F,A:A,[6]预算调整!$P:$P))/10000</f>
        <v>0</v>
      </c>
      <c r="AT403" s="219">
        <f t="shared" si="780"/>
        <v>0</v>
      </c>
      <c r="AW403" s="231">
        <v>0</v>
      </c>
      <c r="AX403" s="182">
        <f>(SUMIF([7]Sheet2!$B:$B,A:A,[7]Sheet2!$C:$C))/10000</f>
        <v>0</v>
      </c>
      <c r="AY403" s="219">
        <f t="shared" si="781"/>
        <v>0</v>
      </c>
      <c r="BC403" s="182">
        <v>83</v>
      </c>
      <c r="BD403" s="146">
        <f t="shared" si="782"/>
        <v>83</v>
      </c>
      <c r="BE403" s="182">
        <v>82.9025</v>
      </c>
      <c r="BF403" s="182">
        <f>SUMIF([8]Sheet1!$O:$O,A403,[8]Sheet1!$AD:$AD)</f>
        <v>829025</v>
      </c>
    </row>
    <row r="404" hidden="1" customHeight="1" spans="1:58">
      <c r="A404" s="208">
        <v>2060199</v>
      </c>
      <c r="B404" s="60" t="s">
        <v>350</v>
      </c>
      <c r="C404" s="63">
        <f t="shared" si="785"/>
        <v>24</v>
      </c>
      <c r="D404" s="63">
        <f t="shared" si="774"/>
        <v>0</v>
      </c>
      <c r="E404" s="63">
        <f t="shared" si="775"/>
        <v>-24</v>
      </c>
      <c r="F404" s="63">
        <f t="shared" si="776"/>
        <v>0</v>
      </c>
      <c r="G404" s="63">
        <f t="shared" si="777"/>
        <v>0</v>
      </c>
      <c r="H404" s="63">
        <f t="shared" si="778"/>
        <v>0</v>
      </c>
      <c r="I404" s="106" t="str">
        <f t="shared" si="707"/>
        <v>否</v>
      </c>
      <c r="J404" s="146" t="str">
        <f t="shared" si="708"/>
        <v>项</v>
      </c>
      <c r="K404" s="146" t="str">
        <f t="shared" si="709"/>
        <v>206</v>
      </c>
      <c r="N404" s="218">
        <v>24</v>
      </c>
      <c r="O404" s="146">
        <v>23.589165</v>
      </c>
      <c r="P404" s="219">
        <f>ROUND(O404,0)</f>
        <v>24</v>
      </c>
      <c r="Q404" s="219">
        <v>0</v>
      </c>
      <c r="R404" s="219">
        <v>0</v>
      </c>
      <c r="S404" s="219">
        <f>VLOOKUP(A:A,[3]全区!$A$1:$O$65536,15,FALSE)</f>
        <v>0</v>
      </c>
      <c r="T404" s="219">
        <v>0</v>
      </c>
      <c r="U404" s="146">
        <f>VLOOKUP(A:A,[3]全区!$A$1:$Q$65536,17,FALSE)</f>
        <v>0</v>
      </c>
      <c r="V404" s="219">
        <f>ROUND(U404,0)</f>
        <v>0</v>
      </c>
      <c r="W404" s="219">
        <v>0</v>
      </c>
      <c r="X404" s="182">
        <f>VLOOKUP(A:A,[3]全区!$A$1:$S$65536,19,FALSE)</f>
        <v>0</v>
      </c>
      <c r="Y404" s="219">
        <f>ROUND(X404,0)</f>
        <v>0</v>
      </c>
      <c r="AA404" s="182">
        <f>VLOOKUP(A:A,[2]全区!$A$1:$T$65536,20,FALSE)</f>
        <v>0</v>
      </c>
      <c r="AB404" s="219">
        <f>ROUND(AA404,0)</f>
        <v>0</v>
      </c>
      <c r="AC404" s="182">
        <f>VLOOKUP(A:A,[1]全区!$A$1:$V$65536,22,FALSE)</f>
        <v>0</v>
      </c>
      <c r="AD404" s="219">
        <f>ROUND(AC404,0)</f>
        <v>0</v>
      </c>
      <c r="AE404" s="182">
        <f>VLOOKUP(A:A,[2]全区!$A$1:$P$65536,16,FALSE)</f>
        <v>0</v>
      </c>
      <c r="AF404" s="219">
        <f>ROUND(AE404,0)</f>
        <v>0</v>
      </c>
      <c r="AH404" s="182">
        <v>0</v>
      </c>
      <c r="AI404" s="182">
        <f>VLOOKUP(A:A,'[4]YB01'!$A$1:$C$1317,3,FALSE)</f>
        <v>0</v>
      </c>
      <c r="AJ404" s="177">
        <f t="shared" si="779"/>
        <v>0</v>
      </c>
      <c r="AK404" s="146">
        <v>0</v>
      </c>
      <c r="AL404" s="146">
        <f>ROUND(AM404,0)</f>
        <v>0</v>
      </c>
      <c r="AM404" s="228">
        <v>0</v>
      </c>
      <c r="AN404" s="182">
        <f t="shared" si="772"/>
        <v>0</v>
      </c>
      <c r="AO404" s="219">
        <v>0</v>
      </c>
      <c r="AP404" s="176">
        <f>(SUMIF([5]预算调整!$O:$O,A:A,[5]预算调整!$AD:$AD))/10000</f>
        <v>0</v>
      </c>
      <c r="AQ404" s="219">
        <f t="shared" si="653"/>
        <v>0</v>
      </c>
      <c r="AR404" s="219">
        <v>0</v>
      </c>
      <c r="AS404" s="182">
        <f>(SUMIF([6]预算调整!$F:$F,A:A,[6]预算调整!$P:$P))/10000</f>
        <v>0</v>
      </c>
      <c r="AT404" s="219">
        <f t="shared" si="780"/>
        <v>0</v>
      </c>
      <c r="AW404" s="231">
        <v>0</v>
      </c>
      <c r="AX404" s="182">
        <f>(SUMIF([7]Sheet2!$B:$B,A:A,[7]Sheet2!$C:$C))/10000</f>
        <v>0</v>
      </c>
      <c r="AY404" s="219">
        <f t="shared" si="781"/>
        <v>0</v>
      </c>
      <c r="BC404" s="182">
        <v>0</v>
      </c>
      <c r="BD404" s="146">
        <f t="shared" si="782"/>
        <v>0</v>
      </c>
      <c r="BE404" s="182">
        <v>0</v>
      </c>
      <c r="BF404" s="182">
        <f>SUMIF([8]Sheet1!$O:$O,A404,[8]Sheet1!$AD:$AD)</f>
        <v>0</v>
      </c>
    </row>
    <row r="405" s="177" customFormat="1" hidden="1" customHeight="1" spans="1:58">
      <c r="A405" s="209">
        <v>20602</v>
      </c>
      <c r="B405" s="207" t="s">
        <v>351</v>
      </c>
      <c r="C405" s="66">
        <f t="shared" ref="C405:H405" si="786">SUM(C406:C413)</f>
        <v>0</v>
      </c>
      <c r="D405" s="66">
        <f t="shared" si="786"/>
        <v>0</v>
      </c>
      <c r="E405" s="66">
        <f t="shared" si="786"/>
        <v>0</v>
      </c>
      <c r="F405" s="66">
        <f t="shared" si="786"/>
        <v>0</v>
      </c>
      <c r="G405" s="66">
        <f t="shared" si="786"/>
        <v>0</v>
      </c>
      <c r="H405" s="66">
        <f t="shared" si="786"/>
        <v>0</v>
      </c>
      <c r="I405" s="106" t="str">
        <f t="shared" si="707"/>
        <v>否</v>
      </c>
      <c r="J405" s="143" t="str">
        <f t="shared" si="708"/>
        <v>款</v>
      </c>
      <c r="K405" s="143" t="str">
        <f t="shared" si="709"/>
        <v>206</v>
      </c>
      <c r="L405" s="143"/>
      <c r="M405" s="143"/>
      <c r="N405" s="143"/>
      <c r="O405" s="143"/>
      <c r="P405" s="143"/>
      <c r="Q405" s="143"/>
      <c r="R405" s="143"/>
      <c r="S405" s="143"/>
      <c r="T405" s="143"/>
      <c r="U405" s="143"/>
      <c r="V405" s="143"/>
      <c r="W405" s="143"/>
      <c r="AN405" s="182">
        <f t="shared" si="772"/>
        <v>0</v>
      </c>
      <c r="AO405" s="219"/>
      <c r="AP405" s="176">
        <f>(SUMIF([5]预算调整!$O:$O,A:A,[5]预算调整!$AD:$AD))/10000</f>
        <v>0</v>
      </c>
      <c r="AQ405" s="219">
        <f t="shared" si="653"/>
        <v>0</v>
      </c>
      <c r="AR405" s="219"/>
      <c r="AS405" s="182">
        <v>0</v>
      </c>
      <c r="AX405" s="182">
        <v>0</v>
      </c>
      <c r="BC405" s="182"/>
      <c r="BD405" s="182"/>
      <c r="BE405" s="182">
        <v>0</v>
      </c>
      <c r="BF405" s="182"/>
    </row>
    <row r="406" hidden="1" customHeight="1" spans="1:58">
      <c r="A406" s="208">
        <v>2060201</v>
      </c>
      <c r="B406" s="60" t="s">
        <v>352</v>
      </c>
      <c r="C406" s="63">
        <f t="shared" ref="C406:C413" si="787">N406+T406+W406</f>
        <v>0</v>
      </c>
      <c r="D406" s="63">
        <f t="shared" ref="D406:D413" si="788">Q406+T406</f>
        <v>0</v>
      </c>
      <c r="E406" s="63">
        <f t="shared" ref="E406:E413" si="789">H406-C406</f>
        <v>0</v>
      </c>
      <c r="F406" s="63">
        <f t="shared" ref="F406:F413" si="790">G406-D406</f>
        <v>0</v>
      </c>
      <c r="G406" s="63">
        <f t="shared" ref="G406:G413" si="791">AW406</f>
        <v>0</v>
      </c>
      <c r="H406" s="63">
        <f t="shared" ref="H406:H413" si="792">AK406+AN406</f>
        <v>0</v>
      </c>
      <c r="I406" s="106" t="str">
        <f t="shared" si="707"/>
        <v>否</v>
      </c>
      <c r="J406" s="146" t="str">
        <f t="shared" si="708"/>
        <v>项</v>
      </c>
      <c r="K406" s="146" t="str">
        <f t="shared" si="709"/>
        <v>206</v>
      </c>
      <c r="N406" s="218">
        <v>0</v>
      </c>
      <c r="O406" s="146">
        <v>0</v>
      </c>
      <c r="P406" s="219">
        <f t="shared" ref="P406:P413" si="793">ROUND(O406,0)</f>
        <v>0</v>
      </c>
      <c r="Q406" s="219">
        <v>0</v>
      </c>
      <c r="R406" s="219">
        <v>0</v>
      </c>
      <c r="S406" s="219">
        <f>VLOOKUP(A:A,[3]全区!$A$1:$O$65536,15,FALSE)</f>
        <v>0</v>
      </c>
      <c r="T406" s="219">
        <v>0</v>
      </c>
      <c r="U406" s="146">
        <f>VLOOKUP(A:A,[3]全区!$A$1:$Q$65536,17,FALSE)</f>
        <v>0</v>
      </c>
      <c r="V406" s="219">
        <f t="shared" ref="V406:V413" si="794">ROUND(U406,0)</f>
        <v>0</v>
      </c>
      <c r="W406" s="219">
        <v>0</v>
      </c>
      <c r="X406" s="182">
        <f>VLOOKUP(A:A,[3]全区!$A$1:$S$65536,19,FALSE)</f>
        <v>0</v>
      </c>
      <c r="Y406" s="219">
        <f t="shared" ref="Y406:Y413" si="795">ROUND(X406,0)</f>
        <v>0</v>
      </c>
      <c r="AA406" s="182">
        <f>VLOOKUP(A:A,[2]全区!$A$1:$T$65536,20,FALSE)</f>
        <v>0</v>
      </c>
      <c r="AB406" s="219">
        <f t="shared" ref="AB406:AB413" si="796">ROUND(AA406,0)</f>
        <v>0</v>
      </c>
      <c r="AC406" s="182">
        <f>VLOOKUP(A:A,[1]全区!$A$1:$V$65536,22,FALSE)</f>
        <v>0</v>
      </c>
      <c r="AD406" s="219">
        <f t="shared" ref="AD406:AD413" si="797">ROUND(AC406,0)</f>
        <v>0</v>
      </c>
      <c r="AE406" s="182">
        <f>VLOOKUP(A:A,[2]全区!$A$1:$P$65536,16,FALSE)</f>
        <v>0</v>
      </c>
      <c r="AF406" s="219">
        <f t="shared" ref="AF406:AF413" si="798">ROUND(AE406,0)</f>
        <v>0</v>
      </c>
      <c r="AH406" s="182">
        <v>0</v>
      </c>
      <c r="AI406" s="182">
        <f>VLOOKUP(A:A,'[4]YB01'!$A$1:$C$1317,3,FALSE)</f>
        <v>0</v>
      </c>
      <c r="AJ406" s="177">
        <f t="shared" ref="AJ406:AJ413" si="799">AO406+AR406</f>
        <v>0</v>
      </c>
      <c r="AK406" s="146">
        <v>0</v>
      </c>
      <c r="AL406" s="146">
        <f t="shared" ref="AL406:AL413" si="800">ROUND(AM406,0)</f>
        <v>0</v>
      </c>
      <c r="AM406" s="228">
        <v>0</v>
      </c>
      <c r="AN406" s="182">
        <f t="shared" si="772"/>
        <v>0</v>
      </c>
      <c r="AO406" s="219">
        <v>0</v>
      </c>
      <c r="AP406" s="176">
        <f>(SUMIF([5]预算调整!$O:$O,A:A,[5]预算调整!$AD:$AD))/10000</f>
        <v>0</v>
      </c>
      <c r="AQ406" s="219">
        <f t="shared" ref="AQ406:AQ469" si="801">ROUND(AP406,0)</f>
        <v>0</v>
      </c>
      <c r="AR406" s="219">
        <v>0</v>
      </c>
      <c r="AS406" s="182">
        <f>(SUMIF([6]预算调整!$F:$F,A:A,[6]预算调整!$P:$P))/10000</f>
        <v>0</v>
      </c>
      <c r="AT406" s="219">
        <f t="shared" ref="AT406:AT413" si="802">ROUND(AS406,0)</f>
        <v>0</v>
      </c>
      <c r="AW406" s="231">
        <v>0</v>
      </c>
      <c r="AX406" s="182">
        <f>(SUMIF([7]Sheet2!$B:$B,A:A,[7]Sheet2!$C:$C))/10000</f>
        <v>0</v>
      </c>
      <c r="AY406" s="219">
        <f t="shared" ref="AY406:AY413" si="803">ROUND(AX406,0)</f>
        <v>0</v>
      </c>
      <c r="BC406" s="182">
        <v>0</v>
      </c>
      <c r="BD406" s="146">
        <f t="shared" ref="BD406:BD413" si="804">ROUND(BE406,0)</f>
        <v>0</v>
      </c>
      <c r="BE406" s="182">
        <v>0</v>
      </c>
      <c r="BF406" s="182">
        <f>SUMIF([8]Sheet1!$O:$O,A406,[8]Sheet1!$AD:$AD)</f>
        <v>0</v>
      </c>
    </row>
    <row r="407" hidden="1" customHeight="1" spans="1:58">
      <c r="A407" s="208">
        <v>2060203</v>
      </c>
      <c r="B407" s="60" t="s">
        <v>353</v>
      </c>
      <c r="C407" s="63">
        <f t="shared" si="787"/>
        <v>0</v>
      </c>
      <c r="D407" s="63">
        <f t="shared" si="788"/>
        <v>0</v>
      </c>
      <c r="E407" s="63">
        <f t="shared" si="789"/>
        <v>0</v>
      </c>
      <c r="F407" s="63">
        <f t="shared" si="790"/>
        <v>0</v>
      </c>
      <c r="G407" s="63">
        <f t="shared" si="791"/>
        <v>0</v>
      </c>
      <c r="H407" s="63">
        <f t="shared" si="792"/>
        <v>0</v>
      </c>
      <c r="I407" s="106" t="str">
        <f t="shared" si="707"/>
        <v>否</v>
      </c>
      <c r="J407" s="146" t="str">
        <f t="shared" si="708"/>
        <v>项</v>
      </c>
      <c r="K407" s="146" t="str">
        <f t="shared" si="709"/>
        <v>206</v>
      </c>
      <c r="N407" s="218">
        <v>0</v>
      </c>
      <c r="O407" s="146">
        <v>0</v>
      </c>
      <c r="P407" s="219">
        <f t="shared" si="793"/>
        <v>0</v>
      </c>
      <c r="Q407" s="219">
        <v>0</v>
      </c>
      <c r="R407" s="219">
        <v>0</v>
      </c>
      <c r="S407" s="219">
        <f>VLOOKUP(A:A,[3]全区!$A$1:$O$65536,15,FALSE)</f>
        <v>0</v>
      </c>
      <c r="T407" s="219">
        <v>0</v>
      </c>
      <c r="U407" s="146">
        <f>VLOOKUP(A:A,[3]全区!$A$1:$Q$65536,17,FALSE)</f>
        <v>0</v>
      </c>
      <c r="V407" s="219">
        <f t="shared" si="794"/>
        <v>0</v>
      </c>
      <c r="W407" s="219">
        <v>0</v>
      </c>
      <c r="X407" s="182">
        <f>VLOOKUP(A:A,[3]全区!$A$1:$S$65536,19,FALSE)</f>
        <v>0</v>
      </c>
      <c r="Y407" s="219">
        <f t="shared" si="795"/>
        <v>0</v>
      </c>
      <c r="AA407" s="182">
        <f>VLOOKUP(A:A,[2]全区!$A$1:$T$65536,20,FALSE)</f>
        <v>0</v>
      </c>
      <c r="AB407" s="219">
        <f t="shared" si="796"/>
        <v>0</v>
      </c>
      <c r="AC407" s="182">
        <f>VLOOKUP(A:A,[1]全区!$A$1:$V$65536,22,FALSE)</f>
        <v>0</v>
      </c>
      <c r="AD407" s="219">
        <f t="shared" si="797"/>
        <v>0</v>
      </c>
      <c r="AE407" s="182">
        <f>VLOOKUP(A:A,[2]全区!$A$1:$P$65536,16,FALSE)</f>
        <v>0</v>
      </c>
      <c r="AF407" s="219">
        <f t="shared" si="798"/>
        <v>0</v>
      </c>
      <c r="AH407" s="182">
        <v>0</v>
      </c>
      <c r="AI407" s="182">
        <f>VLOOKUP(A:A,'[4]YB01'!$A$1:$C$1317,3,FALSE)</f>
        <v>0</v>
      </c>
      <c r="AJ407" s="177">
        <f t="shared" si="799"/>
        <v>0</v>
      </c>
      <c r="AK407" s="146">
        <v>0</v>
      </c>
      <c r="AL407" s="146">
        <f t="shared" si="800"/>
        <v>0</v>
      </c>
      <c r="AM407" s="228">
        <v>0</v>
      </c>
      <c r="AN407" s="182">
        <f t="shared" si="772"/>
        <v>0</v>
      </c>
      <c r="AO407" s="219">
        <v>0</v>
      </c>
      <c r="AP407" s="176">
        <f>(SUMIF([5]预算调整!$O:$O,A:A,[5]预算调整!$AD:$AD))/10000</f>
        <v>0</v>
      </c>
      <c r="AQ407" s="219">
        <f t="shared" si="801"/>
        <v>0</v>
      </c>
      <c r="AR407" s="219">
        <v>0</v>
      </c>
      <c r="AS407" s="182">
        <f>(SUMIF([6]预算调整!$F:$F,A:A,[6]预算调整!$P:$P))/10000</f>
        <v>0</v>
      </c>
      <c r="AT407" s="219">
        <f t="shared" si="802"/>
        <v>0</v>
      </c>
      <c r="AW407" s="231">
        <v>0</v>
      </c>
      <c r="AX407" s="182">
        <f>(SUMIF([7]Sheet2!$B:$B,A:A,[7]Sheet2!$C:$C))/10000</f>
        <v>0</v>
      </c>
      <c r="AY407" s="219">
        <f t="shared" si="803"/>
        <v>0</v>
      </c>
      <c r="BC407" s="182">
        <v>0</v>
      </c>
      <c r="BD407" s="146">
        <f t="shared" si="804"/>
        <v>0</v>
      </c>
      <c r="BE407" s="182">
        <v>0</v>
      </c>
      <c r="BF407" s="182">
        <f>SUMIF([8]Sheet1!$O:$O,A407,[8]Sheet1!$AD:$AD)</f>
        <v>0</v>
      </c>
    </row>
    <row r="408" hidden="1" customHeight="1" spans="1:58">
      <c r="A408" s="208">
        <v>2060204</v>
      </c>
      <c r="B408" s="60" t="s">
        <v>354</v>
      </c>
      <c r="C408" s="63">
        <f t="shared" si="787"/>
        <v>0</v>
      </c>
      <c r="D408" s="63">
        <f t="shared" si="788"/>
        <v>0</v>
      </c>
      <c r="E408" s="63">
        <f t="shared" si="789"/>
        <v>0</v>
      </c>
      <c r="F408" s="63">
        <f t="shared" si="790"/>
        <v>0</v>
      </c>
      <c r="G408" s="63">
        <f t="shared" si="791"/>
        <v>0</v>
      </c>
      <c r="H408" s="63">
        <f t="shared" si="792"/>
        <v>0</v>
      </c>
      <c r="I408" s="106" t="str">
        <f t="shared" si="707"/>
        <v>否</v>
      </c>
      <c r="J408" s="146" t="str">
        <f t="shared" si="708"/>
        <v>项</v>
      </c>
      <c r="K408" s="146" t="str">
        <f t="shared" si="709"/>
        <v>206</v>
      </c>
      <c r="N408" s="218">
        <v>0</v>
      </c>
      <c r="O408" s="146">
        <v>0</v>
      </c>
      <c r="P408" s="219">
        <f t="shared" si="793"/>
        <v>0</v>
      </c>
      <c r="Q408" s="219">
        <v>0</v>
      </c>
      <c r="R408" s="219">
        <v>0</v>
      </c>
      <c r="S408" s="219">
        <f>VLOOKUP(A:A,[3]全区!$A$1:$O$65536,15,FALSE)</f>
        <v>0</v>
      </c>
      <c r="T408" s="219">
        <v>0</v>
      </c>
      <c r="U408" s="146">
        <f>VLOOKUP(A:A,[3]全区!$A$1:$Q$65536,17,FALSE)</f>
        <v>0</v>
      </c>
      <c r="V408" s="219">
        <f t="shared" si="794"/>
        <v>0</v>
      </c>
      <c r="W408" s="219">
        <v>0</v>
      </c>
      <c r="X408" s="182">
        <f>VLOOKUP(A:A,[3]全区!$A$1:$S$65536,19,FALSE)</f>
        <v>0</v>
      </c>
      <c r="Y408" s="219">
        <f t="shared" si="795"/>
        <v>0</v>
      </c>
      <c r="AA408" s="182">
        <f>VLOOKUP(A:A,[2]全区!$A$1:$T$65536,20,FALSE)</f>
        <v>0</v>
      </c>
      <c r="AB408" s="219">
        <f t="shared" si="796"/>
        <v>0</v>
      </c>
      <c r="AC408" s="182">
        <f>VLOOKUP(A:A,[1]全区!$A$1:$V$65536,22,FALSE)</f>
        <v>0</v>
      </c>
      <c r="AD408" s="219">
        <f t="shared" si="797"/>
        <v>0</v>
      </c>
      <c r="AE408" s="182">
        <f>VLOOKUP(A:A,[2]全区!$A$1:$P$65536,16,FALSE)</f>
        <v>0</v>
      </c>
      <c r="AF408" s="219">
        <f t="shared" si="798"/>
        <v>0</v>
      </c>
      <c r="AH408" s="182">
        <v>0</v>
      </c>
      <c r="AI408" s="182">
        <f>VLOOKUP(A:A,'[4]YB01'!$A$1:$C$1317,3,FALSE)</f>
        <v>0</v>
      </c>
      <c r="AJ408" s="177">
        <f t="shared" si="799"/>
        <v>0</v>
      </c>
      <c r="AK408" s="146">
        <v>0</v>
      </c>
      <c r="AL408" s="146">
        <f t="shared" si="800"/>
        <v>0</v>
      </c>
      <c r="AM408" s="228">
        <v>0</v>
      </c>
      <c r="AN408" s="182">
        <f t="shared" si="772"/>
        <v>0</v>
      </c>
      <c r="AO408" s="219">
        <v>0</v>
      </c>
      <c r="AP408" s="176">
        <f>(SUMIF([5]预算调整!$O:$O,A:A,[5]预算调整!$AD:$AD))/10000</f>
        <v>0</v>
      </c>
      <c r="AQ408" s="219">
        <f t="shared" si="801"/>
        <v>0</v>
      </c>
      <c r="AR408" s="219">
        <v>0</v>
      </c>
      <c r="AS408" s="182">
        <f>(SUMIF([6]预算调整!$F:$F,A:A,[6]预算调整!$P:$P))/10000</f>
        <v>0</v>
      </c>
      <c r="AT408" s="219">
        <f t="shared" si="802"/>
        <v>0</v>
      </c>
      <c r="AW408" s="231">
        <v>0</v>
      </c>
      <c r="AX408" s="182">
        <f>(SUMIF([7]Sheet2!$B:$B,A:A,[7]Sheet2!$C:$C))/10000</f>
        <v>0</v>
      </c>
      <c r="AY408" s="219">
        <f t="shared" si="803"/>
        <v>0</v>
      </c>
      <c r="BC408" s="182">
        <v>0</v>
      </c>
      <c r="BD408" s="146">
        <f t="shared" si="804"/>
        <v>0</v>
      </c>
      <c r="BE408" s="182">
        <v>0</v>
      </c>
      <c r="BF408" s="182">
        <f>SUMIF([8]Sheet1!$O:$O,A408,[8]Sheet1!$AD:$AD)</f>
        <v>0</v>
      </c>
    </row>
    <row r="409" hidden="1" customHeight="1" spans="1:58">
      <c r="A409" s="208">
        <v>2060205</v>
      </c>
      <c r="B409" s="60" t="s">
        <v>355</v>
      </c>
      <c r="C409" s="63">
        <f t="shared" si="787"/>
        <v>0</v>
      </c>
      <c r="D409" s="63">
        <f t="shared" si="788"/>
        <v>0</v>
      </c>
      <c r="E409" s="63">
        <f t="shared" si="789"/>
        <v>0</v>
      </c>
      <c r="F409" s="63">
        <f t="shared" si="790"/>
        <v>0</v>
      </c>
      <c r="G409" s="63">
        <f t="shared" si="791"/>
        <v>0</v>
      </c>
      <c r="H409" s="63">
        <f t="shared" si="792"/>
        <v>0</v>
      </c>
      <c r="I409" s="106" t="str">
        <f t="shared" si="707"/>
        <v>否</v>
      </c>
      <c r="J409" s="146" t="str">
        <f t="shared" si="708"/>
        <v>项</v>
      </c>
      <c r="K409" s="146" t="str">
        <f t="shared" si="709"/>
        <v>206</v>
      </c>
      <c r="N409" s="218">
        <v>0</v>
      </c>
      <c r="O409" s="146">
        <v>0</v>
      </c>
      <c r="P409" s="219">
        <f t="shared" si="793"/>
        <v>0</v>
      </c>
      <c r="Q409" s="219">
        <v>0</v>
      </c>
      <c r="R409" s="219">
        <v>0</v>
      </c>
      <c r="S409" s="219">
        <f>VLOOKUP(A:A,[3]全区!$A$1:$O$65536,15,FALSE)</f>
        <v>0</v>
      </c>
      <c r="T409" s="219">
        <v>0</v>
      </c>
      <c r="U409" s="146">
        <f>VLOOKUP(A:A,[3]全区!$A$1:$Q$65536,17,FALSE)</f>
        <v>0</v>
      </c>
      <c r="V409" s="219">
        <f t="shared" si="794"/>
        <v>0</v>
      </c>
      <c r="W409" s="219">
        <v>0</v>
      </c>
      <c r="X409" s="182">
        <f>VLOOKUP(A:A,[3]全区!$A$1:$S$65536,19,FALSE)</f>
        <v>0</v>
      </c>
      <c r="Y409" s="219">
        <f t="shared" si="795"/>
        <v>0</v>
      </c>
      <c r="AA409" s="182">
        <f>VLOOKUP(A:A,[2]全区!$A$1:$T$65536,20,FALSE)</f>
        <v>0</v>
      </c>
      <c r="AB409" s="219">
        <f t="shared" si="796"/>
        <v>0</v>
      </c>
      <c r="AC409" s="182">
        <f>VLOOKUP(A:A,[1]全区!$A$1:$V$65536,22,FALSE)</f>
        <v>0</v>
      </c>
      <c r="AD409" s="219">
        <f t="shared" si="797"/>
        <v>0</v>
      </c>
      <c r="AE409" s="182">
        <f>VLOOKUP(A:A,[2]全区!$A$1:$P$65536,16,FALSE)</f>
        <v>0</v>
      </c>
      <c r="AF409" s="219">
        <f t="shared" si="798"/>
        <v>0</v>
      </c>
      <c r="AH409" s="182">
        <v>0</v>
      </c>
      <c r="AI409" s="182">
        <f>VLOOKUP(A:A,'[4]YB01'!$A$1:$C$1317,3,FALSE)</f>
        <v>0</v>
      </c>
      <c r="AJ409" s="177">
        <f t="shared" si="799"/>
        <v>0</v>
      </c>
      <c r="AK409" s="146">
        <v>0</v>
      </c>
      <c r="AL409" s="146">
        <f t="shared" si="800"/>
        <v>0</v>
      </c>
      <c r="AM409" s="228">
        <v>0</v>
      </c>
      <c r="AN409" s="182">
        <f t="shared" si="772"/>
        <v>0</v>
      </c>
      <c r="AO409" s="219">
        <v>0</v>
      </c>
      <c r="AP409" s="176">
        <f>(SUMIF([5]预算调整!$O:$O,A:A,[5]预算调整!$AD:$AD))/10000</f>
        <v>0</v>
      </c>
      <c r="AQ409" s="219">
        <f t="shared" si="801"/>
        <v>0</v>
      </c>
      <c r="AR409" s="219">
        <v>0</v>
      </c>
      <c r="AS409" s="182">
        <f>(SUMIF([6]预算调整!$F:$F,A:A,[6]预算调整!$P:$P))/10000</f>
        <v>0</v>
      </c>
      <c r="AT409" s="219">
        <f t="shared" si="802"/>
        <v>0</v>
      </c>
      <c r="AW409" s="231">
        <v>0</v>
      </c>
      <c r="AX409" s="182">
        <f>(SUMIF([7]Sheet2!$B:$B,A:A,[7]Sheet2!$C:$C))/10000</f>
        <v>0</v>
      </c>
      <c r="AY409" s="219">
        <f t="shared" si="803"/>
        <v>0</v>
      </c>
      <c r="BC409" s="182">
        <v>0</v>
      </c>
      <c r="BD409" s="146">
        <f t="shared" si="804"/>
        <v>0</v>
      </c>
      <c r="BE409" s="182">
        <v>0</v>
      </c>
      <c r="BF409" s="182">
        <f>SUMIF([8]Sheet1!$O:$O,A409,[8]Sheet1!$AD:$AD)</f>
        <v>0</v>
      </c>
    </row>
    <row r="410" hidden="1" customHeight="1" spans="1:58">
      <c r="A410" s="208">
        <v>2060206</v>
      </c>
      <c r="B410" s="60" t="s">
        <v>356</v>
      </c>
      <c r="C410" s="63">
        <f t="shared" si="787"/>
        <v>0</v>
      </c>
      <c r="D410" s="63">
        <f t="shared" si="788"/>
        <v>0</v>
      </c>
      <c r="E410" s="63">
        <f t="shared" si="789"/>
        <v>0</v>
      </c>
      <c r="F410" s="63">
        <f t="shared" si="790"/>
        <v>0</v>
      </c>
      <c r="G410" s="63">
        <f t="shared" si="791"/>
        <v>0</v>
      </c>
      <c r="H410" s="63">
        <f t="shared" si="792"/>
        <v>0</v>
      </c>
      <c r="I410" s="106" t="str">
        <f t="shared" si="707"/>
        <v>否</v>
      </c>
      <c r="J410" s="146" t="str">
        <f t="shared" si="708"/>
        <v>项</v>
      </c>
      <c r="K410" s="146" t="str">
        <f t="shared" si="709"/>
        <v>206</v>
      </c>
      <c r="N410" s="218">
        <v>0</v>
      </c>
      <c r="O410" s="146">
        <v>0</v>
      </c>
      <c r="P410" s="219">
        <f t="shared" si="793"/>
        <v>0</v>
      </c>
      <c r="Q410" s="219">
        <v>0</v>
      </c>
      <c r="R410" s="219">
        <v>0</v>
      </c>
      <c r="S410" s="219">
        <f>VLOOKUP(A:A,[3]全区!$A$1:$O$65536,15,FALSE)</f>
        <v>0</v>
      </c>
      <c r="T410" s="219">
        <v>0</v>
      </c>
      <c r="U410" s="146">
        <f>VLOOKUP(A:A,[3]全区!$A$1:$Q$65536,17,FALSE)</f>
        <v>0</v>
      </c>
      <c r="V410" s="219">
        <f t="shared" si="794"/>
        <v>0</v>
      </c>
      <c r="W410" s="219">
        <v>0</v>
      </c>
      <c r="X410" s="182">
        <f>VLOOKUP(A:A,[3]全区!$A$1:$S$65536,19,FALSE)</f>
        <v>0</v>
      </c>
      <c r="Y410" s="219">
        <f t="shared" si="795"/>
        <v>0</v>
      </c>
      <c r="AA410" s="182">
        <f>VLOOKUP(A:A,[2]全区!$A$1:$T$65536,20,FALSE)</f>
        <v>0</v>
      </c>
      <c r="AB410" s="219">
        <f t="shared" si="796"/>
        <v>0</v>
      </c>
      <c r="AC410" s="182">
        <f>VLOOKUP(A:A,[1]全区!$A$1:$V$65536,22,FALSE)</f>
        <v>0</v>
      </c>
      <c r="AD410" s="219">
        <f t="shared" si="797"/>
        <v>0</v>
      </c>
      <c r="AE410" s="182">
        <f>VLOOKUP(A:A,[2]全区!$A$1:$P$65536,16,FALSE)</f>
        <v>0</v>
      </c>
      <c r="AF410" s="219">
        <f t="shared" si="798"/>
        <v>0</v>
      </c>
      <c r="AH410" s="182">
        <v>0</v>
      </c>
      <c r="AI410" s="182">
        <f>VLOOKUP(A:A,'[4]YB01'!$A$1:$C$1317,3,FALSE)</f>
        <v>0</v>
      </c>
      <c r="AJ410" s="177">
        <f t="shared" si="799"/>
        <v>0</v>
      </c>
      <c r="AK410" s="146">
        <v>0</v>
      </c>
      <c r="AL410" s="146">
        <f t="shared" si="800"/>
        <v>0</v>
      </c>
      <c r="AM410" s="228">
        <v>0</v>
      </c>
      <c r="AN410" s="182">
        <f t="shared" si="772"/>
        <v>0</v>
      </c>
      <c r="AO410" s="219">
        <v>0</v>
      </c>
      <c r="AP410" s="176">
        <f>(SUMIF([5]预算调整!$O:$O,A:A,[5]预算调整!$AD:$AD))/10000</f>
        <v>0</v>
      </c>
      <c r="AQ410" s="219">
        <f t="shared" si="801"/>
        <v>0</v>
      </c>
      <c r="AR410" s="219">
        <v>0</v>
      </c>
      <c r="AS410" s="182">
        <f>(SUMIF([6]预算调整!$F:$F,A:A,[6]预算调整!$P:$P))/10000</f>
        <v>0</v>
      </c>
      <c r="AT410" s="219">
        <f t="shared" si="802"/>
        <v>0</v>
      </c>
      <c r="AW410" s="231">
        <v>0</v>
      </c>
      <c r="AX410" s="182">
        <f>(SUMIF([7]Sheet2!$B:$B,A:A,[7]Sheet2!$C:$C))/10000</f>
        <v>0</v>
      </c>
      <c r="AY410" s="219">
        <f t="shared" si="803"/>
        <v>0</v>
      </c>
      <c r="BC410" s="182">
        <v>0</v>
      </c>
      <c r="BD410" s="146">
        <f t="shared" si="804"/>
        <v>0</v>
      </c>
      <c r="BE410" s="182">
        <v>0</v>
      </c>
      <c r="BF410" s="182">
        <f>SUMIF([8]Sheet1!$O:$O,A410,[8]Sheet1!$AD:$AD)</f>
        <v>0</v>
      </c>
    </row>
    <row r="411" hidden="1" customHeight="1" spans="1:58">
      <c r="A411" s="208">
        <v>2060207</v>
      </c>
      <c r="B411" s="60" t="s">
        <v>357</v>
      </c>
      <c r="C411" s="63">
        <f t="shared" si="787"/>
        <v>0</v>
      </c>
      <c r="D411" s="63">
        <f t="shared" si="788"/>
        <v>0</v>
      </c>
      <c r="E411" s="63">
        <f t="shared" si="789"/>
        <v>0</v>
      </c>
      <c r="F411" s="63">
        <f t="shared" si="790"/>
        <v>0</v>
      </c>
      <c r="G411" s="63">
        <f t="shared" si="791"/>
        <v>0</v>
      </c>
      <c r="H411" s="63">
        <f t="shared" si="792"/>
        <v>0</v>
      </c>
      <c r="I411" s="106" t="str">
        <f t="shared" si="707"/>
        <v>否</v>
      </c>
      <c r="J411" s="146" t="str">
        <f t="shared" si="708"/>
        <v>项</v>
      </c>
      <c r="K411" s="146" t="str">
        <f t="shared" si="709"/>
        <v>206</v>
      </c>
      <c r="N411" s="218">
        <v>0</v>
      </c>
      <c r="O411" s="146">
        <v>0</v>
      </c>
      <c r="P411" s="219">
        <f t="shared" si="793"/>
        <v>0</v>
      </c>
      <c r="Q411" s="219">
        <v>0</v>
      </c>
      <c r="R411" s="219">
        <v>0</v>
      </c>
      <c r="S411" s="219">
        <f>VLOOKUP(A:A,[3]全区!$A$1:$O$65536,15,FALSE)</f>
        <v>0</v>
      </c>
      <c r="T411" s="219">
        <v>0</v>
      </c>
      <c r="U411" s="146">
        <f>VLOOKUP(A:A,[3]全区!$A$1:$Q$65536,17,FALSE)</f>
        <v>0</v>
      </c>
      <c r="V411" s="219">
        <f t="shared" si="794"/>
        <v>0</v>
      </c>
      <c r="W411" s="219">
        <v>0</v>
      </c>
      <c r="X411" s="182">
        <f>VLOOKUP(A:A,[3]全区!$A$1:$S$65536,19,FALSE)</f>
        <v>0</v>
      </c>
      <c r="Y411" s="219">
        <f t="shared" si="795"/>
        <v>0</v>
      </c>
      <c r="AA411" s="182">
        <f>VLOOKUP(A:A,[2]全区!$A$1:$T$65536,20,FALSE)</f>
        <v>0</v>
      </c>
      <c r="AB411" s="219">
        <f t="shared" si="796"/>
        <v>0</v>
      </c>
      <c r="AC411" s="182">
        <f>VLOOKUP(A:A,[1]全区!$A$1:$V$65536,22,FALSE)</f>
        <v>0</v>
      </c>
      <c r="AD411" s="219">
        <f t="shared" si="797"/>
        <v>0</v>
      </c>
      <c r="AE411" s="182">
        <f>VLOOKUP(A:A,[2]全区!$A$1:$P$65536,16,FALSE)</f>
        <v>0</v>
      </c>
      <c r="AF411" s="219">
        <f t="shared" si="798"/>
        <v>0</v>
      </c>
      <c r="AH411" s="182">
        <v>0</v>
      </c>
      <c r="AI411" s="182">
        <f>VLOOKUP(A:A,'[4]YB01'!$A$1:$C$1317,3,FALSE)</f>
        <v>0</v>
      </c>
      <c r="AJ411" s="177">
        <f t="shared" si="799"/>
        <v>0</v>
      </c>
      <c r="AK411" s="146">
        <v>0</v>
      </c>
      <c r="AL411" s="146">
        <f t="shared" si="800"/>
        <v>0</v>
      </c>
      <c r="AM411" s="228">
        <v>0</v>
      </c>
      <c r="AN411" s="182">
        <f t="shared" si="772"/>
        <v>0</v>
      </c>
      <c r="AO411" s="219">
        <v>0</v>
      </c>
      <c r="AP411" s="176">
        <f>(SUMIF([5]预算调整!$O:$O,A:A,[5]预算调整!$AD:$AD))/10000</f>
        <v>0</v>
      </c>
      <c r="AQ411" s="219">
        <f t="shared" si="801"/>
        <v>0</v>
      </c>
      <c r="AR411" s="219">
        <v>0</v>
      </c>
      <c r="AS411" s="182">
        <f>(SUMIF([6]预算调整!$F:$F,A:A,[6]预算调整!$P:$P))/10000</f>
        <v>0</v>
      </c>
      <c r="AT411" s="219">
        <f t="shared" si="802"/>
        <v>0</v>
      </c>
      <c r="AW411" s="231">
        <v>0</v>
      </c>
      <c r="AX411" s="182">
        <f>(SUMIF([7]Sheet2!$B:$B,A:A,[7]Sheet2!$C:$C))/10000</f>
        <v>0</v>
      </c>
      <c r="AY411" s="219">
        <f t="shared" si="803"/>
        <v>0</v>
      </c>
      <c r="BC411" s="182">
        <v>0</v>
      </c>
      <c r="BD411" s="146">
        <f t="shared" si="804"/>
        <v>0</v>
      </c>
      <c r="BE411" s="182">
        <v>0</v>
      </c>
      <c r="BF411" s="182">
        <f>SUMIF([8]Sheet1!$O:$O,A411,[8]Sheet1!$AD:$AD)</f>
        <v>0</v>
      </c>
    </row>
    <row r="412" hidden="1" customHeight="1" spans="1:58">
      <c r="A412" s="233">
        <v>2060208</v>
      </c>
      <c r="B412" s="241" t="s">
        <v>358</v>
      </c>
      <c r="C412" s="63">
        <f t="shared" si="787"/>
        <v>0</v>
      </c>
      <c r="D412" s="63">
        <f t="shared" si="788"/>
        <v>0</v>
      </c>
      <c r="E412" s="63">
        <f t="shared" si="789"/>
        <v>0</v>
      </c>
      <c r="F412" s="63">
        <f t="shared" si="790"/>
        <v>0</v>
      </c>
      <c r="G412" s="63">
        <f t="shared" si="791"/>
        <v>0</v>
      </c>
      <c r="H412" s="63">
        <f t="shared" si="792"/>
        <v>0</v>
      </c>
      <c r="I412" s="106" t="str">
        <f t="shared" si="707"/>
        <v>否</v>
      </c>
      <c r="J412" s="146" t="str">
        <f t="shared" si="708"/>
        <v>项</v>
      </c>
      <c r="K412" s="146" t="str">
        <f t="shared" si="709"/>
        <v>206</v>
      </c>
      <c r="N412" s="218">
        <v>0</v>
      </c>
      <c r="P412" s="219">
        <f t="shared" si="793"/>
        <v>0</v>
      </c>
      <c r="Q412" s="219"/>
      <c r="R412" s="219"/>
      <c r="S412" s="219"/>
      <c r="T412" s="219"/>
      <c r="V412" s="219"/>
      <c r="W412" s="219">
        <v>0</v>
      </c>
      <c r="Y412" s="219">
        <f t="shared" si="795"/>
        <v>0</v>
      </c>
      <c r="AB412" s="219"/>
      <c r="AD412" s="219">
        <f t="shared" si="797"/>
        <v>0</v>
      </c>
      <c r="AF412" s="219"/>
      <c r="AH412" s="182">
        <v>0</v>
      </c>
      <c r="AI412" s="182">
        <f>VLOOKUP(A:A,'[4]YB01'!$A$1:$C$1317,3,FALSE)</f>
        <v>0</v>
      </c>
      <c r="AJ412" s="177">
        <f t="shared" si="799"/>
        <v>0</v>
      </c>
      <c r="AK412" s="146">
        <v>0</v>
      </c>
      <c r="AL412" s="146">
        <f t="shared" si="800"/>
        <v>0</v>
      </c>
      <c r="AM412" s="228">
        <v>0</v>
      </c>
      <c r="AN412" s="182">
        <f t="shared" si="772"/>
        <v>0</v>
      </c>
      <c r="AO412" s="219">
        <v>0</v>
      </c>
      <c r="AP412" s="176">
        <f>(SUMIF([5]预算调整!$O:$O,A:A,[5]预算调整!$AD:$AD))/10000</f>
        <v>0</v>
      </c>
      <c r="AQ412" s="219">
        <f t="shared" si="801"/>
        <v>0</v>
      </c>
      <c r="AR412" s="219">
        <v>0</v>
      </c>
      <c r="AS412" s="182">
        <f>(SUMIF([6]预算调整!$F:$F,A:A,[6]预算调整!$P:$P))/10000</f>
        <v>0</v>
      </c>
      <c r="AT412" s="219">
        <f t="shared" si="802"/>
        <v>0</v>
      </c>
      <c r="AW412" s="231">
        <v>0</v>
      </c>
      <c r="AX412" s="182">
        <f>(SUMIF([7]Sheet2!$B:$B,A:A,[7]Sheet2!$C:$C))/10000</f>
        <v>0</v>
      </c>
      <c r="AY412" s="219">
        <f t="shared" si="803"/>
        <v>0</v>
      </c>
      <c r="BC412" s="182">
        <v>0</v>
      </c>
      <c r="BD412" s="146">
        <f t="shared" si="804"/>
        <v>0</v>
      </c>
      <c r="BE412" s="182">
        <v>0</v>
      </c>
      <c r="BF412" s="182">
        <f>SUMIF([8]Sheet1!$O:$O,A412,[8]Sheet1!$AD:$AD)</f>
        <v>0</v>
      </c>
    </row>
    <row r="413" hidden="1" customHeight="1" spans="1:58">
      <c r="A413" s="208">
        <v>2060299</v>
      </c>
      <c r="B413" s="60" t="s">
        <v>359</v>
      </c>
      <c r="C413" s="63">
        <f t="shared" si="787"/>
        <v>0</v>
      </c>
      <c r="D413" s="63">
        <f t="shared" si="788"/>
        <v>0</v>
      </c>
      <c r="E413" s="63">
        <f t="shared" si="789"/>
        <v>0</v>
      </c>
      <c r="F413" s="63">
        <f t="shared" si="790"/>
        <v>0</v>
      </c>
      <c r="G413" s="63">
        <f t="shared" si="791"/>
        <v>0</v>
      </c>
      <c r="H413" s="63">
        <f t="shared" si="792"/>
        <v>0</v>
      </c>
      <c r="I413" s="106" t="str">
        <f t="shared" si="707"/>
        <v>否</v>
      </c>
      <c r="J413" s="146" t="str">
        <f t="shared" si="708"/>
        <v>项</v>
      </c>
      <c r="K413" s="146" t="str">
        <f t="shared" si="709"/>
        <v>206</v>
      </c>
      <c r="N413" s="218">
        <v>0</v>
      </c>
      <c r="O413" s="146">
        <v>0</v>
      </c>
      <c r="P413" s="219">
        <f t="shared" si="793"/>
        <v>0</v>
      </c>
      <c r="Q413" s="219">
        <v>0</v>
      </c>
      <c r="R413" s="219">
        <v>0</v>
      </c>
      <c r="S413" s="219">
        <f>VLOOKUP(A:A,[3]全区!$A$1:$O$65536,15,FALSE)</f>
        <v>0</v>
      </c>
      <c r="T413" s="219">
        <v>0</v>
      </c>
      <c r="U413" s="146">
        <f>VLOOKUP(A:A,[3]全区!$A$1:$Q$65536,17,FALSE)</f>
        <v>0</v>
      </c>
      <c r="V413" s="219">
        <f t="shared" si="794"/>
        <v>0</v>
      </c>
      <c r="W413" s="219">
        <v>0</v>
      </c>
      <c r="X413" s="182">
        <f>VLOOKUP(A:A,[3]全区!$A$1:$S$65536,19,FALSE)</f>
        <v>0</v>
      </c>
      <c r="Y413" s="219">
        <f t="shared" si="795"/>
        <v>0</v>
      </c>
      <c r="AA413" s="182">
        <f>VLOOKUP(A:A,[2]全区!$A$1:$T$65536,20,FALSE)</f>
        <v>0</v>
      </c>
      <c r="AB413" s="219">
        <f t="shared" si="796"/>
        <v>0</v>
      </c>
      <c r="AC413" s="182">
        <f>VLOOKUP(A:A,[1]全区!$A$1:$V$65536,22,FALSE)</f>
        <v>0</v>
      </c>
      <c r="AD413" s="219">
        <f t="shared" si="797"/>
        <v>0</v>
      </c>
      <c r="AE413" s="182">
        <f>VLOOKUP(A:A,[2]全区!$A$1:$P$65536,16,FALSE)</f>
        <v>0</v>
      </c>
      <c r="AF413" s="219">
        <f t="shared" si="798"/>
        <v>0</v>
      </c>
      <c r="AH413" s="182">
        <v>0</v>
      </c>
      <c r="AI413" s="182">
        <f>VLOOKUP(A:A,'[4]YB01'!$A$1:$C$1317,3,FALSE)</f>
        <v>0</v>
      </c>
      <c r="AJ413" s="177">
        <f t="shared" si="799"/>
        <v>0</v>
      </c>
      <c r="AK413" s="146">
        <v>0</v>
      </c>
      <c r="AL413" s="146">
        <f t="shared" si="800"/>
        <v>0</v>
      </c>
      <c r="AM413" s="228">
        <v>0</v>
      </c>
      <c r="AN413" s="182">
        <f t="shared" si="772"/>
        <v>0</v>
      </c>
      <c r="AO413" s="219">
        <v>0</v>
      </c>
      <c r="AP413" s="176">
        <f>(SUMIF([5]预算调整!$O:$O,A:A,[5]预算调整!$AD:$AD))/10000</f>
        <v>0</v>
      </c>
      <c r="AQ413" s="219">
        <f t="shared" si="801"/>
        <v>0</v>
      </c>
      <c r="AR413" s="219">
        <v>0</v>
      </c>
      <c r="AS413" s="182">
        <f>(SUMIF([6]预算调整!$F:$F,A:A,[6]预算调整!$P:$P))/10000</f>
        <v>0</v>
      </c>
      <c r="AT413" s="219">
        <f t="shared" si="802"/>
        <v>0</v>
      </c>
      <c r="AW413" s="231">
        <v>0</v>
      </c>
      <c r="AX413" s="182">
        <f>(SUMIF([7]Sheet2!$B:$B,A:A,[7]Sheet2!$C:$C))/10000</f>
        <v>0</v>
      </c>
      <c r="AY413" s="219">
        <f t="shared" si="803"/>
        <v>0</v>
      </c>
      <c r="BC413" s="182">
        <v>0</v>
      </c>
      <c r="BD413" s="146">
        <f t="shared" si="804"/>
        <v>0</v>
      </c>
      <c r="BE413" s="182">
        <v>0</v>
      </c>
      <c r="BF413" s="182">
        <f>SUMIF([8]Sheet1!$O:$O,A413,[8]Sheet1!$AD:$AD)</f>
        <v>0</v>
      </c>
    </row>
    <row r="414" s="177" customFormat="1" hidden="1" customHeight="1" spans="1:58">
      <c r="A414" s="209">
        <v>20603</v>
      </c>
      <c r="B414" s="207" t="s">
        <v>360</v>
      </c>
      <c r="C414" s="66">
        <f t="shared" ref="C414:H414" si="805">SUM(C415:C419)</f>
        <v>0</v>
      </c>
      <c r="D414" s="66">
        <f t="shared" si="805"/>
        <v>0</v>
      </c>
      <c r="E414" s="66">
        <f t="shared" si="805"/>
        <v>0</v>
      </c>
      <c r="F414" s="66">
        <f t="shared" si="805"/>
        <v>0</v>
      </c>
      <c r="G414" s="66">
        <f t="shared" si="805"/>
        <v>0</v>
      </c>
      <c r="H414" s="66">
        <f t="shared" si="805"/>
        <v>0</v>
      </c>
      <c r="I414" s="106" t="str">
        <f t="shared" si="707"/>
        <v>否</v>
      </c>
      <c r="J414" s="143" t="str">
        <f t="shared" si="708"/>
        <v>款</v>
      </c>
      <c r="K414" s="143" t="str">
        <f t="shared" si="709"/>
        <v>206</v>
      </c>
      <c r="L414" s="143"/>
      <c r="M414" s="143"/>
      <c r="N414" s="143"/>
      <c r="O414" s="143"/>
      <c r="P414" s="143"/>
      <c r="Q414" s="143"/>
      <c r="R414" s="143"/>
      <c r="S414" s="143"/>
      <c r="T414" s="143"/>
      <c r="U414" s="143"/>
      <c r="V414" s="143"/>
      <c r="W414" s="143"/>
      <c r="AN414" s="182">
        <f t="shared" si="772"/>
        <v>0</v>
      </c>
      <c r="AO414" s="219"/>
      <c r="AP414" s="176">
        <f>(SUMIF([5]预算调整!$O:$O,A:A,[5]预算调整!$AD:$AD))/10000</f>
        <v>0</v>
      </c>
      <c r="AQ414" s="219">
        <f t="shared" si="801"/>
        <v>0</v>
      </c>
      <c r="AR414" s="219"/>
      <c r="AS414" s="182">
        <v>0</v>
      </c>
      <c r="AX414" s="182">
        <v>0</v>
      </c>
      <c r="BC414" s="182"/>
      <c r="BD414" s="182"/>
      <c r="BE414" s="182">
        <v>0</v>
      </c>
      <c r="BF414" s="182"/>
    </row>
    <row r="415" hidden="1" customHeight="1" spans="1:58">
      <c r="A415" s="208">
        <v>2060301</v>
      </c>
      <c r="B415" s="60" t="s">
        <v>352</v>
      </c>
      <c r="C415" s="63">
        <f t="shared" ref="C415:C419" si="806">N415+T415+W415</f>
        <v>0</v>
      </c>
      <c r="D415" s="63">
        <f t="shared" ref="D415:D419" si="807">Q415+T415</f>
        <v>0</v>
      </c>
      <c r="E415" s="63">
        <f t="shared" ref="E415:E419" si="808">H415-C415</f>
        <v>0</v>
      </c>
      <c r="F415" s="63">
        <f t="shared" ref="F415:F419" si="809">G415-D415</f>
        <v>0</v>
      </c>
      <c r="G415" s="63">
        <f t="shared" ref="G415:G419" si="810">AW415</f>
        <v>0</v>
      </c>
      <c r="H415" s="63">
        <f t="shared" ref="H415:H419" si="811">AK415+AN415</f>
        <v>0</v>
      </c>
      <c r="I415" s="106" t="str">
        <f t="shared" si="707"/>
        <v>否</v>
      </c>
      <c r="J415" s="146" t="str">
        <f t="shared" si="708"/>
        <v>项</v>
      </c>
      <c r="K415" s="146" t="str">
        <f t="shared" si="709"/>
        <v>206</v>
      </c>
      <c r="N415" s="218">
        <v>0</v>
      </c>
      <c r="O415" s="146">
        <v>0</v>
      </c>
      <c r="P415" s="219">
        <f>ROUND(O415,0)</f>
        <v>0</v>
      </c>
      <c r="Q415" s="219">
        <v>0</v>
      </c>
      <c r="R415" s="219">
        <v>0</v>
      </c>
      <c r="S415" s="219">
        <f>VLOOKUP(A:A,[3]全区!$A$1:$O$65536,15,FALSE)</f>
        <v>0</v>
      </c>
      <c r="T415" s="219">
        <v>0</v>
      </c>
      <c r="U415" s="146">
        <f>VLOOKUP(A:A,[3]全区!$A$1:$Q$65536,17,FALSE)</f>
        <v>0</v>
      </c>
      <c r="V415" s="219">
        <f>ROUND(U415,0)</f>
        <v>0</v>
      </c>
      <c r="W415" s="219">
        <v>0</v>
      </c>
      <c r="X415" s="182">
        <f>VLOOKUP(A:A,[3]全区!$A$1:$S$65536,19,FALSE)</f>
        <v>0</v>
      </c>
      <c r="Y415" s="219">
        <f>ROUND(X415,0)</f>
        <v>0</v>
      </c>
      <c r="AA415" s="182">
        <f>VLOOKUP(A:A,[2]全区!$A$1:$T$65536,20,FALSE)</f>
        <v>0</v>
      </c>
      <c r="AB415" s="219">
        <f>ROUND(AA415,0)</f>
        <v>0</v>
      </c>
      <c r="AC415" s="182">
        <f>VLOOKUP(A:A,[1]全区!$A$1:$V$65536,22,FALSE)</f>
        <v>0</v>
      </c>
      <c r="AD415" s="219">
        <f>ROUND(AC415,0)</f>
        <v>0</v>
      </c>
      <c r="AE415" s="182">
        <f>VLOOKUP(A:A,[2]全区!$A$1:$P$65536,16,FALSE)</f>
        <v>0</v>
      </c>
      <c r="AF415" s="219">
        <f>ROUND(AE415,0)</f>
        <v>0</v>
      </c>
      <c r="AH415" s="182">
        <v>0</v>
      </c>
      <c r="AI415" s="182">
        <f>VLOOKUP(A:A,'[4]YB01'!$A$1:$C$1317,3,FALSE)</f>
        <v>0</v>
      </c>
      <c r="AJ415" s="177">
        <f t="shared" ref="AJ415:AJ419" si="812">AO415+AR415</f>
        <v>0</v>
      </c>
      <c r="AK415" s="146">
        <v>0</v>
      </c>
      <c r="AL415" s="146">
        <f>ROUND(AM415,0)</f>
        <v>0</v>
      </c>
      <c r="AM415" s="228">
        <v>0</v>
      </c>
      <c r="AN415" s="182">
        <f t="shared" si="772"/>
        <v>0</v>
      </c>
      <c r="AO415" s="219">
        <v>0</v>
      </c>
      <c r="AP415" s="176">
        <f>(SUMIF([5]预算调整!$O:$O,A:A,[5]预算调整!$AD:$AD))/10000</f>
        <v>0</v>
      </c>
      <c r="AQ415" s="219">
        <f t="shared" si="801"/>
        <v>0</v>
      </c>
      <c r="AR415" s="219">
        <v>0</v>
      </c>
      <c r="AS415" s="182">
        <f>(SUMIF([6]预算调整!$F:$F,A:A,[6]预算调整!$P:$P))/10000</f>
        <v>0</v>
      </c>
      <c r="AT415" s="219">
        <f t="shared" ref="AT415:AT419" si="813">ROUND(AS415,0)</f>
        <v>0</v>
      </c>
      <c r="AW415" s="231">
        <v>0</v>
      </c>
      <c r="AX415" s="182">
        <f>(SUMIF([7]Sheet2!$B:$B,A:A,[7]Sheet2!$C:$C))/10000</f>
        <v>0</v>
      </c>
      <c r="AY415" s="219">
        <f t="shared" ref="AY415:AY419" si="814">ROUND(AX415,0)</f>
        <v>0</v>
      </c>
      <c r="BC415" s="182">
        <v>0</v>
      </c>
      <c r="BD415" s="146">
        <f t="shared" ref="BD415:BD419" si="815">ROUND(BE415,0)</f>
        <v>0</v>
      </c>
      <c r="BE415" s="182">
        <v>0</v>
      </c>
      <c r="BF415" s="182">
        <f>SUMIF([8]Sheet1!$O:$O,A415,[8]Sheet1!$AD:$AD)</f>
        <v>0</v>
      </c>
    </row>
    <row r="416" hidden="1" customHeight="1" spans="1:58">
      <c r="A416" s="208">
        <v>2060302</v>
      </c>
      <c r="B416" s="60" t="s">
        <v>361</v>
      </c>
      <c r="C416" s="63">
        <f t="shared" si="806"/>
        <v>0</v>
      </c>
      <c r="D416" s="63">
        <f t="shared" si="807"/>
        <v>0</v>
      </c>
      <c r="E416" s="63">
        <f t="shared" si="808"/>
        <v>0</v>
      </c>
      <c r="F416" s="63">
        <f t="shared" si="809"/>
        <v>0</v>
      </c>
      <c r="G416" s="63">
        <f t="shared" si="810"/>
        <v>0</v>
      </c>
      <c r="H416" s="63">
        <f t="shared" si="811"/>
        <v>0</v>
      </c>
      <c r="I416" s="106" t="str">
        <f t="shared" si="707"/>
        <v>否</v>
      </c>
      <c r="J416" s="146" t="str">
        <f t="shared" si="708"/>
        <v>项</v>
      </c>
      <c r="K416" s="146" t="str">
        <f t="shared" si="709"/>
        <v>206</v>
      </c>
      <c r="N416" s="218">
        <v>0</v>
      </c>
      <c r="O416" s="146">
        <v>0</v>
      </c>
      <c r="P416" s="219">
        <f>ROUND(O416,0)</f>
        <v>0</v>
      </c>
      <c r="Q416" s="219">
        <v>0</v>
      </c>
      <c r="R416" s="219">
        <v>0</v>
      </c>
      <c r="S416" s="219">
        <f>VLOOKUP(A:A,[3]全区!$A$1:$O$65536,15,FALSE)</f>
        <v>0</v>
      </c>
      <c r="T416" s="219">
        <v>0</v>
      </c>
      <c r="U416" s="146">
        <f>VLOOKUP(A:A,[3]全区!$A$1:$Q$65536,17,FALSE)</f>
        <v>0</v>
      </c>
      <c r="V416" s="219">
        <f>ROUND(U416,0)</f>
        <v>0</v>
      </c>
      <c r="W416" s="219">
        <v>0</v>
      </c>
      <c r="X416" s="182">
        <f>VLOOKUP(A:A,[3]全区!$A$1:$S$65536,19,FALSE)</f>
        <v>0</v>
      </c>
      <c r="Y416" s="219">
        <f>ROUND(X416,0)</f>
        <v>0</v>
      </c>
      <c r="AA416" s="182">
        <f>VLOOKUP(A:A,[2]全区!$A$1:$T$65536,20,FALSE)</f>
        <v>0</v>
      </c>
      <c r="AB416" s="219">
        <f>ROUND(AA416,0)</f>
        <v>0</v>
      </c>
      <c r="AC416" s="182">
        <f>VLOOKUP(A:A,[1]全区!$A$1:$V$65536,22,FALSE)</f>
        <v>0</v>
      </c>
      <c r="AD416" s="219">
        <f>ROUND(AC416,0)</f>
        <v>0</v>
      </c>
      <c r="AE416" s="182">
        <f>VLOOKUP(A:A,[2]全区!$A$1:$P$65536,16,FALSE)</f>
        <v>0</v>
      </c>
      <c r="AF416" s="219">
        <f>ROUND(AE416,0)</f>
        <v>0</v>
      </c>
      <c r="AH416" s="182">
        <v>0</v>
      </c>
      <c r="AI416" s="182">
        <f>VLOOKUP(A:A,'[4]YB01'!$A$1:$C$1317,3,FALSE)</f>
        <v>0</v>
      </c>
      <c r="AJ416" s="177">
        <f t="shared" si="812"/>
        <v>0</v>
      </c>
      <c r="AK416" s="146">
        <v>0</v>
      </c>
      <c r="AL416" s="146">
        <f>ROUND(AM416,0)</f>
        <v>0</v>
      </c>
      <c r="AM416" s="228">
        <v>0</v>
      </c>
      <c r="AN416" s="182">
        <f t="shared" si="772"/>
        <v>0</v>
      </c>
      <c r="AO416" s="219">
        <v>0</v>
      </c>
      <c r="AP416" s="176">
        <f>(SUMIF([5]预算调整!$O:$O,A:A,[5]预算调整!$AD:$AD))/10000</f>
        <v>0</v>
      </c>
      <c r="AQ416" s="219">
        <f t="shared" si="801"/>
        <v>0</v>
      </c>
      <c r="AR416" s="219">
        <v>0</v>
      </c>
      <c r="AS416" s="182">
        <f>(SUMIF([6]预算调整!$F:$F,A:A,[6]预算调整!$P:$P))/10000</f>
        <v>0</v>
      </c>
      <c r="AT416" s="219">
        <f t="shared" si="813"/>
        <v>0</v>
      </c>
      <c r="AW416" s="231">
        <v>0</v>
      </c>
      <c r="AX416" s="182">
        <f>(SUMIF([7]Sheet2!$B:$B,A:A,[7]Sheet2!$C:$C))/10000</f>
        <v>0</v>
      </c>
      <c r="AY416" s="219">
        <f t="shared" si="814"/>
        <v>0</v>
      </c>
      <c r="BC416" s="182">
        <v>0</v>
      </c>
      <c r="BD416" s="146">
        <f t="shared" si="815"/>
        <v>0</v>
      </c>
      <c r="BE416" s="182">
        <v>0</v>
      </c>
      <c r="BF416" s="182">
        <f>SUMIF([8]Sheet1!$O:$O,A416,[8]Sheet1!$AD:$AD)</f>
        <v>0</v>
      </c>
    </row>
    <row r="417" hidden="1" customHeight="1" spans="1:58">
      <c r="A417" s="208">
        <v>2060303</v>
      </c>
      <c r="B417" s="60" t="s">
        <v>362</v>
      </c>
      <c r="C417" s="63">
        <f t="shared" si="806"/>
        <v>0</v>
      </c>
      <c r="D417" s="63">
        <f t="shared" si="807"/>
        <v>0</v>
      </c>
      <c r="E417" s="63">
        <f t="shared" si="808"/>
        <v>0</v>
      </c>
      <c r="F417" s="63">
        <f t="shared" si="809"/>
        <v>0</v>
      </c>
      <c r="G417" s="63">
        <f t="shared" si="810"/>
        <v>0</v>
      </c>
      <c r="H417" s="63">
        <f t="shared" si="811"/>
        <v>0</v>
      </c>
      <c r="I417" s="106" t="str">
        <f t="shared" si="707"/>
        <v>否</v>
      </c>
      <c r="J417" s="146" t="str">
        <f t="shared" si="708"/>
        <v>项</v>
      </c>
      <c r="K417" s="146" t="str">
        <f t="shared" si="709"/>
        <v>206</v>
      </c>
      <c r="N417" s="218">
        <v>0</v>
      </c>
      <c r="O417" s="146">
        <v>0</v>
      </c>
      <c r="P417" s="219">
        <f>ROUND(O417,0)</f>
        <v>0</v>
      </c>
      <c r="Q417" s="219">
        <v>0</v>
      </c>
      <c r="R417" s="219">
        <v>0</v>
      </c>
      <c r="S417" s="219">
        <f>VLOOKUP(A:A,[3]全区!$A$1:$O$65536,15,FALSE)</f>
        <v>0</v>
      </c>
      <c r="T417" s="219">
        <v>0</v>
      </c>
      <c r="U417" s="146">
        <f>VLOOKUP(A:A,[3]全区!$A$1:$Q$65536,17,FALSE)</f>
        <v>0</v>
      </c>
      <c r="V417" s="219">
        <f>ROUND(U417,0)</f>
        <v>0</v>
      </c>
      <c r="W417" s="219">
        <v>0</v>
      </c>
      <c r="X417" s="182">
        <f>VLOOKUP(A:A,[3]全区!$A$1:$S$65536,19,FALSE)</f>
        <v>0</v>
      </c>
      <c r="Y417" s="219">
        <f>ROUND(X417,0)</f>
        <v>0</v>
      </c>
      <c r="AA417" s="182">
        <f>VLOOKUP(A:A,[2]全区!$A$1:$T$65536,20,FALSE)</f>
        <v>0</v>
      </c>
      <c r="AB417" s="219">
        <f>ROUND(AA417,0)</f>
        <v>0</v>
      </c>
      <c r="AC417" s="182">
        <f>VLOOKUP(A:A,[1]全区!$A$1:$V$65536,22,FALSE)</f>
        <v>0</v>
      </c>
      <c r="AD417" s="219">
        <f>ROUND(AC417,0)</f>
        <v>0</v>
      </c>
      <c r="AE417" s="182">
        <f>VLOOKUP(A:A,[2]全区!$A$1:$P$65536,16,FALSE)</f>
        <v>0</v>
      </c>
      <c r="AF417" s="219">
        <f>ROUND(AE417,0)</f>
        <v>0</v>
      </c>
      <c r="AH417" s="182">
        <v>0</v>
      </c>
      <c r="AI417" s="182">
        <f>VLOOKUP(A:A,'[4]YB01'!$A$1:$C$1317,3,FALSE)</f>
        <v>0</v>
      </c>
      <c r="AJ417" s="177">
        <f t="shared" si="812"/>
        <v>0</v>
      </c>
      <c r="AK417" s="146">
        <v>0</v>
      </c>
      <c r="AL417" s="146">
        <f>ROUND(AM417,0)</f>
        <v>0</v>
      </c>
      <c r="AM417" s="228">
        <v>0</v>
      </c>
      <c r="AN417" s="182">
        <f t="shared" si="772"/>
        <v>0</v>
      </c>
      <c r="AO417" s="219">
        <v>0</v>
      </c>
      <c r="AP417" s="176">
        <f>(SUMIF([5]预算调整!$O:$O,A:A,[5]预算调整!$AD:$AD))/10000</f>
        <v>0</v>
      </c>
      <c r="AQ417" s="219">
        <f t="shared" si="801"/>
        <v>0</v>
      </c>
      <c r="AR417" s="219">
        <v>0</v>
      </c>
      <c r="AS417" s="182">
        <f>(SUMIF([6]预算调整!$F:$F,A:A,[6]预算调整!$P:$P))/10000</f>
        <v>0</v>
      </c>
      <c r="AT417" s="219">
        <f t="shared" si="813"/>
        <v>0</v>
      </c>
      <c r="AW417" s="231">
        <v>0</v>
      </c>
      <c r="AX417" s="182">
        <f>(SUMIF([7]Sheet2!$B:$B,A:A,[7]Sheet2!$C:$C))/10000</f>
        <v>0</v>
      </c>
      <c r="AY417" s="219">
        <f t="shared" si="814"/>
        <v>0</v>
      </c>
      <c r="BC417" s="182">
        <v>0</v>
      </c>
      <c r="BD417" s="146">
        <f t="shared" si="815"/>
        <v>0</v>
      </c>
      <c r="BE417" s="182">
        <v>0</v>
      </c>
      <c r="BF417" s="182">
        <f>SUMIF([8]Sheet1!$O:$O,A417,[8]Sheet1!$AD:$AD)</f>
        <v>0</v>
      </c>
    </row>
    <row r="418" hidden="1" customHeight="1" spans="1:58">
      <c r="A418" s="208">
        <v>2060304</v>
      </c>
      <c r="B418" s="60" t="s">
        <v>363</v>
      </c>
      <c r="C418" s="63">
        <f t="shared" si="806"/>
        <v>0</v>
      </c>
      <c r="D418" s="63">
        <f t="shared" si="807"/>
        <v>0</v>
      </c>
      <c r="E418" s="63">
        <f t="shared" si="808"/>
        <v>0</v>
      </c>
      <c r="F418" s="63">
        <f t="shared" si="809"/>
        <v>0</v>
      </c>
      <c r="G418" s="63">
        <f t="shared" si="810"/>
        <v>0</v>
      </c>
      <c r="H418" s="63">
        <f t="shared" si="811"/>
        <v>0</v>
      </c>
      <c r="I418" s="106" t="str">
        <f t="shared" si="707"/>
        <v>否</v>
      </c>
      <c r="J418" s="146" t="str">
        <f t="shared" si="708"/>
        <v>项</v>
      </c>
      <c r="K418" s="146" t="str">
        <f t="shared" si="709"/>
        <v>206</v>
      </c>
      <c r="N418" s="218">
        <v>0</v>
      </c>
      <c r="O418" s="146">
        <v>0</v>
      </c>
      <c r="P418" s="219">
        <f>ROUND(O418,0)</f>
        <v>0</v>
      </c>
      <c r="Q418" s="219">
        <v>0</v>
      </c>
      <c r="R418" s="219">
        <v>0</v>
      </c>
      <c r="S418" s="219">
        <f>VLOOKUP(A:A,[3]全区!$A$1:$O$65536,15,FALSE)</f>
        <v>0</v>
      </c>
      <c r="T418" s="219">
        <v>0</v>
      </c>
      <c r="U418" s="146">
        <f>VLOOKUP(A:A,[3]全区!$A$1:$Q$65536,17,FALSE)</f>
        <v>0</v>
      </c>
      <c r="V418" s="219">
        <f>ROUND(U418,0)</f>
        <v>0</v>
      </c>
      <c r="W418" s="219">
        <v>0</v>
      </c>
      <c r="X418" s="182">
        <f>VLOOKUP(A:A,[3]全区!$A$1:$S$65536,19,FALSE)</f>
        <v>0</v>
      </c>
      <c r="Y418" s="219">
        <f>ROUND(X418,0)</f>
        <v>0</v>
      </c>
      <c r="AA418" s="182">
        <f>VLOOKUP(A:A,[2]全区!$A$1:$T$65536,20,FALSE)</f>
        <v>0</v>
      </c>
      <c r="AB418" s="219">
        <f>ROUND(AA418,0)</f>
        <v>0</v>
      </c>
      <c r="AC418" s="182">
        <f>VLOOKUP(A:A,[1]全区!$A$1:$V$65536,22,FALSE)</f>
        <v>0</v>
      </c>
      <c r="AD418" s="219">
        <f>ROUND(AC418,0)</f>
        <v>0</v>
      </c>
      <c r="AE418" s="182">
        <f>VLOOKUP(A:A,[2]全区!$A$1:$P$65536,16,FALSE)</f>
        <v>0</v>
      </c>
      <c r="AF418" s="219">
        <f>ROUND(AE418,0)</f>
        <v>0</v>
      </c>
      <c r="AH418" s="182">
        <v>0</v>
      </c>
      <c r="AI418" s="182">
        <f>VLOOKUP(A:A,'[4]YB01'!$A$1:$C$1317,3,FALSE)</f>
        <v>0</v>
      </c>
      <c r="AJ418" s="177">
        <f t="shared" si="812"/>
        <v>0</v>
      </c>
      <c r="AK418" s="146">
        <v>0</v>
      </c>
      <c r="AL418" s="146">
        <f>ROUND(AM418,0)</f>
        <v>0</v>
      </c>
      <c r="AM418" s="228">
        <v>0</v>
      </c>
      <c r="AN418" s="182">
        <f t="shared" si="772"/>
        <v>0</v>
      </c>
      <c r="AO418" s="219">
        <v>0</v>
      </c>
      <c r="AP418" s="176">
        <f>(SUMIF([5]预算调整!$O:$O,A:A,[5]预算调整!$AD:$AD))/10000</f>
        <v>0</v>
      </c>
      <c r="AQ418" s="219">
        <f t="shared" si="801"/>
        <v>0</v>
      </c>
      <c r="AR418" s="219">
        <v>0</v>
      </c>
      <c r="AS418" s="182">
        <f>(SUMIF([6]预算调整!$F:$F,A:A,[6]预算调整!$P:$P))/10000</f>
        <v>0</v>
      </c>
      <c r="AT418" s="219">
        <f t="shared" si="813"/>
        <v>0</v>
      </c>
      <c r="AW418" s="231">
        <v>0</v>
      </c>
      <c r="AX418" s="182">
        <f>(SUMIF([7]Sheet2!$B:$B,A:A,[7]Sheet2!$C:$C))/10000</f>
        <v>0</v>
      </c>
      <c r="AY418" s="219">
        <f t="shared" si="814"/>
        <v>0</v>
      </c>
      <c r="BC418" s="182">
        <v>0</v>
      </c>
      <c r="BD418" s="146">
        <f t="shared" si="815"/>
        <v>0</v>
      </c>
      <c r="BE418" s="182">
        <v>0</v>
      </c>
      <c r="BF418" s="182">
        <f>SUMIF([8]Sheet1!$O:$O,A418,[8]Sheet1!$AD:$AD)</f>
        <v>0</v>
      </c>
    </row>
    <row r="419" hidden="1" customHeight="1" spans="1:58">
      <c r="A419" s="208">
        <v>2060399</v>
      </c>
      <c r="B419" s="60" t="s">
        <v>364</v>
      </c>
      <c r="C419" s="63">
        <f t="shared" si="806"/>
        <v>0</v>
      </c>
      <c r="D419" s="63">
        <f t="shared" si="807"/>
        <v>0</v>
      </c>
      <c r="E419" s="63">
        <f t="shared" si="808"/>
        <v>0</v>
      </c>
      <c r="F419" s="63">
        <f t="shared" si="809"/>
        <v>0</v>
      </c>
      <c r="G419" s="63">
        <f t="shared" si="810"/>
        <v>0</v>
      </c>
      <c r="H419" s="63">
        <f t="shared" si="811"/>
        <v>0</v>
      </c>
      <c r="I419" s="106" t="str">
        <f t="shared" si="707"/>
        <v>否</v>
      </c>
      <c r="J419" s="146" t="str">
        <f t="shared" si="708"/>
        <v>项</v>
      </c>
      <c r="K419" s="146" t="str">
        <f t="shared" si="709"/>
        <v>206</v>
      </c>
      <c r="N419" s="218">
        <v>0</v>
      </c>
      <c r="O419" s="146">
        <v>0</v>
      </c>
      <c r="P419" s="219">
        <f>ROUND(O419,0)</f>
        <v>0</v>
      </c>
      <c r="Q419" s="219">
        <v>0</v>
      </c>
      <c r="R419" s="219">
        <v>0</v>
      </c>
      <c r="S419" s="219">
        <f>VLOOKUP(A:A,[3]全区!$A$1:$O$65536,15,FALSE)</f>
        <v>0</v>
      </c>
      <c r="T419" s="219">
        <v>0</v>
      </c>
      <c r="U419" s="146">
        <f>VLOOKUP(A:A,[3]全区!$A$1:$Q$65536,17,FALSE)</f>
        <v>0</v>
      </c>
      <c r="V419" s="219">
        <f>ROUND(U419,0)</f>
        <v>0</v>
      </c>
      <c r="W419" s="219">
        <v>0</v>
      </c>
      <c r="X419" s="182">
        <f>VLOOKUP(A:A,[3]全区!$A$1:$S$65536,19,FALSE)</f>
        <v>0</v>
      </c>
      <c r="Y419" s="219">
        <f>ROUND(X419,0)</f>
        <v>0</v>
      </c>
      <c r="AA419" s="182">
        <f>VLOOKUP(A:A,[2]全区!$A$1:$T$65536,20,FALSE)</f>
        <v>0</v>
      </c>
      <c r="AB419" s="219">
        <f>ROUND(AA419,0)</f>
        <v>0</v>
      </c>
      <c r="AC419" s="182">
        <f>VLOOKUP(A:A,[1]全区!$A$1:$V$65536,22,FALSE)</f>
        <v>0</v>
      </c>
      <c r="AD419" s="219">
        <f>ROUND(AC419,0)</f>
        <v>0</v>
      </c>
      <c r="AE419" s="182">
        <f>VLOOKUP(A:A,[2]全区!$A$1:$P$65536,16,FALSE)</f>
        <v>0</v>
      </c>
      <c r="AF419" s="219">
        <f>ROUND(AE419,0)</f>
        <v>0</v>
      </c>
      <c r="AH419" s="182">
        <v>0</v>
      </c>
      <c r="AI419" s="182">
        <f>VLOOKUP(A:A,'[4]YB01'!$A$1:$C$1317,3,FALSE)</f>
        <v>0</v>
      </c>
      <c r="AJ419" s="177">
        <f t="shared" si="812"/>
        <v>0</v>
      </c>
      <c r="AK419" s="146">
        <v>0</v>
      </c>
      <c r="AL419" s="146">
        <f>ROUND(AM419,0)</f>
        <v>0</v>
      </c>
      <c r="AM419" s="228">
        <v>0</v>
      </c>
      <c r="AN419" s="182">
        <f t="shared" si="772"/>
        <v>0</v>
      </c>
      <c r="AO419" s="219">
        <v>0</v>
      </c>
      <c r="AP419" s="176">
        <f>(SUMIF([5]预算调整!$O:$O,A:A,[5]预算调整!$AD:$AD))/10000</f>
        <v>0</v>
      </c>
      <c r="AQ419" s="219">
        <f t="shared" si="801"/>
        <v>0</v>
      </c>
      <c r="AR419" s="219">
        <v>0</v>
      </c>
      <c r="AS419" s="182">
        <f>(SUMIF([6]预算调整!$F:$F,A:A,[6]预算调整!$P:$P))/10000</f>
        <v>0</v>
      </c>
      <c r="AT419" s="219">
        <f t="shared" si="813"/>
        <v>0</v>
      </c>
      <c r="AW419" s="231">
        <v>0</v>
      </c>
      <c r="AX419" s="182">
        <f>(SUMIF([7]Sheet2!$B:$B,A:A,[7]Sheet2!$C:$C))/10000</f>
        <v>0</v>
      </c>
      <c r="AY419" s="219">
        <f t="shared" si="814"/>
        <v>0</v>
      </c>
      <c r="BC419" s="182">
        <v>0</v>
      </c>
      <c r="BD419" s="146">
        <f t="shared" si="815"/>
        <v>0</v>
      </c>
      <c r="BE419" s="182">
        <v>0</v>
      </c>
      <c r="BF419" s="182">
        <f>SUMIF([8]Sheet1!$O:$O,A419,[8]Sheet1!$AD:$AD)</f>
        <v>0</v>
      </c>
    </row>
    <row r="420" s="177" customFormat="1" hidden="1" customHeight="1" spans="1:58">
      <c r="A420" s="209">
        <v>20604</v>
      </c>
      <c r="B420" s="207" t="s">
        <v>365</v>
      </c>
      <c r="C420" s="66">
        <f t="shared" ref="C420:H420" si="816">SUM(C421:C424)</f>
        <v>0</v>
      </c>
      <c r="D420" s="66">
        <f t="shared" si="816"/>
        <v>0</v>
      </c>
      <c r="E420" s="66">
        <f t="shared" si="816"/>
        <v>0</v>
      </c>
      <c r="F420" s="66">
        <f t="shared" si="816"/>
        <v>0</v>
      </c>
      <c r="G420" s="66">
        <f t="shared" si="816"/>
        <v>0</v>
      </c>
      <c r="H420" s="66">
        <f t="shared" si="816"/>
        <v>0</v>
      </c>
      <c r="I420" s="106" t="str">
        <f t="shared" si="707"/>
        <v>否</v>
      </c>
      <c r="J420" s="143" t="str">
        <f t="shared" si="708"/>
        <v>款</v>
      </c>
      <c r="K420" s="143" t="str">
        <f t="shared" si="709"/>
        <v>206</v>
      </c>
      <c r="L420" s="143"/>
      <c r="M420" s="143"/>
      <c r="N420" s="143"/>
      <c r="O420" s="143"/>
      <c r="P420" s="143"/>
      <c r="Q420" s="143"/>
      <c r="R420" s="143"/>
      <c r="S420" s="143"/>
      <c r="T420" s="143"/>
      <c r="U420" s="143"/>
      <c r="V420" s="143"/>
      <c r="W420" s="143"/>
      <c r="AN420" s="182">
        <f t="shared" si="772"/>
        <v>0</v>
      </c>
      <c r="AO420" s="219"/>
      <c r="AP420" s="176">
        <f>(SUMIF([5]预算调整!$O:$O,A:A,[5]预算调整!$AD:$AD))/10000</f>
        <v>0</v>
      </c>
      <c r="AQ420" s="219">
        <f t="shared" si="801"/>
        <v>0</v>
      </c>
      <c r="AR420" s="219"/>
      <c r="AS420" s="182">
        <v>0</v>
      </c>
      <c r="AX420" s="182">
        <v>0</v>
      </c>
      <c r="BC420" s="182"/>
      <c r="BD420" s="182"/>
      <c r="BE420" s="182">
        <v>0</v>
      </c>
      <c r="BF420" s="182"/>
    </row>
    <row r="421" hidden="1" customHeight="1" spans="1:58">
      <c r="A421" s="208">
        <v>2060401</v>
      </c>
      <c r="B421" s="60" t="s">
        <v>352</v>
      </c>
      <c r="C421" s="63">
        <f t="shared" ref="C421:C424" si="817">N421+T421+W421</f>
        <v>0</v>
      </c>
      <c r="D421" s="63">
        <f t="shared" ref="D421:D424" si="818">Q421+T421</f>
        <v>0</v>
      </c>
      <c r="E421" s="63">
        <f t="shared" ref="E421:E424" si="819">H421-C421</f>
        <v>0</v>
      </c>
      <c r="F421" s="63">
        <f t="shared" ref="F421:F424" si="820">G421-D421</f>
        <v>0</v>
      </c>
      <c r="G421" s="63">
        <f t="shared" ref="G421:G424" si="821">AW421</f>
        <v>0</v>
      </c>
      <c r="H421" s="63">
        <f t="shared" ref="H421:H424" si="822">AK421+AN421</f>
        <v>0</v>
      </c>
      <c r="I421" s="106" t="str">
        <f t="shared" si="707"/>
        <v>否</v>
      </c>
      <c r="J421" s="146" t="str">
        <f t="shared" si="708"/>
        <v>项</v>
      </c>
      <c r="K421" s="146" t="str">
        <f t="shared" si="709"/>
        <v>206</v>
      </c>
      <c r="N421" s="218">
        <v>0</v>
      </c>
      <c r="O421" s="146">
        <v>0</v>
      </c>
      <c r="P421" s="219">
        <f>ROUND(O421,0)</f>
        <v>0</v>
      </c>
      <c r="Q421" s="219">
        <v>0</v>
      </c>
      <c r="R421" s="219">
        <v>0</v>
      </c>
      <c r="S421" s="219">
        <f>VLOOKUP(A:A,[3]全区!$A$1:$O$65536,15,FALSE)</f>
        <v>0</v>
      </c>
      <c r="T421" s="219">
        <v>0</v>
      </c>
      <c r="U421" s="146">
        <f>VLOOKUP(A:A,[3]全区!$A$1:$Q$65536,17,FALSE)</f>
        <v>0</v>
      </c>
      <c r="V421" s="219">
        <f>ROUND(U421,0)</f>
        <v>0</v>
      </c>
      <c r="W421" s="219">
        <v>0</v>
      </c>
      <c r="X421" s="182">
        <f>VLOOKUP(A:A,[3]全区!$A$1:$S$65536,19,FALSE)</f>
        <v>0</v>
      </c>
      <c r="Y421" s="219">
        <f>ROUND(X421,0)</f>
        <v>0</v>
      </c>
      <c r="AA421" s="182">
        <f>VLOOKUP(A:A,[2]全区!$A$1:$T$65536,20,FALSE)</f>
        <v>0</v>
      </c>
      <c r="AB421" s="219">
        <f>ROUND(AA421,0)</f>
        <v>0</v>
      </c>
      <c r="AC421" s="182">
        <f>VLOOKUP(A:A,[1]全区!$A$1:$V$65536,22,FALSE)</f>
        <v>0</v>
      </c>
      <c r="AD421" s="219">
        <f>ROUND(AC421,0)</f>
        <v>0</v>
      </c>
      <c r="AE421" s="182">
        <f>VLOOKUP(A:A,[2]全区!$A$1:$P$65536,16,FALSE)</f>
        <v>0</v>
      </c>
      <c r="AF421" s="219">
        <f>ROUND(AE421,0)</f>
        <v>0</v>
      </c>
      <c r="AH421" s="182">
        <v>0</v>
      </c>
      <c r="AI421" s="182">
        <f>VLOOKUP(A:A,'[4]YB01'!$A$1:$C$1317,3,FALSE)</f>
        <v>0</v>
      </c>
      <c r="AJ421" s="177">
        <f t="shared" ref="AJ421:AJ424" si="823">AO421+AR421</f>
        <v>0</v>
      </c>
      <c r="AK421" s="146">
        <v>0</v>
      </c>
      <c r="AL421" s="146">
        <f>ROUND(AM421,0)</f>
        <v>0</v>
      </c>
      <c r="AM421" s="228">
        <v>0</v>
      </c>
      <c r="AN421" s="182">
        <f t="shared" si="772"/>
        <v>0</v>
      </c>
      <c r="AO421" s="219">
        <v>0</v>
      </c>
      <c r="AP421" s="176">
        <f>(SUMIF([5]预算调整!$O:$O,A:A,[5]预算调整!$AD:$AD))/10000</f>
        <v>0</v>
      </c>
      <c r="AQ421" s="219">
        <f t="shared" si="801"/>
        <v>0</v>
      </c>
      <c r="AR421" s="219">
        <v>0</v>
      </c>
      <c r="AS421" s="182">
        <f>(SUMIF([6]预算调整!$F:$F,A:A,[6]预算调整!$P:$P))/10000</f>
        <v>0</v>
      </c>
      <c r="AT421" s="219">
        <f t="shared" ref="AT421:AT424" si="824">ROUND(AS421,0)</f>
        <v>0</v>
      </c>
      <c r="AW421" s="231">
        <v>0</v>
      </c>
      <c r="AX421" s="182">
        <f>(SUMIF([7]Sheet2!$B:$B,A:A,[7]Sheet2!$C:$C))/10000</f>
        <v>0</v>
      </c>
      <c r="AY421" s="219">
        <f t="shared" ref="AY421:AY424" si="825">ROUND(AX421,0)</f>
        <v>0</v>
      </c>
      <c r="BC421" s="182">
        <v>0</v>
      </c>
      <c r="BD421" s="146">
        <f t="shared" ref="BD421:BD424" si="826">ROUND(BE421,0)</f>
        <v>0</v>
      </c>
      <c r="BE421" s="182">
        <v>0</v>
      </c>
      <c r="BF421" s="182">
        <f>SUMIF([8]Sheet1!$O:$O,A421,[8]Sheet1!$AD:$AD)</f>
        <v>0</v>
      </c>
    </row>
    <row r="422" hidden="1" customHeight="1" spans="1:58">
      <c r="A422" s="208">
        <v>2060404</v>
      </c>
      <c r="B422" s="60" t="s">
        <v>366</v>
      </c>
      <c r="C422" s="63">
        <f t="shared" si="817"/>
        <v>0</v>
      </c>
      <c r="D422" s="63">
        <f t="shared" si="818"/>
        <v>0</v>
      </c>
      <c r="E422" s="63">
        <f t="shared" si="819"/>
        <v>0</v>
      </c>
      <c r="F422" s="63">
        <f t="shared" si="820"/>
        <v>0</v>
      </c>
      <c r="G422" s="63">
        <f t="shared" si="821"/>
        <v>0</v>
      </c>
      <c r="H422" s="63">
        <f t="shared" si="822"/>
        <v>0</v>
      </c>
      <c r="I422" s="106" t="str">
        <f t="shared" si="707"/>
        <v>否</v>
      </c>
      <c r="J422" s="146" t="str">
        <f t="shared" si="708"/>
        <v>项</v>
      </c>
      <c r="K422" s="146" t="str">
        <f t="shared" si="709"/>
        <v>206</v>
      </c>
      <c r="N422" s="218">
        <v>0</v>
      </c>
      <c r="O422" s="146">
        <v>0</v>
      </c>
      <c r="P422" s="219">
        <f>ROUND(O422,0)</f>
        <v>0</v>
      </c>
      <c r="Q422" s="219">
        <v>0</v>
      </c>
      <c r="R422" s="219">
        <v>0</v>
      </c>
      <c r="S422" s="219">
        <f>VLOOKUP(A:A,[3]全区!$A$1:$O$65536,15,FALSE)</f>
        <v>0</v>
      </c>
      <c r="T422" s="219">
        <v>0</v>
      </c>
      <c r="U422" s="146">
        <f>VLOOKUP(A:A,[3]全区!$A$1:$Q$65536,17,FALSE)</f>
        <v>0</v>
      </c>
      <c r="V422" s="219">
        <f>ROUND(U422,0)</f>
        <v>0</v>
      </c>
      <c r="W422" s="219">
        <v>0</v>
      </c>
      <c r="X422" s="182">
        <f>VLOOKUP(A:A,[3]全区!$A$1:$S$65536,19,FALSE)</f>
        <v>0</v>
      </c>
      <c r="Y422" s="219">
        <f>ROUND(X422,0)</f>
        <v>0</v>
      </c>
      <c r="AA422" s="182">
        <f>VLOOKUP(A:A,[2]全区!$A$1:$T$65536,20,FALSE)</f>
        <v>0</v>
      </c>
      <c r="AB422" s="219">
        <f>ROUND(AA422,0)</f>
        <v>0</v>
      </c>
      <c r="AC422" s="182">
        <f>VLOOKUP(A:A,[1]全区!$A$1:$V$65536,22,FALSE)</f>
        <v>0</v>
      </c>
      <c r="AD422" s="219">
        <f>ROUND(AC422,0)</f>
        <v>0</v>
      </c>
      <c r="AE422" s="182">
        <f>VLOOKUP(A:A,[2]全区!$A$1:$P$65536,16,FALSE)</f>
        <v>0</v>
      </c>
      <c r="AF422" s="219">
        <f>ROUND(AE422,0)</f>
        <v>0</v>
      </c>
      <c r="AH422" s="182">
        <v>0</v>
      </c>
      <c r="AI422" s="182">
        <f>VLOOKUP(A:A,'[4]YB01'!$A$1:$C$1317,3,FALSE)</f>
        <v>0</v>
      </c>
      <c r="AJ422" s="177">
        <f t="shared" si="823"/>
        <v>0</v>
      </c>
      <c r="AK422" s="146">
        <v>0</v>
      </c>
      <c r="AL422" s="146">
        <f>ROUND(AM422,0)</f>
        <v>0</v>
      </c>
      <c r="AM422" s="228">
        <v>0</v>
      </c>
      <c r="AN422" s="182">
        <f t="shared" si="772"/>
        <v>0</v>
      </c>
      <c r="AO422" s="219">
        <v>0</v>
      </c>
      <c r="AP422" s="176">
        <f>(SUMIF([5]预算调整!$O:$O,A:A,[5]预算调整!$AD:$AD))/10000</f>
        <v>0</v>
      </c>
      <c r="AQ422" s="219">
        <f t="shared" si="801"/>
        <v>0</v>
      </c>
      <c r="AR422" s="219">
        <v>0</v>
      </c>
      <c r="AS422" s="182">
        <f>(SUMIF([6]预算调整!$F:$F,A:A,[6]预算调整!$P:$P))/10000</f>
        <v>0</v>
      </c>
      <c r="AT422" s="219">
        <f t="shared" si="824"/>
        <v>0</v>
      </c>
      <c r="AW422" s="231">
        <v>0</v>
      </c>
      <c r="AX422" s="182">
        <f>(SUMIF([7]Sheet2!$B:$B,A:A,[7]Sheet2!$C:$C))/10000</f>
        <v>0</v>
      </c>
      <c r="AY422" s="219">
        <f t="shared" si="825"/>
        <v>0</v>
      </c>
      <c r="BC422" s="182">
        <v>0</v>
      </c>
      <c r="BD422" s="146">
        <f t="shared" si="826"/>
        <v>0</v>
      </c>
      <c r="BE422" s="182">
        <v>0</v>
      </c>
      <c r="BF422" s="182">
        <f>SUMIF([8]Sheet1!$O:$O,A422,[8]Sheet1!$AD:$AD)</f>
        <v>0</v>
      </c>
    </row>
    <row r="423" hidden="1" customHeight="1" spans="1:58">
      <c r="A423" s="242">
        <v>2060405</v>
      </c>
      <c r="B423" s="60" t="s">
        <v>367</v>
      </c>
      <c r="C423" s="63">
        <f t="shared" si="817"/>
        <v>0</v>
      </c>
      <c r="D423" s="63">
        <f t="shared" si="818"/>
        <v>0</v>
      </c>
      <c r="E423" s="63">
        <f t="shared" si="819"/>
        <v>0</v>
      </c>
      <c r="F423" s="63">
        <f t="shared" si="820"/>
        <v>0</v>
      </c>
      <c r="G423" s="63">
        <f t="shared" si="821"/>
        <v>0</v>
      </c>
      <c r="H423" s="63">
        <f t="shared" si="822"/>
        <v>0</v>
      </c>
      <c r="I423" s="106" t="str">
        <f t="shared" si="707"/>
        <v>否</v>
      </c>
      <c r="J423" s="146" t="str">
        <f t="shared" si="708"/>
        <v>项</v>
      </c>
      <c r="K423" s="146" t="str">
        <f t="shared" si="709"/>
        <v>206</v>
      </c>
      <c r="N423" s="218">
        <v>0</v>
      </c>
      <c r="P423" s="219">
        <f>ROUND(O423,0)</f>
        <v>0</v>
      </c>
      <c r="Q423" s="219"/>
      <c r="R423" s="219"/>
      <c r="S423" s="219"/>
      <c r="T423" s="219"/>
      <c r="V423" s="219"/>
      <c r="W423" s="219">
        <v>0</v>
      </c>
      <c r="Y423" s="219">
        <f>ROUND(X423,0)</f>
        <v>0</v>
      </c>
      <c r="AB423" s="219"/>
      <c r="AD423" s="219">
        <f>ROUND(AC423,0)</f>
        <v>0</v>
      </c>
      <c r="AF423" s="219"/>
      <c r="AH423" s="182">
        <v>0</v>
      </c>
      <c r="AI423" s="182">
        <f>VLOOKUP(A:A,'[4]YB01'!$A$1:$C$1317,3,FALSE)</f>
        <v>0</v>
      </c>
      <c r="AJ423" s="177">
        <f t="shared" si="823"/>
        <v>0</v>
      </c>
      <c r="AK423" s="146">
        <v>0</v>
      </c>
      <c r="AL423" s="146">
        <f>ROUND(AM423,0)</f>
        <v>0</v>
      </c>
      <c r="AM423" s="228">
        <v>0</v>
      </c>
      <c r="AN423" s="182">
        <f t="shared" si="772"/>
        <v>0</v>
      </c>
      <c r="AO423" s="219">
        <v>0</v>
      </c>
      <c r="AP423" s="176">
        <f>(SUMIF([5]预算调整!$O:$O,A:A,[5]预算调整!$AD:$AD))/10000</f>
        <v>0</v>
      </c>
      <c r="AQ423" s="219">
        <f t="shared" si="801"/>
        <v>0</v>
      </c>
      <c r="AR423" s="219">
        <v>0</v>
      </c>
      <c r="AS423" s="182">
        <f>(SUMIF([6]预算调整!$F:$F,A:A,[6]预算调整!$P:$P))/10000</f>
        <v>0</v>
      </c>
      <c r="AT423" s="219">
        <f t="shared" si="824"/>
        <v>0</v>
      </c>
      <c r="AW423" s="231">
        <v>0</v>
      </c>
      <c r="AX423" s="182">
        <f>(SUMIF([7]Sheet2!$B:$B,A:A,[7]Sheet2!$C:$C))/10000</f>
        <v>0</v>
      </c>
      <c r="AY423" s="219">
        <f t="shared" si="825"/>
        <v>0</v>
      </c>
      <c r="BC423" s="182">
        <v>0</v>
      </c>
      <c r="BD423" s="146">
        <f t="shared" si="826"/>
        <v>0</v>
      </c>
      <c r="BE423" s="182">
        <v>0</v>
      </c>
      <c r="BF423" s="182">
        <f>SUMIF([8]Sheet1!$O:$O,A423,[8]Sheet1!$AD:$AD)</f>
        <v>0</v>
      </c>
    </row>
    <row r="424" hidden="1" customHeight="1" spans="1:58">
      <c r="A424" s="208">
        <v>2060499</v>
      </c>
      <c r="B424" s="60" t="s">
        <v>368</v>
      </c>
      <c r="C424" s="63">
        <f t="shared" si="817"/>
        <v>0</v>
      </c>
      <c r="D424" s="63">
        <f t="shared" si="818"/>
        <v>0</v>
      </c>
      <c r="E424" s="63">
        <f t="shared" si="819"/>
        <v>0</v>
      </c>
      <c r="F424" s="63">
        <f t="shared" si="820"/>
        <v>0</v>
      </c>
      <c r="G424" s="63">
        <f t="shared" si="821"/>
        <v>0</v>
      </c>
      <c r="H424" s="63">
        <f t="shared" si="822"/>
        <v>0</v>
      </c>
      <c r="I424" s="106" t="str">
        <f t="shared" si="707"/>
        <v>否</v>
      </c>
      <c r="J424" s="146" t="str">
        <f t="shared" si="708"/>
        <v>项</v>
      </c>
      <c r="K424" s="146" t="str">
        <f t="shared" si="709"/>
        <v>206</v>
      </c>
      <c r="N424" s="218">
        <v>0</v>
      </c>
      <c r="O424" s="146">
        <v>0</v>
      </c>
      <c r="P424" s="219">
        <f>ROUND(O424,0)</f>
        <v>0</v>
      </c>
      <c r="Q424" s="219">
        <v>0</v>
      </c>
      <c r="R424" s="219">
        <v>0</v>
      </c>
      <c r="S424" s="219">
        <f>VLOOKUP(A:A,[3]全区!$A$1:$O$65536,15,FALSE)</f>
        <v>0</v>
      </c>
      <c r="T424" s="219">
        <v>0</v>
      </c>
      <c r="U424" s="146">
        <f>VLOOKUP(A:A,[3]全区!$A$1:$Q$65536,17,FALSE)</f>
        <v>0</v>
      </c>
      <c r="V424" s="219">
        <f>ROUND(U424,0)</f>
        <v>0</v>
      </c>
      <c r="W424" s="219">
        <v>0</v>
      </c>
      <c r="X424" s="182">
        <f>VLOOKUP(A:A,[3]全区!$A$1:$S$65536,19,FALSE)</f>
        <v>0</v>
      </c>
      <c r="Y424" s="219">
        <f>ROUND(X424,0)</f>
        <v>0</v>
      </c>
      <c r="AA424" s="182">
        <f>VLOOKUP(A:A,[2]全区!$A$1:$T$65536,20,FALSE)</f>
        <v>0</v>
      </c>
      <c r="AB424" s="219">
        <f>ROUND(AA424,0)</f>
        <v>0</v>
      </c>
      <c r="AC424" s="182">
        <f>VLOOKUP(A:A,[1]全区!$A$1:$V$65536,22,FALSE)</f>
        <v>0</v>
      </c>
      <c r="AD424" s="219">
        <f>ROUND(AC424,0)</f>
        <v>0</v>
      </c>
      <c r="AE424" s="182">
        <f>VLOOKUP(A:A,[2]全区!$A$1:$P$65536,16,FALSE)</f>
        <v>0</v>
      </c>
      <c r="AF424" s="219">
        <f>ROUND(AE424,0)</f>
        <v>0</v>
      </c>
      <c r="AH424" s="182">
        <v>0</v>
      </c>
      <c r="AI424" s="182">
        <f>VLOOKUP(A:A,'[4]YB01'!$A$1:$C$1317,3,FALSE)</f>
        <v>0</v>
      </c>
      <c r="AJ424" s="177">
        <f t="shared" si="823"/>
        <v>0</v>
      </c>
      <c r="AK424" s="146">
        <v>0</v>
      </c>
      <c r="AL424" s="146">
        <f>ROUND(AM424,0)</f>
        <v>0</v>
      </c>
      <c r="AM424" s="228">
        <v>0</v>
      </c>
      <c r="AN424" s="182">
        <f t="shared" si="772"/>
        <v>0</v>
      </c>
      <c r="AO424" s="219">
        <v>0</v>
      </c>
      <c r="AP424" s="176">
        <f>(SUMIF([5]预算调整!$O:$O,A:A,[5]预算调整!$AD:$AD))/10000</f>
        <v>0</v>
      </c>
      <c r="AQ424" s="219">
        <f t="shared" si="801"/>
        <v>0</v>
      </c>
      <c r="AR424" s="219">
        <v>0</v>
      </c>
      <c r="AS424" s="182">
        <f>(SUMIF([6]预算调整!$F:$F,A:A,[6]预算调整!$P:$P))/10000</f>
        <v>0</v>
      </c>
      <c r="AT424" s="219">
        <f t="shared" si="824"/>
        <v>0</v>
      </c>
      <c r="AW424" s="231">
        <v>0</v>
      </c>
      <c r="AX424" s="182">
        <f>(SUMIF([7]Sheet2!$B:$B,A:A,[7]Sheet2!$C:$C))/10000</f>
        <v>0</v>
      </c>
      <c r="AY424" s="219">
        <f t="shared" si="825"/>
        <v>0</v>
      </c>
      <c r="BC424" s="182">
        <v>0</v>
      </c>
      <c r="BD424" s="146">
        <f t="shared" si="826"/>
        <v>0</v>
      </c>
      <c r="BE424" s="182">
        <v>0</v>
      </c>
      <c r="BF424" s="182">
        <f>SUMIF([8]Sheet1!$O:$O,A424,[8]Sheet1!$AD:$AD)</f>
        <v>0</v>
      </c>
    </row>
    <row r="425" s="177" customFormat="1" hidden="1" customHeight="1" spans="1:58">
      <c r="A425" s="209">
        <v>20605</v>
      </c>
      <c r="B425" s="207" t="s">
        <v>369</v>
      </c>
      <c r="C425" s="66">
        <f t="shared" ref="C425:H425" si="827">SUM(C426:C429)</f>
        <v>0</v>
      </c>
      <c r="D425" s="66">
        <f t="shared" si="827"/>
        <v>0</v>
      </c>
      <c r="E425" s="66">
        <f t="shared" si="827"/>
        <v>0</v>
      </c>
      <c r="F425" s="66">
        <f t="shared" si="827"/>
        <v>0</v>
      </c>
      <c r="G425" s="66">
        <f t="shared" si="827"/>
        <v>0</v>
      </c>
      <c r="H425" s="66">
        <f t="shared" si="827"/>
        <v>0</v>
      </c>
      <c r="I425" s="106" t="str">
        <f t="shared" si="707"/>
        <v>否</v>
      </c>
      <c r="J425" s="143" t="str">
        <f t="shared" si="708"/>
        <v>款</v>
      </c>
      <c r="K425" s="143" t="str">
        <f t="shared" si="709"/>
        <v>206</v>
      </c>
      <c r="L425" s="143"/>
      <c r="M425" s="143"/>
      <c r="N425" s="143"/>
      <c r="O425" s="143"/>
      <c r="P425" s="143"/>
      <c r="Q425" s="143"/>
      <c r="R425" s="143"/>
      <c r="S425" s="143"/>
      <c r="T425" s="143"/>
      <c r="U425" s="143"/>
      <c r="V425" s="143"/>
      <c r="W425" s="143"/>
      <c r="AN425" s="182">
        <f t="shared" si="772"/>
        <v>0</v>
      </c>
      <c r="AO425" s="219"/>
      <c r="AP425" s="176">
        <f>(SUMIF([5]预算调整!$O:$O,A:A,[5]预算调整!$AD:$AD))/10000</f>
        <v>0</v>
      </c>
      <c r="AQ425" s="219">
        <f t="shared" si="801"/>
        <v>0</v>
      </c>
      <c r="AR425" s="219"/>
      <c r="AS425" s="182">
        <v>0</v>
      </c>
      <c r="AX425" s="182">
        <v>0</v>
      </c>
      <c r="BC425" s="182"/>
      <c r="BD425" s="182"/>
      <c r="BE425" s="182">
        <v>0</v>
      </c>
      <c r="BF425" s="182"/>
    </row>
    <row r="426" hidden="1" customHeight="1" spans="1:58">
      <c r="A426" s="208">
        <v>2060501</v>
      </c>
      <c r="B426" s="60" t="s">
        <v>352</v>
      </c>
      <c r="C426" s="63">
        <f t="shared" ref="C426:C429" si="828">N426+T426+W426</f>
        <v>0</v>
      </c>
      <c r="D426" s="63">
        <f t="shared" ref="D426:D429" si="829">Q426+T426</f>
        <v>0</v>
      </c>
      <c r="E426" s="63">
        <f t="shared" ref="E426:E429" si="830">H426-C426</f>
        <v>0</v>
      </c>
      <c r="F426" s="63">
        <f t="shared" ref="F426:F429" si="831">G426-D426</f>
        <v>0</v>
      </c>
      <c r="G426" s="63">
        <f t="shared" ref="G426:G429" si="832">AW426</f>
        <v>0</v>
      </c>
      <c r="H426" s="63">
        <f t="shared" ref="H426:H429" si="833">AK426+AN426</f>
        <v>0</v>
      </c>
      <c r="I426" s="106" t="str">
        <f t="shared" si="707"/>
        <v>否</v>
      </c>
      <c r="J426" s="146" t="str">
        <f t="shared" si="708"/>
        <v>项</v>
      </c>
      <c r="K426" s="146" t="str">
        <f t="shared" si="709"/>
        <v>206</v>
      </c>
      <c r="N426" s="218">
        <v>0</v>
      </c>
      <c r="O426" s="146">
        <v>0</v>
      </c>
      <c r="P426" s="219">
        <f>ROUND(O426,0)</f>
        <v>0</v>
      </c>
      <c r="Q426" s="219">
        <v>0</v>
      </c>
      <c r="R426" s="219">
        <v>0</v>
      </c>
      <c r="S426" s="219">
        <f>VLOOKUP(A:A,[3]全区!$A$1:$O$65536,15,FALSE)</f>
        <v>0</v>
      </c>
      <c r="T426" s="219">
        <v>0</v>
      </c>
      <c r="U426" s="146">
        <f>VLOOKUP(A:A,[3]全区!$A$1:$Q$65536,17,FALSE)</f>
        <v>0</v>
      </c>
      <c r="V426" s="219">
        <f>ROUND(U426,0)</f>
        <v>0</v>
      </c>
      <c r="W426" s="219">
        <v>0</v>
      </c>
      <c r="X426" s="182">
        <f>VLOOKUP(A:A,[3]全区!$A$1:$S$65536,19,FALSE)</f>
        <v>0</v>
      </c>
      <c r="Y426" s="219">
        <f>ROUND(X426,0)</f>
        <v>0</v>
      </c>
      <c r="AA426" s="182">
        <f>VLOOKUP(A:A,[2]全区!$A$1:$T$65536,20,FALSE)</f>
        <v>0</v>
      </c>
      <c r="AB426" s="219">
        <f>ROUND(AA426,0)</f>
        <v>0</v>
      </c>
      <c r="AC426" s="182">
        <f>VLOOKUP(A:A,[1]全区!$A$1:$V$65536,22,FALSE)</f>
        <v>0</v>
      </c>
      <c r="AD426" s="219">
        <f>ROUND(AC426,0)</f>
        <v>0</v>
      </c>
      <c r="AE426" s="182">
        <f>VLOOKUP(A:A,[2]全区!$A$1:$P$65536,16,FALSE)</f>
        <v>0</v>
      </c>
      <c r="AF426" s="219">
        <f>ROUND(AE426,0)</f>
        <v>0</v>
      </c>
      <c r="AH426" s="182">
        <v>0</v>
      </c>
      <c r="AI426" s="182">
        <f>VLOOKUP(A:A,'[4]YB01'!$A$1:$C$1317,3,FALSE)</f>
        <v>0</v>
      </c>
      <c r="AJ426" s="177">
        <f t="shared" ref="AJ426:AJ429" si="834">AO426+AR426</f>
        <v>0</v>
      </c>
      <c r="AK426" s="146">
        <v>0</v>
      </c>
      <c r="AL426" s="146">
        <f>ROUND(AM426,0)</f>
        <v>0</v>
      </c>
      <c r="AM426" s="228">
        <v>0</v>
      </c>
      <c r="AN426" s="182">
        <f t="shared" si="772"/>
        <v>0</v>
      </c>
      <c r="AO426" s="219">
        <v>0</v>
      </c>
      <c r="AP426" s="176">
        <f>(SUMIF([5]预算调整!$O:$O,A:A,[5]预算调整!$AD:$AD))/10000</f>
        <v>0</v>
      </c>
      <c r="AQ426" s="219">
        <f t="shared" si="801"/>
        <v>0</v>
      </c>
      <c r="AR426" s="219">
        <v>0</v>
      </c>
      <c r="AS426" s="182">
        <f>(SUMIF([6]预算调整!$F:$F,A:A,[6]预算调整!$P:$P))/10000</f>
        <v>0</v>
      </c>
      <c r="AT426" s="219">
        <f t="shared" ref="AT426:AT429" si="835">ROUND(AS426,0)</f>
        <v>0</v>
      </c>
      <c r="AW426" s="231">
        <v>0</v>
      </c>
      <c r="AX426" s="182">
        <f>(SUMIF([7]Sheet2!$B:$B,A:A,[7]Sheet2!$C:$C))/10000</f>
        <v>0</v>
      </c>
      <c r="AY426" s="219">
        <f t="shared" ref="AY426:AY429" si="836">ROUND(AX426,0)</f>
        <v>0</v>
      </c>
      <c r="BC426" s="182">
        <v>0</v>
      </c>
      <c r="BD426" s="146">
        <f t="shared" ref="BD426:BD429" si="837">ROUND(BE426,0)</f>
        <v>0</v>
      </c>
      <c r="BE426" s="182">
        <v>0</v>
      </c>
      <c r="BF426" s="182">
        <f>SUMIF([8]Sheet1!$O:$O,A426,[8]Sheet1!$AD:$AD)</f>
        <v>0</v>
      </c>
    </row>
    <row r="427" hidden="1" customHeight="1" spans="1:58">
      <c r="A427" s="208">
        <v>2060502</v>
      </c>
      <c r="B427" s="60" t="s">
        <v>370</v>
      </c>
      <c r="C427" s="63">
        <f t="shared" si="828"/>
        <v>0</v>
      </c>
      <c r="D427" s="63">
        <f t="shared" si="829"/>
        <v>0</v>
      </c>
      <c r="E427" s="63">
        <f t="shared" si="830"/>
        <v>0</v>
      </c>
      <c r="F427" s="63">
        <f t="shared" si="831"/>
        <v>0</v>
      </c>
      <c r="G427" s="63">
        <f t="shared" si="832"/>
        <v>0</v>
      </c>
      <c r="H427" s="63">
        <f t="shared" si="833"/>
        <v>0</v>
      </c>
      <c r="I427" s="106" t="str">
        <f t="shared" si="707"/>
        <v>否</v>
      </c>
      <c r="J427" s="146" t="str">
        <f t="shared" si="708"/>
        <v>项</v>
      </c>
      <c r="K427" s="146" t="str">
        <f t="shared" si="709"/>
        <v>206</v>
      </c>
      <c r="N427" s="218">
        <v>0</v>
      </c>
      <c r="O427" s="146">
        <v>0</v>
      </c>
      <c r="P427" s="219">
        <f>ROUND(O427,0)</f>
        <v>0</v>
      </c>
      <c r="Q427" s="219">
        <v>0</v>
      </c>
      <c r="R427" s="219">
        <v>0</v>
      </c>
      <c r="S427" s="219">
        <f>VLOOKUP(A:A,[3]全区!$A$1:$O$65536,15,FALSE)</f>
        <v>0</v>
      </c>
      <c r="T427" s="219">
        <v>0</v>
      </c>
      <c r="U427" s="146">
        <f>VLOOKUP(A:A,[3]全区!$A$1:$Q$65536,17,FALSE)</f>
        <v>0</v>
      </c>
      <c r="V427" s="219">
        <f>ROUND(U427,0)</f>
        <v>0</v>
      </c>
      <c r="W427" s="219">
        <v>0</v>
      </c>
      <c r="X427" s="182">
        <f>VLOOKUP(A:A,[3]全区!$A$1:$S$65536,19,FALSE)</f>
        <v>0</v>
      </c>
      <c r="Y427" s="219">
        <f>ROUND(X427,0)</f>
        <v>0</v>
      </c>
      <c r="AA427" s="182">
        <f>VLOOKUP(A:A,[2]全区!$A$1:$T$65536,20,FALSE)</f>
        <v>0</v>
      </c>
      <c r="AB427" s="219">
        <f>ROUND(AA427,0)</f>
        <v>0</v>
      </c>
      <c r="AC427" s="182">
        <f>VLOOKUP(A:A,[1]全区!$A$1:$V$65536,22,FALSE)</f>
        <v>0</v>
      </c>
      <c r="AD427" s="219">
        <f>ROUND(AC427,0)</f>
        <v>0</v>
      </c>
      <c r="AE427" s="182">
        <f>VLOOKUP(A:A,[2]全区!$A$1:$P$65536,16,FALSE)</f>
        <v>0</v>
      </c>
      <c r="AF427" s="219">
        <f>ROUND(AE427,0)</f>
        <v>0</v>
      </c>
      <c r="AH427" s="182">
        <v>0</v>
      </c>
      <c r="AI427" s="182">
        <f>VLOOKUP(A:A,'[4]YB01'!$A$1:$C$1317,3,FALSE)</f>
        <v>0</v>
      </c>
      <c r="AJ427" s="177">
        <f t="shared" si="834"/>
        <v>0</v>
      </c>
      <c r="AK427" s="146">
        <v>0</v>
      </c>
      <c r="AL427" s="146">
        <f>ROUND(AM427,0)</f>
        <v>0</v>
      </c>
      <c r="AM427" s="228">
        <v>0</v>
      </c>
      <c r="AN427" s="182">
        <f t="shared" si="772"/>
        <v>0</v>
      </c>
      <c r="AO427" s="219">
        <v>0</v>
      </c>
      <c r="AP427" s="176">
        <f>(SUMIF([5]预算调整!$O:$O,A:A,[5]预算调整!$AD:$AD))/10000</f>
        <v>0</v>
      </c>
      <c r="AQ427" s="219">
        <f t="shared" si="801"/>
        <v>0</v>
      </c>
      <c r="AR427" s="219">
        <v>0</v>
      </c>
      <c r="AS427" s="182">
        <f>(SUMIF([6]预算调整!$F:$F,A:A,[6]预算调整!$P:$P))/10000</f>
        <v>0</v>
      </c>
      <c r="AT427" s="219">
        <f t="shared" si="835"/>
        <v>0</v>
      </c>
      <c r="AW427" s="231">
        <v>0</v>
      </c>
      <c r="AX427" s="182">
        <f>(SUMIF([7]Sheet2!$B:$B,A:A,[7]Sheet2!$C:$C))/10000</f>
        <v>0</v>
      </c>
      <c r="AY427" s="219">
        <f t="shared" si="836"/>
        <v>0</v>
      </c>
      <c r="BC427" s="182">
        <v>0</v>
      </c>
      <c r="BD427" s="146">
        <f t="shared" si="837"/>
        <v>0</v>
      </c>
      <c r="BE427" s="182">
        <v>0</v>
      </c>
      <c r="BF427" s="182">
        <f>SUMIF([8]Sheet1!$O:$O,A427,[8]Sheet1!$AD:$AD)</f>
        <v>0</v>
      </c>
    </row>
    <row r="428" hidden="1" customHeight="1" spans="1:58">
      <c r="A428" s="208">
        <v>2060503</v>
      </c>
      <c r="B428" s="60" t="s">
        <v>371</v>
      </c>
      <c r="C428" s="63">
        <f t="shared" si="828"/>
        <v>0</v>
      </c>
      <c r="D428" s="63">
        <f t="shared" si="829"/>
        <v>0</v>
      </c>
      <c r="E428" s="63">
        <f t="shared" si="830"/>
        <v>0</v>
      </c>
      <c r="F428" s="63">
        <f t="shared" si="831"/>
        <v>0</v>
      </c>
      <c r="G428" s="63">
        <f t="shared" si="832"/>
        <v>0</v>
      </c>
      <c r="H428" s="63">
        <f t="shared" si="833"/>
        <v>0</v>
      </c>
      <c r="I428" s="106" t="str">
        <f t="shared" si="707"/>
        <v>否</v>
      </c>
      <c r="J428" s="146" t="str">
        <f t="shared" si="708"/>
        <v>项</v>
      </c>
      <c r="K428" s="146" t="str">
        <f t="shared" si="709"/>
        <v>206</v>
      </c>
      <c r="N428" s="218">
        <v>0</v>
      </c>
      <c r="O428" s="146">
        <v>0</v>
      </c>
      <c r="P428" s="219">
        <f>ROUND(O428,0)</f>
        <v>0</v>
      </c>
      <c r="Q428" s="219">
        <v>0</v>
      </c>
      <c r="R428" s="219">
        <v>0</v>
      </c>
      <c r="S428" s="219">
        <f>VLOOKUP(A:A,[3]全区!$A$1:$O$65536,15,FALSE)</f>
        <v>0</v>
      </c>
      <c r="T428" s="219">
        <v>0</v>
      </c>
      <c r="U428" s="146">
        <f>VLOOKUP(A:A,[3]全区!$A$1:$Q$65536,17,FALSE)</f>
        <v>0</v>
      </c>
      <c r="V428" s="219">
        <f>ROUND(U428,0)</f>
        <v>0</v>
      </c>
      <c r="W428" s="219">
        <v>0</v>
      </c>
      <c r="X428" s="182">
        <f>VLOOKUP(A:A,[3]全区!$A$1:$S$65536,19,FALSE)</f>
        <v>0</v>
      </c>
      <c r="Y428" s="219">
        <f>ROUND(X428,0)</f>
        <v>0</v>
      </c>
      <c r="AA428" s="182">
        <f>VLOOKUP(A:A,[2]全区!$A$1:$T$65536,20,FALSE)</f>
        <v>0</v>
      </c>
      <c r="AB428" s="219">
        <f>ROUND(AA428,0)</f>
        <v>0</v>
      </c>
      <c r="AC428" s="182">
        <f>VLOOKUP(A:A,[1]全区!$A$1:$V$65536,22,FALSE)</f>
        <v>0</v>
      </c>
      <c r="AD428" s="219">
        <f>ROUND(AC428,0)</f>
        <v>0</v>
      </c>
      <c r="AE428" s="182">
        <f>VLOOKUP(A:A,[2]全区!$A$1:$P$65536,16,FALSE)</f>
        <v>0</v>
      </c>
      <c r="AF428" s="219">
        <f>ROUND(AE428,0)</f>
        <v>0</v>
      </c>
      <c r="AH428" s="182">
        <v>0</v>
      </c>
      <c r="AI428" s="182">
        <f>VLOOKUP(A:A,'[4]YB01'!$A$1:$C$1317,3,FALSE)</f>
        <v>0</v>
      </c>
      <c r="AJ428" s="177">
        <f t="shared" si="834"/>
        <v>0</v>
      </c>
      <c r="AK428" s="146">
        <v>0</v>
      </c>
      <c r="AL428" s="146">
        <f>ROUND(AM428,0)</f>
        <v>0</v>
      </c>
      <c r="AM428" s="228">
        <v>0</v>
      </c>
      <c r="AN428" s="182">
        <f t="shared" si="772"/>
        <v>0</v>
      </c>
      <c r="AO428" s="219">
        <v>0</v>
      </c>
      <c r="AP428" s="176">
        <f>(SUMIF([5]预算调整!$O:$O,A:A,[5]预算调整!$AD:$AD))/10000</f>
        <v>0</v>
      </c>
      <c r="AQ428" s="219">
        <f t="shared" si="801"/>
        <v>0</v>
      </c>
      <c r="AR428" s="219">
        <v>0</v>
      </c>
      <c r="AS428" s="182">
        <f>(SUMIF([6]预算调整!$F:$F,A:A,[6]预算调整!$P:$P))/10000</f>
        <v>0</v>
      </c>
      <c r="AT428" s="219">
        <f t="shared" si="835"/>
        <v>0</v>
      </c>
      <c r="AW428" s="231">
        <v>0</v>
      </c>
      <c r="AX428" s="182">
        <f>(SUMIF([7]Sheet2!$B:$B,A:A,[7]Sheet2!$C:$C))/10000</f>
        <v>0</v>
      </c>
      <c r="AY428" s="219">
        <f t="shared" si="836"/>
        <v>0</v>
      </c>
      <c r="BC428" s="182">
        <v>0</v>
      </c>
      <c r="BD428" s="146">
        <f t="shared" si="837"/>
        <v>0</v>
      </c>
      <c r="BE428" s="182">
        <v>0</v>
      </c>
      <c r="BF428" s="182">
        <f>SUMIF([8]Sheet1!$O:$O,A428,[8]Sheet1!$AD:$AD)</f>
        <v>0</v>
      </c>
    </row>
    <row r="429" hidden="1" customHeight="1" spans="1:58">
      <c r="A429" s="208">
        <v>2060599</v>
      </c>
      <c r="B429" s="60" t="s">
        <v>372</v>
      </c>
      <c r="C429" s="63">
        <f t="shared" si="828"/>
        <v>0</v>
      </c>
      <c r="D429" s="63">
        <f t="shared" si="829"/>
        <v>0</v>
      </c>
      <c r="E429" s="63">
        <f t="shared" si="830"/>
        <v>0</v>
      </c>
      <c r="F429" s="63">
        <f t="shared" si="831"/>
        <v>0</v>
      </c>
      <c r="G429" s="63">
        <f t="shared" si="832"/>
        <v>0</v>
      </c>
      <c r="H429" s="63">
        <f t="shared" si="833"/>
        <v>0</v>
      </c>
      <c r="I429" s="106" t="str">
        <f t="shared" si="707"/>
        <v>否</v>
      </c>
      <c r="J429" s="146" t="str">
        <f t="shared" si="708"/>
        <v>项</v>
      </c>
      <c r="K429" s="146" t="str">
        <f t="shared" si="709"/>
        <v>206</v>
      </c>
      <c r="N429" s="218">
        <v>0</v>
      </c>
      <c r="O429" s="146">
        <v>0</v>
      </c>
      <c r="P429" s="219">
        <f>ROUND(O429,0)</f>
        <v>0</v>
      </c>
      <c r="Q429" s="219">
        <v>0</v>
      </c>
      <c r="R429" s="219">
        <v>0</v>
      </c>
      <c r="S429" s="219">
        <f>VLOOKUP(A:A,[3]全区!$A$1:$O$65536,15,FALSE)</f>
        <v>0</v>
      </c>
      <c r="T429" s="219">
        <v>0</v>
      </c>
      <c r="U429" s="146">
        <f>VLOOKUP(A:A,[3]全区!$A$1:$Q$65536,17,FALSE)</f>
        <v>0</v>
      </c>
      <c r="V429" s="219">
        <f>ROUND(U429,0)</f>
        <v>0</v>
      </c>
      <c r="W429" s="219">
        <v>0</v>
      </c>
      <c r="X429" s="182">
        <f>VLOOKUP(A:A,[3]全区!$A$1:$S$65536,19,FALSE)</f>
        <v>0</v>
      </c>
      <c r="Y429" s="219">
        <f>ROUND(X429,0)</f>
        <v>0</v>
      </c>
      <c r="AA429" s="182">
        <f>VLOOKUP(A:A,[2]全区!$A$1:$T$65536,20,FALSE)</f>
        <v>0</v>
      </c>
      <c r="AB429" s="219">
        <f>ROUND(AA429,0)</f>
        <v>0</v>
      </c>
      <c r="AC429" s="182">
        <f>VLOOKUP(A:A,[1]全区!$A$1:$V$65536,22,FALSE)</f>
        <v>0</v>
      </c>
      <c r="AD429" s="219">
        <f>ROUND(AC429,0)</f>
        <v>0</v>
      </c>
      <c r="AE429" s="182">
        <f>VLOOKUP(A:A,[2]全区!$A$1:$P$65536,16,FALSE)</f>
        <v>0</v>
      </c>
      <c r="AF429" s="219">
        <f>ROUND(AE429,0)</f>
        <v>0</v>
      </c>
      <c r="AH429" s="182">
        <v>0</v>
      </c>
      <c r="AI429" s="182">
        <f>VLOOKUP(A:A,'[4]YB01'!$A$1:$C$1317,3,FALSE)</f>
        <v>0</v>
      </c>
      <c r="AJ429" s="177">
        <f t="shared" si="834"/>
        <v>0</v>
      </c>
      <c r="AK429" s="146">
        <v>0</v>
      </c>
      <c r="AL429" s="146">
        <f>ROUND(AM429,0)</f>
        <v>0</v>
      </c>
      <c r="AM429" s="228">
        <v>0</v>
      </c>
      <c r="AN429" s="182">
        <f t="shared" si="772"/>
        <v>0</v>
      </c>
      <c r="AO429" s="219">
        <v>0</v>
      </c>
      <c r="AP429" s="176">
        <f>(SUMIF([5]预算调整!$O:$O,A:A,[5]预算调整!$AD:$AD))/10000</f>
        <v>0</v>
      </c>
      <c r="AQ429" s="219">
        <f t="shared" si="801"/>
        <v>0</v>
      </c>
      <c r="AR429" s="219">
        <v>0</v>
      </c>
      <c r="AS429" s="182">
        <f>(SUMIF([6]预算调整!$F:$F,A:A,[6]预算调整!$P:$P))/10000</f>
        <v>0</v>
      </c>
      <c r="AT429" s="219">
        <f t="shared" si="835"/>
        <v>0</v>
      </c>
      <c r="AW429" s="231">
        <v>0</v>
      </c>
      <c r="AX429" s="182">
        <f>(SUMIF([7]Sheet2!$B:$B,A:A,[7]Sheet2!$C:$C))/10000</f>
        <v>0</v>
      </c>
      <c r="AY429" s="219">
        <f t="shared" si="836"/>
        <v>0</v>
      </c>
      <c r="BC429" s="182">
        <v>0</v>
      </c>
      <c r="BD429" s="146">
        <f t="shared" si="837"/>
        <v>0</v>
      </c>
      <c r="BE429" s="182">
        <v>0</v>
      </c>
      <c r="BF429" s="182">
        <f>SUMIF([8]Sheet1!$O:$O,A429,[8]Sheet1!$AD:$AD)</f>
        <v>0</v>
      </c>
    </row>
    <row r="430" s="177" customFormat="1" hidden="1" customHeight="1" spans="1:58">
      <c r="A430" s="209">
        <v>20606</v>
      </c>
      <c r="B430" s="207" t="s">
        <v>373</v>
      </c>
      <c r="C430" s="66">
        <f t="shared" ref="C430:H430" si="838">SUM(C431:C434)</f>
        <v>0</v>
      </c>
      <c r="D430" s="66">
        <f t="shared" si="838"/>
        <v>0</v>
      </c>
      <c r="E430" s="66">
        <f t="shared" si="838"/>
        <v>0</v>
      </c>
      <c r="F430" s="66">
        <f t="shared" si="838"/>
        <v>0</v>
      </c>
      <c r="G430" s="66">
        <f t="shared" si="838"/>
        <v>0</v>
      </c>
      <c r="H430" s="66">
        <f t="shared" si="838"/>
        <v>0</v>
      </c>
      <c r="I430" s="106" t="str">
        <f t="shared" si="707"/>
        <v>否</v>
      </c>
      <c r="J430" s="143" t="str">
        <f t="shared" si="708"/>
        <v>款</v>
      </c>
      <c r="K430" s="143" t="str">
        <f t="shared" si="709"/>
        <v>206</v>
      </c>
      <c r="L430" s="143"/>
      <c r="M430" s="143"/>
      <c r="N430" s="143"/>
      <c r="O430" s="143"/>
      <c r="P430" s="143"/>
      <c r="Q430" s="143"/>
      <c r="R430" s="143"/>
      <c r="S430" s="143"/>
      <c r="T430" s="143"/>
      <c r="U430" s="143"/>
      <c r="V430" s="143"/>
      <c r="W430" s="143"/>
      <c r="AN430" s="182">
        <f t="shared" si="772"/>
        <v>0</v>
      </c>
      <c r="AO430" s="219"/>
      <c r="AP430" s="176">
        <f>(SUMIF([5]预算调整!$O:$O,A:A,[5]预算调整!$AD:$AD))/10000</f>
        <v>0</v>
      </c>
      <c r="AQ430" s="219">
        <f t="shared" si="801"/>
        <v>0</v>
      </c>
      <c r="AR430" s="219"/>
      <c r="AS430" s="182">
        <v>0</v>
      </c>
      <c r="AX430" s="182">
        <v>0</v>
      </c>
      <c r="BC430" s="182"/>
      <c r="BD430" s="182"/>
      <c r="BE430" s="182">
        <v>0</v>
      </c>
      <c r="BF430" s="182"/>
    </row>
    <row r="431" hidden="1" customHeight="1" spans="1:58">
      <c r="A431" s="208">
        <v>2060601</v>
      </c>
      <c r="B431" s="60" t="s">
        <v>374</v>
      </c>
      <c r="C431" s="63">
        <f t="shared" ref="C431:C434" si="839">N431+T431+W431</f>
        <v>0</v>
      </c>
      <c r="D431" s="63">
        <f t="shared" ref="D431:D434" si="840">Q431+T431</f>
        <v>0</v>
      </c>
      <c r="E431" s="63">
        <f t="shared" ref="E431:E434" si="841">H431-C431</f>
        <v>0</v>
      </c>
      <c r="F431" s="63">
        <f t="shared" ref="F431:F434" si="842">G431-D431</f>
        <v>0</v>
      </c>
      <c r="G431" s="63">
        <f t="shared" ref="G431:G434" si="843">AW431</f>
        <v>0</v>
      </c>
      <c r="H431" s="63">
        <f t="shared" ref="H431:H434" si="844">AK431+AN431</f>
        <v>0</v>
      </c>
      <c r="I431" s="106" t="str">
        <f t="shared" si="707"/>
        <v>否</v>
      </c>
      <c r="J431" s="146" t="str">
        <f t="shared" si="708"/>
        <v>项</v>
      </c>
      <c r="K431" s="146" t="str">
        <f t="shared" si="709"/>
        <v>206</v>
      </c>
      <c r="N431" s="218">
        <v>0</v>
      </c>
      <c r="O431" s="146">
        <v>0</v>
      </c>
      <c r="P431" s="219">
        <f>ROUND(O431,0)</f>
        <v>0</v>
      </c>
      <c r="Q431" s="219">
        <v>0</v>
      </c>
      <c r="R431" s="219">
        <v>0</v>
      </c>
      <c r="S431" s="219">
        <f>VLOOKUP(A:A,[3]全区!$A$1:$O$65536,15,FALSE)</f>
        <v>0</v>
      </c>
      <c r="T431" s="219">
        <v>0</v>
      </c>
      <c r="U431" s="146">
        <f>VLOOKUP(A:A,[3]全区!$A$1:$Q$65536,17,FALSE)</f>
        <v>0</v>
      </c>
      <c r="V431" s="219">
        <f>ROUND(U431,0)</f>
        <v>0</v>
      </c>
      <c r="W431" s="219">
        <v>0</v>
      </c>
      <c r="X431" s="182">
        <f>VLOOKUP(A:A,[3]全区!$A$1:$S$65536,19,FALSE)</f>
        <v>0</v>
      </c>
      <c r="Y431" s="219">
        <f>ROUND(X431,0)</f>
        <v>0</v>
      </c>
      <c r="AA431" s="182">
        <f>VLOOKUP(A:A,[2]全区!$A$1:$T$65536,20,FALSE)</f>
        <v>0</v>
      </c>
      <c r="AB431" s="219">
        <f>ROUND(AA431,0)</f>
        <v>0</v>
      </c>
      <c r="AC431" s="182">
        <f>VLOOKUP(A:A,[1]全区!$A$1:$V$65536,22,FALSE)</f>
        <v>0</v>
      </c>
      <c r="AD431" s="219">
        <f>ROUND(AC431,0)</f>
        <v>0</v>
      </c>
      <c r="AE431" s="182">
        <f>VLOOKUP(A:A,[2]全区!$A$1:$P$65536,16,FALSE)</f>
        <v>0</v>
      </c>
      <c r="AF431" s="219">
        <f>ROUND(AE431,0)</f>
        <v>0</v>
      </c>
      <c r="AH431" s="182">
        <v>0</v>
      </c>
      <c r="AI431" s="182">
        <f>VLOOKUP(A:A,'[4]YB01'!$A$1:$C$1317,3,FALSE)</f>
        <v>0</v>
      </c>
      <c r="AJ431" s="177">
        <f t="shared" ref="AJ431:AJ434" si="845">AO431+AR431</f>
        <v>0</v>
      </c>
      <c r="AK431" s="146">
        <v>0</v>
      </c>
      <c r="AL431" s="146">
        <f>ROUND(AM431,0)</f>
        <v>0</v>
      </c>
      <c r="AM431" s="228">
        <v>0</v>
      </c>
      <c r="AN431" s="182">
        <f t="shared" si="772"/>
        <v>0</v>
      </c>
      <c r="AO431" s="219">
        <v>0</v>
      </c>
      <c r="AP431" s="176">
        <f>(SUMIF([5]预算调整!$O:$O,A:A,[5]预算调整!$AD:$AD))/10000</f>
        <v>0</v>
      </c>
      <c r="AQ431" s="219">
        <f t="shared" si="801"/>
        <v>0</v>
      </c>
      <c r="AR431" s="219">
        <v>0</v>
      </c>
      <c r="AS431" s="182">
        <f>(SUMIF([6]预算调整!$F:$F,A:A,[6]预算调整!$P:$P))/10000</f>
        <v>0</v>
      </c>
      <c r="AT431" s="219">
        <f t="shared" ref="AT431:AT434" si="846">ROUND(AS431,0)</f>
        <v>0</v>
      </c>
      <c r="AW431" s="231">
        <v>0</v>
      </c>
      <c r="AX431" s="182">
        <f>(SUMIF([7]Sheet2!$B:$B,A:A,[7]Sheet2!$C:$C))/10000</f>
        <v>0</v>
      </c>
      <c r="AY431" s="219">
        <f t="shared" ref="AY431:AY434" si="847">ROUND(AX431,0)</f>
        <v>0</v>
      </c>
      <c r="BC431" s="182">
        <v>0</v>
      </c>
      <c r="BD431" s="146">
        <f t="shared" ref="BD431:BD434" si="848">ROUND(BE431,0)</f>
        <v>0</v>
      </c>
      <c r="BE431" s="182">
        <v>0</v>
      </c>
      <c r="BF431" s="182">
        <f>SUMIF([8]Sheet1!$O:$O,A431,[8]Sheet1!$AD:$AD)</f>
        <v>0</v>
      </c>
    </row>
    <row r="432" hidden="1" customHeight="1" spans="1:58">
      <c r="A432" s="208">
        <v>2060602</v>
      </c>
      <c r="B432" s="60" t="s">
        <v>375</v>
      </c>
      <c r="C432" s="63">
        <f t="shared" si="839"/>
        <v>0</v>
      </c>
      <c r="D432" s="63">
        <f t="shared" si="840"/>
        <v>0</v>
      </c>
      <c r="E432" s="63">
        <f t="shared" si="841"/>
        <v>0</v>
      </c>
      <c r="F432" s="63">
        <f t="shared" si="842"/>
        <v>0</v>
      </c>
      <c r="G432" s="63">
        <f t="shared" si="843"/>
        <v>0</v>
      </c>
      <c r="H432" s="63">
        <f t="shared" si="844"/>
        <v>0</v>
      </c>
      <c r="I432" s="106" t="str">
        <f t="shared" si="707"/>
        <v>否</v>
      </c>
      <c r="J432" s="146" t="str">
        <f t="shared" si="708"/>
        <v>项</v>
      </c>
      <c r="K432" s="146" t="str">
        <f t="shared" si="709"/>
        <v>206</v>
      </c>
      <c r="N432" s="218">
        <v>0</v>
      </c>
      <c r="O432" s="146">
        <v>0</v>
      </c>
      <c r="P432" s="219">
        <f>ROUND(O432,0)</f>
        <v>0</v>
      </c>
      <c r="Q432" s="219">
        <v>0</v>
      </c>
      <c r="R432" s="219">
        <v>0</v>
      </c>
      <c r="S432" s="219">
        <f>VLOOKUP(A:A,[3]全区!$A$1:$O$65536,15,FALSE)</f>
        <v>0</v>
      </c>
      <c r="T432" s="219">
        <v>0</v>
      </c>
      <c r="U432" s="146">
        <f>VLOOKUP(A:A,[3]全区!$A$1:$Q$65536,17,FALSE)</f>
        <v>0</v>
      </c>
      <c r="V432" s="219">
        <f>ROUND(U432,0)</f>
        <v>0</v>
      </c>
      <c r="W432" s="219">
        <v>0</v>
      </c>
      <c r="X432" s="182">
        <f>VLOOKUP(A:A,[3]全区!$A$1:$S$65536,19,FALSE)</f>
        <v>0</v>
      </c>
      <c r="Y432" s="219">
        <f>ROUND(X432,0)</f>
        <v>0</v>
      </c>
      <c r="AA432" s="182">
        <f>VLOOKUP(A:A,[2]全区!$A$1:$T$65536,20,FALSE)</f>
        <v>0</v>
      </c>
      <c r="AB432" s="219">
        <f>ROUND(AA432,0)</f>
        <v>0</v>
      </c>
      <c r="AC432" s="182">
        <f>VLOOKUP(A:A,[1]全区!$A$1:$V$65536,22,FALSE)</f>
        <v>0</v>
      </c>
      <c r="AD432" s="219">
        <f>ROUND(AC432,0)</f>
        <v>0</v>
      </c>
      <c r="AE432" s="182">
        <f>VLOOKUP(A:A,[2]全区!$A$1:$P$65536,16,FALSE)</f>
        <v>0</v>
      </c>
      <c r="AF432" s="219">
        <f>ROUND(AE432,0)</f>
        <v>0</v>
      </c>
      <c r="AH432" s="182">
        <v>0</v>
      </c>
      <c r="AI432" s="182">
        <f>VLOOKUP(A:A,'[4]YB01'!$A$1:$C$1317,3,FALSE)</f>
        <v>0</v>
      </c>
      <c r="AJ432" s="177">
        <f t="shared" si="845"/>
        <v>0</v>
      </c>
      <c r="AK432" s="146">
        <v>0</v>
      </c>
      <c r="AL432" s="146">
        <f>ROUND(AM432,0)</f>
        <v>0</v>
      </c>
      <c r="AM432" s="228">
        <v>0</v>
      </c>
      <c r="AN432" s="182">
        <f t="shared" si="772"/>
        <v>0</v>
      </c>
      <c r="AO432" s="219">
        <v>0</v>
      </c>
      <c r="AP432" s="176">
        <f>(SUMIF([5]预算调整!$O:$O,A:A,[5]预算调整!$AD:$AD))/10000</f>
        <v>0</v>
      </c>
      <c r="AQ432" s="219">
        <f t="shared" si="801"/>
        <v>0</v>
      </c>
      <c r="AR432" s="219">
        <v>0</v>
      </c>
      <c r="AS432" s="182">
        <f>(SUMIF([6]预算调整!$F:$F,A:A,[6]预算调整!$P:$P))/10000</f>
        <v>0</v>
      </c>
      <c r="AT432" s="219">
        <f t="shared" si="846"/>
        <v>0</v>
      </c>
      <c r="AW432" s="231">
        <v>0</v>
      </c>
      <c r="AX432" s="182">
        <f>(SUMIF([7]Sheet2!$B:$B,A:A,[7]Sheet2!$C:$C))/10000</f>
        <v>0</v>
      </c>
      <c r="AY432" s="219">
        <f t="shared" si="847"/>
        <v>0</v>
      </c>
      <c r="BC432" s="182">
        <v>0</v>
      </c>
      <c r="BD432" s="146">
        <f t="shared" si="848"/>
        <v>0</v>
      </c>
      <c r="BE432" s="182">
        <v>0</v>
      </c>
      <c r="BF432" s="182">
        <f>SUMIF([8]Sheet1!$O:$O,A432,[8]Sheet1!$AD:$AD)</f>
        <v>0</v>
      </c>
    </row>
    <row r="433" hidden="1" customHeight="1" spans="1:58">
      <c r="A433" s="208">
        <v>2060603</v>
      </c>
      <c r="B433" s="60" t="s">
        <v>376</v>
      </c>
      <c r="C433" s="63">
        <f t="shared" si="839"/>
        <v>0</v>
      </c>
      <c r="D433" s="63">
        <f t="shared" si="840"/>
        <v>0</v>
      </c>
      <c r="E433" s="63">
        <f t="shared" si="841"/>
        <v>0</v>
      </c>
      <c r="F433" s="63">
        <f t="shared" si="842"/>
        <v>0</v>
      </c>
      <c r="G433" s="63">
        <f t="shared" si="843"/>
        <v>0</v>
      </c>
      <c r="H433" s="63">
        <f t="shared" si="844"/>
        <v>0</v>
      </c>
      <c r="I433" s="106" t="str">
        <f t="shared" ref="I433:I496" si="849">IF(SUM(C433:H433)=0,"否","是")</f>
        <v>否</v>
      </c>
      <c r="J433" s="146" t="str">
        <f t="shared" si="708"/>
        <v>项</v>
      </c>
      <c r="K433" s="146" t="str">
        <f t="shared" si="709"/>
        <v>206</v>
      </c>
      <c r="N433" s="218">
        <v>0</v>
      </c>
      <c r="O433" s="146">
        <v>0</v>
      </c>
      <c r="P433" s="219">
        <f>ROUND(O433,0)</f>
        <v>0</v>
      </c>
      <c r="Q433" s="219">
        <v>0</v>
      </c>
      <c r="R433" s="219">
        <v>0</v>
      </c>
      <c r="S433" s="219">
        <f>VLOOKUP(A:A,[3]全区!$A$1:$O$65536,15,FALSE)</f>
        <v>0</v>
      </c>
      <c r="T433" s="219">
        <v>0</v>
      </c>
      <c r="U433" s="146">
        <f>VLOOKUP(A:A,[3]全区!$A$1:$Q$65536,17,FALSE)</f>
        <v>0</v>
      </c>
      <c r="V433" s="219">
        <f>ROUND(U433,0)</f>
        <v>0</v>
      </c>
      <c r="W433" s="219">
        <v>0</v>
      </c>
      <c r="X433" s="182">
        <f>VLOOKUP(A:A,[3]全区!$A$1:$S$65536,19,FALSE)</f>
        <v>0</v>
      </c>
      <c r="Y433" s="219">
        <f>ROUND(X433,0)</f>
        <v>0</v>
      </c>
      <c r="AA433" s="182">
        <f>VLOOKUP(A:A,[2]全区!$A$1:$T$65536,20,FALSE)</f>
        <v>0</v>
      </c>
      <c r="AB433" s="219">
        <f>ROUND(AA433,0)</f>
        <v>0</v>
      </c>
      <c r="AC433" s="182">
        <f>VLOOKUP(A:A,[1]全区!$A$1:$V$65536,22,FALSE)</f>
        <v>0</v>
      </c>
      <c r="AD433" s="219">
        <f>ROUND(AC433,0)</f>
        <v>0</v>
      </c>
      <c r="AE433" s="182">
        <f>VLOOKUP(A:A,[2]全区!$A$1:$P$65536,16,FALSE)</f>
        <v>0</v>
      </c>
      <c r="AF433" s="219">
        <f>ROUND(AE433,0)</f>
        <v>0</v>
      </c>
      <c r="AH433" s="182">
        <v>0</v>
      </c>
      <c r="AI433" s="182">
        <f>VLOOKUP(A:A,'[4]YB01'!$A$1:$C$1317,3,FALSE)</f>
        <v>0</v>
      </c>
      <c r="AJ433" s="177">
        <f t="shared" si="845"/>
        <v>0</v>
      </c>
      <c r="AK433" s="146">
        <v>0</v>
      </c>
      <c r="AL433" s="146">
        <f>ROUND(AM433,0)</f>
        <v>0</v>
      </c>
      <c r="AM433" s="228">
        <v>0</v>
      </c>
      <c r="AN433" s="182">
        <f t="shared" si="772"/>
        <v>0</v>
      </c>
      <c r="AO433" s="219">
        <v>0</v>
      </c>
      <c r="AP433" s="176">
        <f>(SUMIF([5]预算调整!$O:$O,A:A,[5]预算调整!$AD:$AD))/10000</f>
        <v>0</v>
      </c>
      <c r="AQ433" s="219">
        <f t="shared" si="801"/>
        <v>0</v>
      </c>
      <c r="AR433" s="219">
        <v>0</v>
      </c>
      <c r="AS433" s="182">
        <f>(SUMIF([6]预算调整!$F:$F,A:A,[6]预算调整!$P:$P))/10000</f>
        <v>0</v>
      </c>
      <c r="AT433" s="219">
        <f t="shared" si="846"/>
        <v>0</v>
      </c>
      <c r="AW433" s="231">
        <v>0</v>
      </c>
      <c r="AX433" s="182">
        <f>(SUMIF([7]Sheet2!$B:$B,A:A,[7]Sheet2!$C:$C))/10000</f>
        <v>0</v>
      </c>
      <c r="AY433" s="219">
        <f t="shared" si="847"/>
        <v>0</v>
      </c>
      <c r="BC433" s="182">
        <v>0</v>
      </c>
      <c r="BD433" s="146">
        <f t="shared" si="848"/>
        <v>0</v>
      </c>
      <c r="BE433" s="182">
        <v>0</v>
      </c>
      <c r="BF433" s="182">
        <f>SUMIF([8]Sheet1!$O:$O,A433,[8]Sheet1!$AD:$AD)</f>
        <v>0</v>
      </c>
    </row>
    <row r="434" hidden="1" customHeight="1" spans="1:58">
      <c r="A434" s="208">
        <v>2060699</v>
      </c>
      <c r="B434" s="60" t="s">
        <v>377</v>
      </c>
      <c r="C434" s="63">
        <f t="shared" si="839"/>
        <v>0</v>
      </c>
      <c r="D434" s="63">
        <f t="shared" si="840"/>
        <v>0</v>
      </c>
      <c r="E434" s="63">
        <f t="shared" si="841"/>
        <v>0</v>
      </c>
      <c r="F434" s="63">
        <f t="shared" si="842"/>
        <v>0</v>
      </c>
      <c r="G434" s="63">
        <f t="shared" si="843"/>
        <v>0</v>
      </c>
      <c r="H434" s="63">
        <f t="shared" si="844"/>
        <v>0</v>
      </c>
      <c r="I434" s="106" t="str">
        <f t="shared" si="849"/>
        <v>否</v>
      </c>
      <c r="J434" s="146" t="str">
        <f t="shared" ref="J434:J497" si="850">IF(LEN(A434)=3,"类",IF(LEN(A434)=5,"款","项"))</f>
        <v>项</v>
      </c>
      <c r="K434" s="146" t="str">
        <f t="shared" ref="K434:K497" si="851">LEFT(A434,3)</f>
        <v>206</v>
      </c>
      <c r="N434" s="218">
        <v>0</v>
      </c>
      <c r="O434" s="146">
        <v>0</v>
      </c>
      <c r="P434" s="219">
        <f>ROUND(O434,0)</f>
        <v>0</v>
      </c>
      <c r="Q434" s="219">
        <v>0</v>
      </c>
      <c r="R434" s="219">
        <v>0</v>
      </c>
      <c r="S434" s="219">
        <f>VLOOKUP(A:A,[3]全区!$A$1:$O$65536,15,FALSE)</f>
        <v>0</v>
      </c>
      <c r="T434" s="219">
        <v>0</v>
      </c>
      <c r="U434" s="146">
        <f>VLOOKUP(A:A,[3]全区!$A$1:$Q$65536,17,FALSE)</f>
        <v>0</v>
      </c>
      <c r="V434" s="219">
        <f>ROUND(U434,0)</f>
        <v>0</v>
      </c>
      <c r="W434" s="219">
        <v>0</v>
      </c>
      <c r="X434" s="182">
        <f>VLOOKUP(A:A,[3]全区!$A$1:$S$65536,19,FALSE)</f>
        <v>0</v>
      </c>
      <c r="Y434" s="219">
        <f>ROUND(X434,0)</f>
        <v>0</v>
      </c>
      <c r="AA434" s="182">
        <f>VLOOKUP(A:A,[2]全区!$A$1:$T$65536,20,FALSE)</f>
        <v>0</v>
      </c>
      <c r="AB434" s="219">
        <f>ROUND(AA434,0)</f>
        <v>0</v>
      </c>
      <c r="AC434" s="182">
        <f>VLOOKUP(A:A,[1]全区!$A$1:$V$65536,22,FALSE)</f>
        <v>0</v>
      </c>
      <c r="AD434" s="219">
        <f>ROUND(AC434,0)</f>
        <v>0</v>
      </c>
      <c r="AE434" s="182">
        <f>VLOOKUP(A:A,[2]全区!$A$1:$P$65536,16,FALSE)</f>
        <v>0</v>
      </c>
      <c r="AF434" s="219">
        <f>ROUND(AE434,0)</f>
        <v>0</v>
      </c>
      <c r="AH434" s="182">
        <v>0</v>
      </c>
      <c r="AI434" s="182">
        <f>VLOOKUP(A:A,'[4]YB01'!$A$1:$C$1317,3,FALSE)</f>
        <v>0</v>
      </c>
      <c r="AJ434" s="177">
        <f t="shared" si="845"/>
        <v>0</v>
      </c>
      <c r="AK434" s="146">
        <v>0</v>
      </c>
      <c r="AL434" s="146">
        <f>ROUND(AM434,0)</f>
        <v>0</v>
      </c>
      <c r="AM434" s="228">
        <v>0</v>
      </c>
      <c r="AN434" s="182">
        <f t="shared" si="772"/>
        <v>0</v>
      </c>
      <c r="AO434" s="219">
        <v>0</v>
      </c>
      <c r="AP434" s="176">
        <f>(SUMIF([5]预算调整!$O:$O,A:A,[5]预算调整!$AD:$AD))/10000</f>
        <v>0</v>
      </c>
      <c r="AQ434" s="219">
        <f t="shared" si="801"/>
        <v>0</v>
      </c>
      <c r="AR434" s="219">
        <v>0</v>
      </c>
      <c r="AS434" s="182">
        <f>(SUMIF([6]预算调整!$F:$F,A:A,[6]预算调整!$P:$P))/10000</f>
        <v>0</v>
      </c>
      <c r="AT434" s="219">
        <f t="shared" si="846"/>
        <v>0</v>
      </c>
      <c r="AW434" s="231">
        <v>0</v>
      </c>
      <c r="AX434" s="182">
        <f>(SUMIF([7]Sheet2!$B:$B,A:A,[7]Sheet2!$C:$C))/10000</f>
        <v>0</v>
      </c>
      <c r="AY434" s="219">
        <f t="shared" si="847"/>
        <v>0</v>
      </c>
      <c r="BC434" s="182">
        <v>0</v>
      </c>
      <c r="BD434" s="146">
        <f t="shared" si="848"/>
        <v>0</v>
      </c>
      <c r="BE434" s="182">
        <v>0</v>
      </c>
      <c r="BF434" s="182">
        <f>SUMIF([8]Sheet1!$O:$O,A434,[8]Sheet1!$AD:$AD)</f>
        <v>0</v>
      </c>
    </row>
    <row r="435" s="177" customFormat="1" customHeight="1" spans="1:58">
      <c r="A435" s="209">
        <v>20607</v>
      </c>
      <c r="B435" s="207" t="s">
        <v>378</v>
      </c>
      <c r="C435" s="66">
        <f t="shared" ref="C435:H435" si="852">SUM(C436:C441)</f>
        <v>329</v>
      </c>
      <c r="D435" s="66">
        <f t="shared" si="852"/>
        <v>30</v>
      </c>
      <c r="E435" s="66">
        <f t="shared" si="852"/>
        <v>-115</v>
      </c>
      <c r="F435" s="66">
        <f t="shared" si="852"/>
        <v>-30</v>
      </c>
      <c r="G435" s="66">
        <f t="shared" si="852"/>
        <v>0</v>
      </c>
      <c r="H435" s="66">
        <f t="shared" si="852"/>
        <v>214</v>
      </c>
      <c r="I435" s="106" t="str">
        <f t="shared" si="849"/>
        <v>是</v>
      </c>
      <c r="J435" s="143" t="str">
        <f t="shared" si="850"/>
        <v>款</v>
      </c>
      <c r="K435" s="143" t="str">
        <f t="shared" si="851"/>
        <v>206</v>
      </c>
      <c r="L435" s="143"/>
      <c r="M435" s="143"/>
      <c r="N435" s="143"/>
      <c r="O435" s="143"/>
      <c r="P435" s="143"/>
      <c r="Q435" s="143"/>
      <c r="R435" s="143"/>
      <c r="S435" s="143"/>
      <c r="T435" s="143"/>
      <c r="U435" s="143"/>
      <c r="V435" s="143"/>
      <c r="W435" s="143"/>
      <c r="AN435" s="182">
        <f t="shared" si="772"/>
        <v>0</v>
      </c>
      <c r="AO435" s="219"/>
      <c r="AP435" s="176">
        <f>(SUMIF([5]预算调整!$O:$O,A:A,[5]预算调整!$AD:$AD))/10000</f>
        <v>0</v>
      </c>
      <c r="AQ435" s="219">
        <f t="shared" si="801"/>
        <v>0</v>
      </c>
      <c r="AR435" s="219"/>
      <c r="AS435" s="182">
        <v>0</v>
      </c>
      <c r="AX435" s="182">
        <v>0</v>
      </c>
      <c r="BC435" s="182"/>
      <c r="BD435" s="182"/>
      <c r="BE435" s="182">
        <v>0</v>
      </c>
      <c r="BF435" s="182"/>
    </row>
    <row r="436" customHeight="1" spans="1:58">
      <c r="A436" s="208">
        <v>2060701</v>
      </c>
      <c r="B436" s="60" t="s">
        <v>352</v>
      </c>
      <c r="C436" s="63">
        <f t="shared" ref="C436:C441" si="853">N436+T436+W436</f>
        <v>114</v>
      </c>
      <c r="D436" s="63">
        <f t="shared" ref="D436:D441" si="854">Q436+T436</f>
        <v>0</v>
      </c>
      <c r="E436" s="63">
        <f t="shared" ref="E436:E441" si="855">H436-C436</f>
        <v>10</v>
      </c>
      <c r="F436" s="63">
        <f t="shared" ref="F436:F441" si="856">G436-D436</f>
        <v>0</v>
      </c>
      <c r="G436" s="63">
        <f t="shared" ref="G436:G441" si="857">AW436</f>
        <v>0</v>
      </c>
      <c r="H436" s="63">
        <f t="shared" ref="H436:H441" si="858">AK436+AN436</f>
        <v>124</v>
      </c>
      <c r="I436" s="106" t="str">
        <f t="shared" si="849"/>
        <v>是</v>
      </c>
      <c r="J436" s="146" t="str">
        <f t="shared" si="850"/>
        <v>项</v>
      </c>
      <c r="K436" s="146" t="str">
        <f t="shared" si="851"/>
        <v>206</v>
      </c>
      <c r="N436" s="218">
        <v>114</v>
      </c>
      <c r="O436" s="146">
        <v>113.55638</v>
      </c>
      <c r="P436" s="219">
        <f t="shared" ref="P436:P441" si="859">ROUND(O436,0)</f>
        <v>114</v>
      </c>
      <c r="Q436" s="219">
        <v>0</v>
      </c>
      <c r="R436" s="219">
        <v>0</v>
      </c>
      <c r="S436" s="219">
        <f>VLOOKUP(A:A,[3]全区!$A$1:$O$65536,15,FALSE)</f>
        <v>0</v>
      </c>
      <c r="T436" s="219">
        <v>0</v>
      </c>
      <c r="U436" s="146">
        <f>VLOOKUP(A:A,[3]全区!$A$1:$Q$65536,17,FALSE)</f>
        <v>0</v>
      </c>
      <c r="V436" s="219">
        <f t="shared" ref="V436:V441" si="860">ROUND(U436,0)</f>
        <v>0</v>
      </c>
      <c r="W436" s="219">
        <v>0</v>
      </c>
      <c r="X436" s="182">
        <f>VLOOKUP(A:A,[3]全区!$A$1:$S$65536,19,FALSE)</f>
        <v>0</v>
      </c>
      <c r="Y436" s="219">
        <f t="shared" ref="Y436:Y441" si="861">ROUND(X436,0)</f>
        <v>0</v>
      </c>
      <c r="AA436" s="182">
        <f>VLOOKUP(A:A,[2]全区!$A$1:$T$65536,20,FALSE)</f>
        <v>0</v>
      </c>
      <c r="AB436" s="219">
        <f t="shared" ref="AB436:AB441" si="862">ROUND(AA436,0)</f>
        <v>0</v>
      </c>
      <c r="AC436" s="182">
        <f>VLOOKUP(A:A,[1]全区!$A$1:$V$65536,22,FALSE)</f>
        <v>0</v>
      </c>
      <c r="AD436" s="219">
        <f t="shared" ref="AD436:AD441" si="863">ROUND(AC436,0)</f>
        <v>0</v>
      </c>
      <c r="AE436" s="182">
        <f>VLOOKUP(A:A,[2]全区!$A$1:$P$65536,16,FALSE)</f>
        <v>0</v>
      </c>
      <c r="AF436" s="219">
        <f t="shared" ref="AF436:AF441" si="864">ROUND(AE436,0)</f>
        <v>0</v>
      </c>
      <c r="AH436" s="182">
        <v>91</v>
      </c>
      <c r="AI436" s="182">
        <f>VLOOKUP(A:A,'[4]YB01'!$A$1:$C$1317,3,FALSE)</f>
        <v>91</v>
      </c>
      <c r="AJ436" s="177">
        <f t="shared" ref="AJ436:AJ441" si="865">AO436+AR436</f>
        <v>13</v>
      </c>
      <c r="AK436" s="146">
        <v>92</v>
      </c>
      <c r="AL436" s="146">
        <f t="shared" ref="AL436:AL441" si="866">ROUND(AM436,0)</f>
        <v>92</v>
      </c>
      <c r="AM436" s="228">
        <v>92.346866</v>
      </c>
      <c r="AN436" s="182">
        <f t="shared" si="772"/>
        <v>32</v>
      </c>
      <c r="AO436" s="219">
        <v>13</v>
      </c>
      <c r="AP436" s="176">
        <f>(SUMIF([5]预算调整!$O:$O,A:A,[5]预算调整!$AD:$AD))/10000</f>
        <v>13.357058</v>
      </c>
      <c r="AQ436" s="219">
        <f t="shared" si="801"/>
        <v>13</v>
      </c>
      <c r="AR436" s="219">
        <v>0</v>
      </c>
      <c r="AS436" s="182">
        <f>(SUMIF([6]预算调整!$F:$F,A:A,[6]预算调整!$P:$P))/10000</f>
        <v>0</v>
      </c>
      <c r="AT436" s="219">
        <f t="shared" ref="AT436:AT441" si="867">ROUND(AS436,0)</f>
        <v>0</v>
      </c>
      <c r="AW436" s="231">
        <v>0</v>
      </c>
      <c r="AX436" s="182">
        <f>(SUMIF([7]Sheet2!$B:$B,A:A,[7]Sheet2!$C:$C))/10000</f>
        <v>0</v>
      </c>
      <c r="AY436" s="219">
        <f t="shared" ref="AY436:AY441" si="868">ROUND(AX436,0)</f>
        <v>0</v>
      </c>
      <c r="BC436" s="182">
        <v>32</v>
      </c>
      <c r="BD436" s="146">
        <f t="shared" ref="BD436:BD441" si="869">ROUND(BE436,0)</f>
        <v>32</v>
      </c>
      <c r="BE436" s="182">
        <v>32.2352</v>
      </c>
      <c r="BF436" s="182">
        <f>SUMIF([8]Sheet1!$O:$O,A436,[8]Sheet1!$AD:$AD)</f>
        <v>322352</v>
      </c>
    </row>
    <row r="437" customHeight="1" spans="1:58">
      <c r="A437" s="208">
        <v>2060702</v>
      </c>
      <c r="B437" s="60" t="s">
        <v>379</v>
      </c>
      <c r="C437" s="63">
        <f t="shared" si="853"/>
        <v>143</v>
      </c>
      <c r="D437" s="63">
        <f t="shared" si="854"/>
        <v>0</v>
      </c>
      <c r="E437" s="63">
        <f t="shared" si="855"/>
        <v>-76</v>
      </c>
      <c r="F437" s="63">
        <f t="shared" si="856"/>
        <v>0</v>
      </c>
      <c r="G437" s="63">
        <f t="shared" si="857"/>
        <v>0</v>
      </c>
      <c r="H437" s="63">
        <f t="shared" si="858"/>
        <v>67</v>
      </c>
      <c r="I437" s="106" t="str">
        <f t="shared" si="849"/>
        <v>是</v>
      </c>
      <c r="J437" s="146" t="str">
        <f t="shared" si="850"/>
        <v>项</v>
      </c>
      <c r="K437" s="146" t="str">
        <f t="shared" si="851"/>
        <v>206</v>
      </c>
      <c r="N437" s="218">
        <v>126</v>
      </c>
      <c r="O437" s="146">
        <v>125.624071</v>
      </c>
      <c r="P437" s="219">
        <f t="shared" si="859"/>
        <v>126</v>
      </c>
      <c r="Q437" s="219">
        <v>0</v>
      </c>
      <c r="R437" s="219">
        <v>0</v>
      </c>
      <c r="S437" s="219">
        <f>VLOOKUP(A:A,[3]全区!$A$1:$O$65536,15,FALSE)</f>
        <v>0</v>
      </c>
      <c r="T437" s="219">
        <v>0</v>
      </c>
      <c r="U437" s="146">
        <f>VLOOKUP(A:A,[3]全区!$A$1:$Q$65536,17,FALSE)</f>
        <v>0</v>
      </c>
      <c r="V437" s="219">
        <f t="shared" si="860"/>
        <v>0</v>
      </c>
      <c r="W437" s="219">
        <v>17</v>
      </c>
      <c r="X437" s="182">
        <f>VLOOKUP(A:A,[3]全区!$A$1:$S$65536,19,FALSE)</f>
        <v>17</v>
      </c>
      <c r="Y437" s="219">
        <f t="shared" si="861"/>
        <v>17</v>
      </c>
      <c r="AA437" s="182">
        <f>VLOOKUP(A:A,[2]全区!$A$1:$T$65536,20,FALSE)</f>
        <v>20</v>
      </c>
      <c r="AB437" s="219">
        <f t="shared" si="862"/>
        <v>20</v>
      </c>
      <c r="AC437" s="182">
        <f>VLOOKUP(A:A,[1]全区!$A$1:$V$65536,22,FALSE)</f>
        <v>0</v>
      </c>
      <c r="AD437" s="219">
        <f t="shared" si="863"/>
        <v>0</v>
      </c>
      <c r="AE437" s="182">
        <f>VLOOKUP(A:A,[2]全区!$A$1:$P$65536,16,FALSE)</f>
        <v>0</v>
      </c>
      <c r="AF437" s="219">
        <f t="shared" si="864"/>
        <v>0</v>
      </c>
      <c r="AH437" s="182">
        <v>67</v>
      </c>
      <c r="AI437" s="182">
        <f>VLOOKUP(A:A,'[4]YB01'!$A$1:$C$1317,3,FALSE)</f>
        <v>67</v>
      </c>
      <c r="AJ437" s="177">
        <f t="shared" si="865"/>
        <v>0</v>
      </c>
      <c r="AK437" s="146">
        <v>67</v>
      </c>
      <c r="AL437" s="146">
        <f t="shared" si="866"/>
        <v>67</v>
      </c>
      <c r="AM437" s="228">
        <v>66.640026</v>
      </c>
      <c r="AN437" s="182">
        <f t="shared" si="772"/>
        <v>0</v>
      </c>
      <c r="AO437" s="219">
        <v>0</v>
      </c>
      <c r="AP437" s="176">
        <f>(SUMIF([5]预算调整!$O:$O,A:A,[5]预算调整!$AD:$AD))/10000</f>
        <v>0</v>
      </c>
      <c r="AQ437" s="219">
        <f t="shared" si="801"/>
        <v>0</v>
      </c>
      <c r="AR437" s="219">
        <v>0</v>
      </c>
      <c r="AS437" s="182">
        <f>(SUMIF([6]预算调整!$F:$F,A:A,[6]预算调整!$P:$P))/10000</f>
        <v>0</v>
      </c>
      <c r="AT437" s="219">
        <f t="shared" si="867"/>
        <v>0</v>
      </c>
      <c r="AW437" s="231">
        <v>0</v>
      </c>
      <c r="AX437" s="182">
        <f>(SUMIF([7]Sheet2!$B:$B,A:A,[7]Sheet2!$C:$C))/10000</f>
        <v>0.1</v>
      </c>
      <c r="AY437" s="219">
        <f t="shared" si="868"/>
        <v>0</v>
      </c>
      <c r="BC437" s="182">
        <v>0</v>
      </c>
      <c r="BD437" s="146">
        <f t="shared" si="869"/>
        <v>0</v>
      </c>
      <c r="BE437" s="182">
        <v>0</v>
      </c>
      <c r="BF437" s="182">
        <f>SUMIF([8]Sheet1!$O:$O,A437,[8]Sheet1!$AD:$AD)</f>
        <v>0</v>
      </c>
    </row>
    <row r="438" hidden="1" customHeight="1" spans="1:58">
      <c r="A438" s="208">
        <v>2060703</v>
      </c>
      <c r="B438" s="60" t="s">
        <v>380</v>
      </c>
      <c r="C438" s="63">
        <f t="shared" si="853"/>
        <v>0</v>
      </c>
      <c r="D438" s="63">
        <f t="shared" si="854"/>
        <v>0</v>
      </c>
      <c r="E438" s="63">
        <f t="shared" si="855"/>
        <v>0</v>
      </c>
      <c r="F438" s="63">
        <f t="shared" si="856"/>
        <v>0</v>
      </c>
      <c r="G438" s="63">
        <f t="shared" si="857"/>
        <v>0</v>
      </c>
      <c r="H438" s="63">
        <f t="shared" si="858"/>
        <v>0</v>
      </c>
      <c r="I438" s="106" t="str">
        <f t="shared" si="849"/>
        <v>否</v>
      </c>
      <c r="J438" s="146" t="str">
        <f t="shared" si="850"/>
        <v>项</v>
      </c>
      <c r="K438" s="146" t="str">
        <f t="shared" si="851"/>
        <v>206</v>
      </c>
      <c r="N438" s="218">
        <v>0</v>
      </c>
      <c r="O438" s="146">
        <v>0</v>
      </c>
      <c r="P438" s="219">
        <f t="shared" si="859"/>
        <v>0</v>
      </c>
      <c r="Q438" s="219">
        <v>0</v>
      </c>
      <c r="R438" s="219">
        <v>0</v>
      </c>
      <c r="S438" s="219">
        <f>VLOOKUP(A:A,[3]全区!$A$1:$O$65536,15,FALSE)</f>
        <v>0</v>
      </c>
      <c r="T438" s="219">
        <v>0</v>
      </c>
      <c r="U438" s="146">
        <f>VLOOKUP(A:A,[3]全区!$A$1:$Q$65536,17,FALSE)</f>
        <v>0</v>
      </c>
      <c r="V438" s="219">
        <f t="shared" si="860"/>
        <v>0</v>
      </c>
      <c r="W438" s="219">
        <v>0</v>
      </c>
      <c r="X438" s="182">
        <f>VLOOKUP(A:A,[3]全区!$A$1:$S$65536,19,FALSE)</f>
        <v>0</v>
      </c>
      <c r="Y438" s="219">
        <f t="shared" si="861"/>
        <v>0</v>
      </c>
      <c r="AA438" s="182">
        <f>VLOOKUP(A:A,[2]全区!$A$1:$T$65536,20,FALSE)</f>
        <v>0</v>
      </c>
      <c r="AB438" s="219">
        <f t="shared" si="862"/>
        <v>0</v>
      </c>
      <c r="AC438" s="182">
        <f>VLOOKUP(A:A,[1]全区!$A$1:$V$65536,22,FALSE)</f>
        <v>0</v>
      </c>
      <c r="AD438" s="219">
        <f t="shared" si="863"/>
        <v>0</v>
      </c>
      <c r="AE438" s="182">
        <f>VLOOKUP(A:A,[2]全区!$A$1:$P$65536,16,FALSE)</f>
        <v>0</v>
      </c>
      <c r="AF438" s="219">
        <f t="shared" si="864"/>
        <v>0</v>
      </c>
      <c r="AH438" s="182">
        <v>0</v>
      </c>
      <c r="AI438" s="182">
        <f>VLOOKUP(A:A,'[4]YB01'!$A$1:$C$1317,3,FALSE)</f>
        <v>0</v>
      </c>
      <c r="AJ438" s="177">
        <f t="shared" si="865"/>
        <v>0</v>
      </c>
      <c r="AK438" s="146">
        <v>0</v>
      </c>
      <c r="AL438" s="146">
        <f t="shared" si="866"/>
        <v>0</v>
      </c>
      <c r="AM438" s="228">
        <v>0</v>
      </c>
      <c r="AN438" s="182">
        <f t="shared" si="772"/>
        <v>0</v>
      </c>
      <c r="AO438" s="219">
        <v>0</v>
      </c>
      <c r="AP438" s="176">
        <f>(SUMIF([5]预算调整!$O:$O,A:A,[5]预算调整!$AD:$AD))/10000</f>
        <v>0</v>
      </c>
      <c r="AQ438" s="219">
        <f t="shared" si="801"/>
        <v>0</v>
      </c>
      <c r="AR438" s="219">
        <v>0</v>
      </c>
      <c r="AS438" s="182">
        <f>(SUMIF([6]预算调整!$F:$F,A:A,[6]预算调整!$P:$P))/10000</f>
        <v>0</v>
      </c>
      <c r="AT438" s="219">
        <f t="shared" si="867"/>
        <v>0</v>
      </c>
      <c r="AW438" s="231">
        <v>0</v>
      </c>
      <c r="AX438" s="182">
        <f>(SUMIF([7]Sheet2!$B:$B,A:A,[7]Sheet2!$C:$C))/10000</f>
        <v>0</v>
      </c>
      <c r="AY438" s="219">
        <f t="shared" si="868"/>
        <v>0</v>
      </c>
      <c r="BC438" s="182">
        <v>0</v>
      </c>
      <c r="BD438" s="146">
        <f t="shared" si="869"/>
        <v>0</v>
      </c>
      <c r="BE438" s="182">
        <v>0</v>
      </c>
      <c r="BF438" s="182">
        <f>SUMIF([8]Sheet1!$O:$O,A438,[8]Sheet1!$AD:$AD)</f>
        <v>0</v>
      </c>
    </row>
    <row r="439" hidden="1" customHeight="1" spans="1:58">
      <c r="A439" s="208">
        <v>2060704</v>
      </c>
      <c r="B439" s="60" t="s">
        <v>381</v>
      </c>
      <c r="C439" s="63">
        <f t="shared" si="853"/>
        <v>0</v>
      </c>
      <c r="D439" s="63">
        <f t="shared" si="854"/>
        <v>0</v>
      </c>
      <c r="E439" s="63">
        <f t="shared" si="855"/>
        <v>0</v>
      </c>
      <c r="F439" s="63">
        <f t="shared" si="856"/>
        <v>0</v>
      </c>
      <c r="G439" s="63">
        <f t="shared" si="857"/>
        <v>0</v>
      </c>
      <c r="H439" s="63">
        <f t="shared" si="858"/>
        <v>0</v>
      </c>
      <c r="I439" s="106" t="str">
        <f t="shared" si="849"/>
        <v>否</v>
      </c>
      <c r="J439" s="146" t="str">
        <f t="shared" si="850"/>
        <v>项</v>
      </c>
      <c r="K439" s="146" t="str">
        <f t="shared" si="851"/>
        <v>206</v>
      </c>
      <c r="N439" s="218">
        <v>0</v>
      </c>
      <c r="O439" s="146">
        <v>0</v>
      </c>
      <c r="P439" s="219">
        <f t="shared" si="859"/>
        <v>0</v>
      </c>
      <c r="Q439" s="219">
        <v>0</v>
      </c>
      <c r="R439" s="219">
        <v>0</v>
      </c>
      <c r="S439" s="219">
        <f>VLOOKUP(A:A,[3]全区!$A$1:$O$65536,15,FALSE)</f>
        <v>0</v>
      </c>
      <c r="T439" s="219">
        <v>0</v>
      </c>
      <c r="U439" s="146">
        <f>VLOOKUP(A:A,[3]全区!$A$1:$Q$65536,17,FALSE)</f>
        <v>0</v>
      </c>
      <c r="V439" s="219">
        <f t="shared" si="860"/>
        <v>0</v>
      </c>
      <c r="W439" s="219">
        <v>0</v>
      </c>
      <c r="X439" s="182">
        <f>VLOOKUP(A:A,[3]全区!$A$1:$S$65536,19,FALSE)</f>
        <v>0</v>
      </c>
      <c r="Y439" s="219">
        <f t="shared" si="861"/>
        <v>0</v>
      </c>
      <c r="AA439" s="182">
        <f>VLOOKUP(A:A,[2]全区!$A$1:$T$65536,20,FALSE)</f>
        <v>0</v>
      </c>
      <c r="AB439" s="219">
        <f t="shared" si="862"/>
        <v>0</v>
      </c>
      <c r="AC439" s="182">
        <f>VLOOKUP(A:A,[1]全区!$A$1:$V$65536,22,FALSE)</f>
        <v>0</v>
      </c>
      <c r="AD439" s="219">
        <f t="shared" si="863"/>
        <v>0</v>
      </c>
      <c r="AE439" s="182">
        <f>VLOOKUP(A:A,[2]全区!$A$1:$P$65536,16,FALSE)</f>
        <v>0</v>
      </c>
      <c r="AF439" s="219">
        <f t="shared" si="864"/>
        <v>0</v>
      </c>
      <c r="AH439" s="182">
        <v>0</v>
      </c>
      <c r="AI439" s="182">
        <f>VLOOKUP(A:A,'[4]YB01'!$A$1:$C$1317,3,FALSE)</f>
        <v>0</v>
      </c>
      <c r="AJ439" s="177">
        <f t="shared" si="865"/>
        <v>0</v>
      </c>
      <c r="AK439" s="146">
        <v>0</v>
      </c>
      <c r="AL439" s="146">
        <f t="shared" si="866"/>
        <v>0</v>
      </c>
      <c r="AM439" s="228">
        <v>0</v>
      </c>
      <c r="AN439" s="182">
        <f t="shared" si="772"/>
        <v>0</v>
      </c>
      <c r="AO439" s="219">
        <v>0</v>
      </c>
      <c r="AP439" s="176">
        <f>(SUMIF([5]预算调整!$O:$O,A:A,[5]预算调整!$AD:$AD))/10000</f>
        <v>0</v>
      </c>
      <c r="AQ439" s="219">
        <f t="shared" si="801"/>
        <v>0</v>
      </c>
      <c r="AR439" s="219">
        <v>0</v>
      </c>
      <c r="AS439" s="182">
        <f>(SUMIF([6]预算调整!$F:$F,A:A,[6]预算调整!$P:$P))/10000</f>
        <v>0</v>
      </c>
      <c r="AT439" s="219">
        <f t="shared" si="867"/>
        <v>0</v>
      </c>
      <c r="AW439" s="231">
        <v>0</v>
      </c>
      <c r="AX439" s="182">
        <f>(SUMIF([7]Sheet2!$B:$B,A:A,[7]Sheet2!$C:$C))/10000</f>
        <v>0</v>
      </c>
      <c r="AY439" s="219">
        <f t="shared" si="868"/>
        <v>0</v>
      </c>
      <c r="BC439" s="182">
        <v>0</v>
      </c>
      <c r="BD439" s="146">
        <f t="shared" si="869"/>
        <v>0</v>
      </c>
      <c r="BE439" s="182">
        <v>0</v>
      </c>
      <c r="BF439" s="182">
        <f>SUMIF([8]Sheet1!$O:$O,A439,[8]Sheet1!$AD:$AD)</f>
        <v>0</v>
      </c>
    </row>
    <row r="440" customHeight="1" spans="1:58">
      <c r="A440" s="208">
        <v>2060705</v>
      </c>
      <c r="B440" s="60" t="s">
        <v>382</v>
      </c>
      <c r="C440" s="63">
        <f t="shared" si="853"/>
        <v>68</v>
      </c>
      <c r="D440" s="63">
        <f t="shared" si="854"/>
        <v>30</v>
      </c>
      <c r="E440" s="63">
        <f t="shared" si="855"/>
        <v>-49</v>
      </c>
      <c r="F440" s="63">
        <f t="shared" si="856"/>
        <v>-30</v>
      </c>
      <c r="G440" s="63">
        <f t="shared" si="857"/>
        <v>0</v>
      </c>
      <c r="H440" s="63">
        <f t="shared" si="858"/>
        <v>19</v>
      </c>
      <c r="I440" s="106" t="str">
        <f t="shared" si="849"/>
        <v>是</v>
      </c>
      <c r="J440" s="146" t="str">
        <f t="shared" si="850"/>
        <v>项</v>
      </c>
      <c r="K440" s="146" t="str">
        <f t="shared" si="851"/>
        <v>206</v>
      </c>
      <c r="N440" s="218">
        <v>30</v>
      </c>
      <c r="O440" s="146">
        <v>30.323133</v>
      </c>
      <c r="P440" s="219">
        <f t="shared" si="859"/>
        <v>30</v>
      </c>
      <c r="Q440" s="219">
        <v>30</v>
      </c>
      <c r="R440" s="219">
        <v>30</v>
      </c>
      <c r="S440" s="219">
        <f>VLOOKUP(A:A,[3]全区!$A$1:$O$65536,15,FALSE)</f>
        <v>30</v>
      </c>
      <c r="T440" s="219">
        <v>0</v>
      </c>
      <c r="U440" s="146">
        <f>VLOOKUP(A:A,[3]全区!$A$1:$Q$65536,17,FALSE)</f>
        <v>0</v>
      </c>
      <c r="V440" s="219">
        <f t="shared" si="860"/>
        <v>0</v>
      </c>
      <c r="W440" s="219">
        <v>38</v>
      </c>
      <c r="X440" s="182">
        <f>VLOOKUP(A:A,[3]全区!$A$1:$S$65536,19,FALSE)</f>
        <v>38.141005</v>
      </c>
      <c r="Y440" s="219">
        <f t="shared" si="861"/>
        <v>38</v>
      </c>
      <c r="AA440" s="182">
        <f>VLOOKUP(A:A,[2]全区!$A$1:$T$65536,20,FALSE)</f>
        <v>0</v>
      </c>
      <c r="AB440" s="219">
        <f t="shared" si="862"/>
        <v>0</v>
      </c>
      <c r="AC440" s="182">
        <f>VLOOKUP(A:A,[1]全区!$A$1:$V$65536,22,FALSE)</f>
        <v>0</v>
      </c>
      <c r="AD440" s="219">
        <f t="shared" si="863"/>
        <v>0</v>
      </c>
      <c r="AE440" s="182">
        <f>VLOOKUP(A:A,[2]全区!$A$1:$P$65536,16,FALSE)</f>
        <v>40</v>
      </c>
      <c r="AF440" s="219">
        <f t="shared" si="864"/>
        <v>40</v>
      </c>
      <c r="AH440" s="182">
        <v>19</v>
      </c>
      <c r="AI440" s="182">
        <f>VLOOKUP(A:A,'[4]YB01'!$A$1:$C$1317,3,FALSE)</f>
        <v>19</v>
      </c>
      <c r="AJ440" s="177">
        <f t="shared" si="865"/>
        <v>0</v>
      </c>
      <c r="AK440" s="146">
        <v>19</v>
      </c>
      <c r="AL440" s="146">
        <f t="shared" si="866"/>
        <v>19</v>
      </c>
      <c r="AM440" s="228">
        <v>19.050114</v>
      </c>
      <c r="AN440" s="182">
        <f t="shared" si="772"/>
        <v>0</v>
      </c>
      <c r="AO440" s="219">
        <v>0</v>
      </c>
      <c r="AP440" s="176">
        <f>(SUMIF([5]预算调整!$O:$O,A:A,[5]预算调整!$AD:$AD))/10000</f>
        <v>0</v>
      </c>
      <c r="AQ440" s="219">
        <f t="shared" si="801"/>
        <v>0</v>
      </c>
      <c r="AR440" s="219">
        <v>0</v>
      </c>
      <c r="AS440" s="182">
        <f>(SUMIF([6]预算调整!$F:$F,A:A,[6]预算调整!$P:$P))/10000</f>
        <v>0</v>
      </c>
      <c r="AT440" s="219">
        <f t="shared" si="867"/>
        <v>0</v>
      </c>
      <c r="AW440" s="231">
        <v>0</v>
      </c>
      <c r="AX440" s="182">
        <f>(SUMIF([7]Sheet2!$B:$B,A:A,[7]Sheet2!$C:$C))/10000</f>
        <v>0.150688</v>
      </c>
      <c r="AY440" s="219">
        <f t="shared" si="868"/>
        <v>0</v>
      </c>
      <c r="BC440" s="182">
        <v>0</v>
      </c>
      <c r="BD440" s="146">
        <f t="shared" si="869"/>
        <v>0</v>
      </c>
      <c r="BE440" s="182">
        <v>0</v>
      </c>
      <c r="BF440" s="182">
        <f>SUMIF([8]Sheet1!$O:$O,A440,[8]Sheet1!$AD:$AD)</f>
        <v>0</v>
      </c>
    </row>
    <row r="441" customHeight="1" spans="1:58">
      <c r="A441" s="208">
        <v>2060799</v>
      </c>
      <c r="B441" s="60" t="s">
        <v>383</v>
      </c>
      <c r="C441" s="63">
        <f t="shared" si="853"/>
        <v>4</v>
      </c>
      <c r="D441" s="63">
        <f t="shared" si="854"/>
        <v>0</v>
      </c>
      <c r="E441" s="63">
        <f t="shared" si="855"/>
        <v>0</v>
      </c>
      <c r="F441" s="63">
        <f t="shared" si="856"/>
        <v>0</v>
      </c>
      <c r="G441" s="63">
        <f t="shared" si="857"/>
        <v>0</v>
      </c>
      <c r="H441" s="63">
        <f t="shared" si="858"/>
        <v>4</v>
      </c>
      <c r="I441" s="106" t="str">
        <f t="shared" si="849"/>
        <v>是</v>
      </c>
      <c r="J441" s="146" t="str">
        <f t="shared" si="850"/>
        <v>项</v>
      </c>
      <c r="K441" s="146" t="str">
        <f t="shared" si="851"/>
        <v>206</v>
      </c>
      <c r="N441" s="218">
        <v>4</v>
      </c>
      <c r="O441" s="146">
        <v>4</v>
      </c>
      <c r="P441" s="219">
        <f t="shared" si="859"/>
        <v>4</v>
      </c>
      <c r="Q441" s="219">
        <v>0</v>
      </c>
      <c r="R441" s="219">
        <v>0</v>
      </c>
      <c r="S441" s="219">
        <f>VLOOKUP(A:A,[3]全区!$A$1:$O$65536,15,FALSE)</f>
        <v>0</v>
      </c>
      <c r="T441" s="219">
        <v>0</v>
      </c>
      <c r="U441" s="146">
        <f>VLOOKUP(A:A,[3]全区!$A$1:$Q$65536,17,FALSE)</f>
        <v>0</v>
      </c>
      <c r="V441" s="219">
        <f t="shared" si="860"/>
        <v>0</v>
      </c>
      <c r="W441" s="219">
        <v>0</v>
      </c>
      <c r="X441" s="182">
        <f>VLOOKUP(A:A,[3]全区!$A$1:$S$65536,19,FALSE)</f>
        <v>0</v>
      </c>
      <c r="Y441" s="219">
        <f t="shared" si="861"/>
        <v>0</v>
      </c>
      <c r="AA441" s="182">
        <f>VLOOKUP(A:A,[2]全区!$A$1:$T$65536,20,FALSE)</f>
        <v>0</v>
      </c>
      <c r="AB441" s="219">
        <f t="shared" si="862"/>
        <v>0</v>
      </c>
      <c r="AC441" s="182">
        <f>VLOOKUP(A:A,[1]全区!$A$1:$V$65536,22,FALSE)</f>
        <v>0</v>
      </c>
      <c r="AD441" s="219">
        <f t="shared" si="863"/>
        <v>0</v>
      </c>
      <c r="AE441" s="182">
        <f>VLOOKUP(A:A,[2]全区!$A$1:$P$65536,16,FALSE)</f>
        <v>0</v>
      </c>
      <c r="AF441" s="219">
        <f t="shared" si="864"/>
        <v>0</v>
      </c>
      <c r="AH441" s="182">
        <v>4</v>
      </c>
      <c r="AI441" s="182">
        <f>VLOOKUP(A:A,'[4]YB01'!$A$1:$C$1317,3,FALSE)</f>
        <v>4</v>
      </c>
      <c r="AJ441" s="177">
        <f t="shared" si="865"/>
        <v>0</v>
      </c>
      <c r="AK441" s="146">
        <v>4</v>
      </c>
      <c r="AL441" s="146">
        <f t="shared" si="866"/>
        <v>4</v>
      </c>
      <c r="AM441" s="228">
        <v>4</v>
      </c>
      <c r="AN441" s="182">
        <f t="shared" si="772"/>
        <v>0</v>
      </c>
      <c r="AO441" s="219">
        <v>0</v>
      </c>
      <c r="AP441" s="176">
        <f>(SUMIF([5]预算调整!$O:$O,A:A,[5]预算调整!$AD:$AD))/10000</f>
        <v>0</v>
      </c>
      <c r="AQ441" s="219">
        <f t="shared" si="801"/>
        <v>0</v>
      </c>
      <c r="AR441" s="219">
        <v>0</v>
      </c>
      <c r="AS441" s="182">
        <f>(SUMIF([6]预算调整!$F:$F,A:A,[6]预算调整!$P:$P))/10000</f>
        <v>0</v>
      </c>
      <c r="AT441" s="219">
        <f t="shared" si="867"/>
        <v>0</v>
      </c>
      <c r="AW441" s="231">
        <v>0</v>
      </c>
      <c r="AX441" s="182">
        <f>(SUMIF([7]Sheet2!$B:$B,A:A,[7]Sheet2!$C:$C))/10000</f>
        <v>0</v>
      </c>
      <c r="AY441" s="219">
        <f t="shared" si="868"/>
        <v>0</v>
      </c>
      <c r="BC441" s="182">
        <v>0</v>
      </c>
      <c r="BD441" s="146">
        <f t="shared" si="869"/>
        <v>0</v>
      </c>
      <c r="BE441" s="182">
        <v>0</v>
      </c>
      <c r="BF441" s="182">
        <f>SUMIF([8]Sheet1!$O:$O,A441,[8]Sheet1!$AD:$AD)</f>
        <v>0</v>
      </c>
    </row>
    <row r="442" s="177" customFormat="1" hidden="1" customHeight="1" spans="1:58">
      <c r="A442" s="209">
        <v>20608</v>
      </c>
      <c r="B442" s="207" t="s">
        <v>384</v>
      </c>
      <c r="C442" s="66">
        <f t="shared" ref="C442:H442" si="870">SUM(C443:C445)</f>
        <v>0</v>
      </c>
      <c r="D442" s="66">
        <f t="shared" si="870"/>
        <v>0</v>
      </c>
      <c r="E442" s="66">
        <f t="shared" si="870"/>
        <v>0</v>
      </c>
      <c r="F442" s="66">
        <f t="shared" si="870"/>
        <v>0</v>
      </c>
      <c r="G442" s="66">
        <f t="shared" si="870"/>
        <v>0</v>
      </c>
      <c r="H442" s="66">
        <f t="shared" si="870"/>
        <v>0</v>
      </c>
      <c r="I442" s="106" t="str">
        <f t="shared" si="849"/>
        <v>否</v>
      </c>
      <c r="J442" s="143" t="str">
        <f t="shared" si="850"/>
        <v>款</v>
      </c>
      <c r="K442" s="143" t="str">
        <f t="shared" si="851"/>
        <v>206</v>
      </c>
      <c r="L442" s="143"/>
      <c r="M442" s="143"/>
      <c r="N442" s="143"/>
      <c r="O442" s="143"/>
      <c r="P442" s="143"/>
      <c r="Q442" s="143"/>
      <c r="R442" s="143"/>
      <c r="S442" s="143"/>
      <c r="T442" s="143"/>
      <c r="U442" s="143"/>
      <c r="V442" s="143"/>
      <c r="W442" s="143"/>
      <c r="AN442" s="182">
        <f t="shared" si="772"/>
        <v>0</v>
      </c>
      <c r="AO442" s="219"/>
      <c r="AP442" s="176">
        <f>(SUMIF([5]预算调整!$O:$O,A:A,[5]预算调整!$AD:$AD))/10000</f>
        <v>0</v>
      </c>
      <c r="AQ442" s="219">
        <f t="shared" si="801"/>
        <v>0</v>
      </c>
      <c r="AR442" s="219"/>
      <c r="AS442" s="182">
        <v>0</v>
      </c>
      <c r="AX442" s="182">
        <v>0</v>
      </c>
      <c r="BC442" s="182"/>
      <c r="BD442" s="182"/>
      <c r="BE442" s="182">
        <v>0</v>
      </c>
      <c r="BF442" s="182"/>
    </row>
    <row r="443" hidden="1" customHeight="1" spans="1:58">
      <c r="A443" s="208">
        <v>2060801</v>
      </c>
      <c r="B443" s="60" t="s">
        <v>385</v>
      </c>
      <c r="C443" s="63">
        <f t="shared" ref="C443:C445" si="871">N443+T443+W443</f>
        <v>0</v>
      </c>
      <c r="D443" s="63">
        <f t="shared" ref="D443:D445" si="872">Q443+T443</f>
        <v>0</v>
      </c>
      <c r="E443" s="63">
        <f t="shared" ref="E443:E445" si="873">H443-C443</f>
        <v>0</v>
      </c>
      <c r="F443" s="63">
        <f t="shared" ref="F443:F445" si="874">G443-D443</f>
        <v>0</v>
      </c>
      <c r="G443" s="63">
        <f t="shared" ref="G443:G445" si="875">AW443</f>
        <v>0</v>
      </c>
      <c r="H443" s="63">
        <f t="shared" ref="H443:H445" si="876">AK443+AN443</f>
        <v>0</v>
      </c>
      <c r="I443" s="106" t="str">
        <f t="shared" si="849"/>
        <v>否</v>
      </c>
      <c r="J443" s="146" t="str">
        <f t="shared" si="850"/>
        <v>项</v>
      </c>
      <c r="K443" s="146" t="str">
        <f t="shared" si="851"/>
        <v>206</v>
      </c>
      <c r="N443" s="218">
        <v>0</v>
      </c>
      <c r="P443" s="219">
        <f>ROUND(O443,0)</f>
        <v>0</v>
      </c>
      <c r="Q443" s="219"/>
      <c r="R443" s="219"/>
      <c r="S443" s="219"/>
      <c r="T443" s="219"/>
      <c r="V443" s="219"/>
      <c r="W443" s="219">
        <v>0</v>
      </c>
      <c r="Y443" s="219">
        <f>ROUND(X443,0)</f>
        <v>0</v>
      </c>
      <c r="AB443" s="219"/>
      <c r="AD443" s="219">
        <f>ROUND(AC443,0)</f>
        <v>0</v>
      </c>
      <c r="AF443" s="219"/>
      <c r="AH443" s="182">
        <v>0</v>
      </c>
      <c r="AI443" s="182">
        <f>VLOOKUP(A:A,'[4]YB01'!$A$1:$C$1317,3,FALSE)</f>
        <v>0</v>
      </c>
      <c r="AJ443" s="177">
        <f t="shared" ref="AJ443:AJ445" si="877">AO443+AR443</f>
        <v>0</v>
      </c>
      <c r="AK443" s="146">
        <v>0</v>
      </c>
      <c r="AL443" s="146">
        <f>ROUND(AM443,0)</f>
        <v>0</v>
      </c>
      <c r="AM443" s="228">
        <v>0</v>
      </c>
      <c r="AN443" s="182">
        <f t="shared" si="772"/>
        <v>0</v>
      </c>
      <c r="AO443" s="219">
        <v>0</v>
      </c>
      <c r="AP443" s="176">
        <f>(SUMIF([5]预算调整!$O:$O,A:A,[5]预算调整!$AD:$AD))/10000</f>
        <v>0</v>
      </c>
      <c r="AQ443" s="219">
        <f t="shared" si="801"/>
        <v>0</v>
      </c>
      <c r="AR443" s="219">
        <v>0</v>
      </c>
      <c r="AS443" s="182">
        <f>(SUMIF([6]预算调整!$F:$F,A:A,[6]预算调整!$P:$P))/10000</f>
        <v>0</v>
      </c>
      <c r="AT443" s="219">
        <f t="shared" ref="AT443:AT445" si="878">ROUND(AS443,0)</f>
        <v>0</v>
      </c>
      <c r="AW443" s="231">
        <v>0</v>
      </c>
      <c r="AX443" s="182">
        <f>(SUMIF([7]Sheet2!$B:$B,A:A,[7]Sheet2!$C:$C))/10000</f>
        <v>0</v>
      </c>
      <c r="AY443" s="219">
        <f t="shared" ref="AY443:AY445" si="879">ROUND(AX443,0)</f>
        <v>0</v>
      </c>
      <c r="BC443" s="182">
        <v>0</v>
      </c>
      <c r="BD443" s="146">
        <f t="shared" ref="BD443:BD445" si="880">ROUND(BE443,0)</f>
        <v>0</v>
      </c>
      <c r="BE443" s="182">
        <v>0</v>
      </c>
      <c r="BF443" s="182">
        <f>SUMIF([8]Sheet1!$O:$O,A443,[8]Sheet1!$AD:$AD)</f>
        <v>0</v>
      </c>
    </row>
    <row r="444" hidden="1" customHeight="1" spans="1:58">
      <c r="A444" s="208">
        <v>2060802</v>
      </c>
      <c r="B444" s="60" t="s">
        <v>386</v>
      </c>
      <c r="C444" s="63">
        <f t="shared" si="871"/>
        <v>0</v>
      </c>
      <c r="D444" s="63">
        <f t="shared" si="872"/>
        <v>0</v>
      </c>
      <c r="E444" s="63">
        <f t="shared" si="873"/>
        <v>0</v>
      </c>
      <c r="F444" s="63">
        <f t="shared" si="874"/>
        <v>0</v>
      </c>
      <c r="G444" s="63">
        <f t="shared" si="875"/>
        <v>0</v>
      </c>
      <c r="H444" s="63">
        <f t="shared" si="876"/>
        <v>0</v>
      </c>
      <c r="I444" s="106" t="str">
        <f t="shared" si="849"/>
        <v>否</v>
      </c>
      <c r="J444" s="146" t="str">
        <f t="shared" si="850"/>
        <v>项</v>
      </c>
      <c r="K444" s="146" t="str">
        <f t="shared" si="851"/>
        <v>206</v>
      </c>
      <c r="N444" s="218">
        <v>0</v>
      </c>
      <c r="P444" s="219">
        <f>ROUND(O444,0)</f>
        <v>0</v>
      </c>
      <c r="Q444" s="219"/>
      <c r="R444" s="219"/>
      <c r="S444" s="219"/>
      <c r="T444" s="219"/>
      <c r="V444" s="219"/>
      <c r="W444" s="219">
        <v>0</v>
      </c>
      <c r="Y444" s="219">
        <f>ROUND(X444,0)</f>
        <v>0</v>
      </c>
      <c r="AB444" s="219"/>
      <c r="AD444" s="219">
        <f>ROUND(AC444,0)</f>
        <v>0</v>
      </c>
      <c r="AF444" s="219"/>
      <c r="AH444" s="182">
        <v>0</v>
      </c>
      <c r="AI444" s="182">
        <f>VLOOKUP(A:A,'[4]YB01'!$A$1:$C$1317,3,FALSE)</f>
        <v>0</v>
      </c>
      <c r="AJ444" s="177">
        <f t="shared" si="877"/>
        <v>0</v>
      </c>
      <c r="AK444" s="146">
        <v>0</v>
      </c>
      <c r="AL444" s="146">
        <f>ROUND(AM444,0)</f>
        <v>0</v>
      </c>
      <c r="AM444" s="228">
        <v>0</v>
      </c>
      <c r="AN444" s="182">
        <f t="shared" si="772"/>
        <v>0</v>
      </c>
      <c r="AO444" s="219">
        <v>0</v>
      </c>
      <c r="AP444" s="176">
        <f>(SUMIF([5]预算调整!$O:$O,A:A,[5]预算调整!$AD:$AD))/10000</f>
        <v>0</v>
      </c>
      <c r="AQ444" s="219">
        <f t="shared" si="801"/>
        <v>0</v>
      </c>
      <c r="AR444" s="219">
        <v>0</v>
      </c>
      <c r="AS444" s="182">
        <f>(SUMIF([6]预算调整!$F:$F,A:A,[6]预算调整!$P:$P))/10000</f>
        <v>0</v>
      </c>
      <c r="AT444" s="219">
        <f t="shared" si="878"/>
        <v>0</v>
      </c>
      <c r="AW444" s="231">
        <v>0</v>
      </c>
      <c r="AX444" s="182">
        <f>(SUMIF([7]Sheet2!$B:$B,A:A,[7]Sheet2!$C:$C))/10000</f>
        <v>0</v>
      </c>
      <c r="AY444" s="219">
        <f t="shared" si="879"/>
        <v>0</v>
      </c>
      <c r="BC444" s="182">
        <v>0</v>
      </c>
      <c r="BD444" s="146">
        <f t="shared" si="880"/>
        <v>0</v>
      </c>
      <c r="BE444" s="182">
        <v>0</v>
      </c>
      <c r="BF444" s="182">
        <f>SUMIF([8]Sheet1!$O:$O,A444,[8]Sheet1!$AD:$AD)</f>
        <v>0</v>
      </c>
    </row>
    <row r="445" hidden="1" customHeight="1" spans="1:58">
      <c r="A445" s="208">
        <v>2060899</v>
      </c>
      <c r="B445" s="60" t="s">
        <v>387</v>
      </c>
      <c r="C445" s="63">
        <f t="shared" si="871"/>
        <v>0</v>
      </c>
      <c r="D445" s="63">
        <f t="shared" si="872"/>
        <v>0</v>
      </c>
      <c r="E445" s="63">
        <f t="shared" si="873"/>
        <v>0</v>
      </c>
      <c r="F445" s="63">
        <f t="shared" si="874"/>
        <v>0</v>
      </c>
      <c r="G445" s="63">
        <f t="shared" si="875"/>
        <v>0</v>
      </c>
      <c r="H445" s="63">
        <f t="shared" si="876"/>
        <v>0</v>
      </c>
      <c r="I445" s="106" t="str">
        <f t="shared" si="849"/>
        <v>否</v>
      </c>
      <c r="J445" s="146" t="str">
        <f t="shared" si="850"/>
        <v>项</v>
      </c>
      <c r="K445" s="146" t="str">
        <f t="shared" si="851"/>
        <v>206</v>
      </c>
      <c r="N445" s="218">
        <v>0</v>
      </c>
      <c r="P445" s="219">
        <f>ROUND(O445,0)</f>
        <v>0</v>
      </c>
      <c r="Q445" s="219"/>
      <c r="R445" s="219"/>
      <c r="S445" s="219"/>
      <c r="T445" s="219"/>
      <c r="V445" s="219"/>
      <c r="W445" s="219">
        <v>0</v>
      </c>
      <c r="Y445" s="219">
        <f>ROUND(X445,0)</f>
        <v>0</v>
      </c>
      <c r="AB445" s="219"/>
      <c r="AD445" s="219">
        <f>ROUND(AC445,0)</f>
        <v>0</v>
      </c>
      <c r="AF445" s="219"/>
      <c r="AH445" s="182">
        <v>0</v>
      </c>
      <c r="AI445" s="182">
        <f>VLOOKUP(A:A,'[4]YB01'!$A$1:$C$1317,3,FALSE)</f>
        <v>0</v>
      </c>
      <c r="AJ445" s="177">
        <f t="shared" si="877"/>
        <v>0</v>
      </c>
      <c r="AK445" s="146">
        <v>0</v>
      </c>
      <c r="AL445" s="146">
        <f>ROUND(AM445,0)</f>
        <v>0</v>
      </c>
      <c r="AM445" s="228">
        <v>0</v>
      </c>
      <c r="AN445" s="182">
        <f t="shared" si="772"/>
        <v>0</v>
      </c>
      <c r="AO445" s="219">
        <v>0</v>
      </c>
      <c r="AP445" s="176">
        <f>(SUMIF([5]预算调整!$O:$O,A:A,[5]预算调整!$AD:$AD))/10000</f>
        <v>0</v>
      </c>
      <c r="AQ445" s="219">
        <f t="shared" si="801"/>
        <v>0</v>
      </c>
      <c r="AR445" s="219">
        <v>0</v>
      </c>
      <c r="AS445" s="182">
        <f>(SUMIF([6]预算调整!$F:$F,A:A,[6]预算调整!$P:$P))/10000</f>
        <v>0</v>
      </c>
      <c r="AT445" s="219">
        <f t="shared" si="878"/>
        <v>0</v>
      </c>
      <c r="AW445" s="231">
        <v>0</v>
      </c>
      <c r="AX445" s="182">
        <f>(SUMIF([7]Sheet2!$B:$B,A:A,[7]Sheet2!$C:$C))/10000</f>
        <v>0</v>
      </c>
      <c r="AY445" s="219">
        <f t="shared" si="879"/>
        <v>0</v>
      </c>
      <c r="BC445" s="182">
        <v>0</v>
      </c>
      <c r="BD445" s="146">
        <f t="shared" si="880"/>
        <v>0</v>
      </c>
      <c r="BE445" s="182">
        <v>0</v>
      </c>
      <c r="BF445" s="182">
        <f>SUMIF([8]Sheet1!$O:$O,A445,[8]Sheet1!$AD:$AD)</f>
        <v>0</v>
      </c>
    </row>
    <row r="446" s="177" customFormat="1" hidden="1" customHeight="1" spans="1:58">
      <c r="A446" s="209">
        <v>20609</v>
      </c>
      <c r="B446" s="207" t="s">
        <v>388</v>
      </c>
      <c r="C446" s="66">
        <f t="shared" ref="C446:H446" si="881">SUM(C447:C449)</f>
        <v>0</v>
      </c>
      <c r="D446" s="66">
        <f t="shared" si="881"/>
        <v>0</v>
      </c>
      <c r="E446" s="66">
        <f t="shared" si="881"/>
        <v>0</v>
      </c>
      <c r="F446" s="66">
        <f t="shared" si="881"/>
        <v>0</v>
      </c>
      <c r="G446" s="66">
        <f t="shared" si="881"/>
        <v>0</v>
      </c>
      <c r="H446" s="66">
        <f t="shared" si="881"/>
        <v>0</v>
      </c>
      <c r="I446" s="106" t="str">
        <f t="shared" si="849"/>
        <v>否</v>
      </c>
      <c r="J446" s="143" t="str">
        <f t="shared" si="850"/>
        <v>款</v>
      </c>
      <c r="K446" s="143" t="str">
        <f t="shared" si="851"/>
        <v>206</v>
      </c>
      <c r="L446" s="143"/>
      <c r="M446" s="143"/>
      <c r="N446" s="143"/>
      <c r="O446" s="143"/>
      <c r="P446" s="143"/>
      <c r="Q446" s="143"/>
      <c r="R446" s="143"/>
      <c r="S446" s="143"/>
      <c r="T446" s="143"/>
      <c r="U446" s="143"/>
      <c r="V446" s="143"/>
      <c r="W446" s="143"/>
      <c r="AN446" s="182">
        <f t="shared" si="772"/>
        <v>0</v>
      </c>
      <c r="AO446" s="219"/>
      <c r="AP446" s="176">
        <f>(SUMIF([5]预算调整!$O:$O,A:A,[5]预算调整!$AD:$AD))/10000</f>
        <v>0</v>
      </c>
      <c r="AQ446" s="219">
        <f t="shared" si="801"/>
        <v>0</v>
      </c>
      <c r="AR446" s="219"/>
      <c r="AS446" s="182">
        <v>0</v>
      </c>
      <c r="AX446" s="182">
        <v>0</v>
      </c>
      <c r="BC446" s="182"/>
      <c r="BD446" s="182"/>
      <c r="BE446" s="182">
        <v>0</v>
      </c>
      <c r="BF446" s="182"/>
    </row>
    <row r="447" hidden="1" customHeight="1" spans="1:58">
      <c r="A447" s="208">
        <v>2060901</v>
      </c>
      <c r="B447" s="60" t="s">
        <v>389</v>
      </c>
      <c r="C447" s="63">
        <f t="shared" ref="C447:C449" si="882">N447+T447+W447</f>
        <v>0</v>
      </c>
      <c r="D447" s="63">
        <f t="shared" ref="D447:D449" si="883">Q447+T447</f>
        <v>0</v>
      </c>
      <c r="E447" s="63">
        <f t="shared" ref="E447:E449" si="884">H447-C447</f>
        <v>0</v>
      </c>
      <c r="F447" s="63">
        <f t="shared" ref="F447:F449" si="885">G447-D447</f>
        <v>0</v>
      </c>
      <c r="G447" s="63">
        <f t="shared" ref="G447:G449" si="886">AW447</f>
        <v>0</v>
      </c>
      <c r="H447" s="63">
        <f t="shared" ref="H447:H449" si="887">AK447+AN447</f>
        <v>0</v>
      </c>
      <c r="I447" s="106" t="str">
        <f t="shared" si="849"/>
        <v>否</v>
      </c>
      <c r="J447" s="146" t="str">
        <f t="shared" si="850"/>
        <v>项</v>
      </c>
      <c r="K447" s="146" t="str">
        <f t="shared" si="851"/>
        <v>206</v>
      </c>
      <c r="N447" s="218">
        <v>0</v>
      </c>
      <c r="O447" s="146">
        <v>0</v>
      </c>
      <c r="P447" s="219">
        <f>ROUND(O447,0)</f>
        <v>0</v>
      </c>
      <c r="Q447" s="219">
        <v>0</v>
      </c>
      <c r="R447" s="219">
        <v>0</v>
      </c>
      <c r="S447" s="219">
        <f>VLOOKUP(A:A,[3]全区!$A$1:$O$65536,15,FALSE)</f>
        <v>0</v>
      </c>
      <c r="T447" s="219">
        <v>0</v>
      </c>
      <c r="U447" s="146">
        <f>VLOOKUP(A:A,[3]全区!$A$1:$Q$65536,17,FALSE)</f>
        <v>0</v>
      </c>
      <c r="V447" s="219">
        <f>ROUND(U447,0)</f>
        <v>0</v>
      </c>
      <c r="W447" s="219">
        <v>0</v>
      </c>
      <c r="X447" s="182">
        <f>VLOOKUP(A:A,[3]全区!$A$1:$S$65536,19,FALSE)</f>
        <v>0</v>
      </c>
      <c r="Y447" s="219">
        <f>ROUND(X447,0)</f>
        <v>0</v>
      </c>
      <c r="AA447" s="182">
        <f>VLOOKUP(A:A,[2]全区!$A$1:$T$65536,20,FALSE)</f>
        <v>0</v>
      </c>
      <c r="AB447" s="219">
        <f>ROUND(AA447,0)</f>
        <v>0</v>
      </c>
      <c r="AC447" s="182">
        <f>VLOOKUP(A:A,[1]全区!$A$1:$V$65536,22,FALSE)</f>
        <v>0</v>
      </c>
      <c r="AD447" s="219">
        <f>ROUND(AC447,0)</f>
        <v>0</v>
      </c>
      <c r="AE447" s="182">
        <f>VLOOKUP(A:A,[2]全区!$A$1:$P$65536,16,FALSE)</f>
        <v>0</v>
      </c>
      <c r="AF447" s="219">
        <f>ROUND(AE447,0)</f>
        <v>0</v>
      </c>
      <c r="AH447" s="182">
        <v>0</v>
      </c>
      <c r="AI447" s="182">
        <f>VLOOKUP(A:A,'[4]YB01'!$A$1:$C$1317,3,FALSE)</f>
        <v>0</v>
      </c>
      <c r="AJ447" s="177">
        <f t="shared" ref="AJ447:AJ449" si="888">AO447+AR447</f>
        <v>0</v>
      </c>
      <c r="AK447" s="146">
        <v>0</v>
      </c>
      <c r="AL447" s="146">
        <f>ROUND(AM447,0)</f>
        <v>0</v>
      </c>
      <c r="AM447" s="228">
        <v>0</v>
      </c>
      <c r="AN447" s="182">
        <f t="shared" si="772"/>
        <v>0</v>
      </c>
      <c r="AO447" s="219">
        <v>0</v>
      </c>
      <c r="AP447" s="176">
        <f>(SUMIF([5]预算调整!$O:$O,A:A,[5]预算调整!$AD:$AD))/10000</f>
        <v>0</v>
      </c>
      <c r="AQ447" s="219">
        <f t="shared" si="801"/>
        <v>0</v>
      </c>
      <c r="AR447" s="219">
        <v>0</v>
      </c>
      <c r="AS447" s="182">
        <f>(SUMIF([6]预算调整!$F:$F,A:A,[6]预算调整!$P:$P))/10000</f>
        <v>0</v>
      </c>
      <c r="AT447" s="219">
        <f t="shared" ref="AT447:AT449" si="889">ROUND(AS447,0)</f>
        <v>0</v>
      </c>
      <c r="AW447" s="231">
        <v>0</v>
      </c>
      <c r="AX447" s="182">
        <f>(SUMIF([7]Sheet2!$B:$B,A:A,[7]Sheet2!$C:$C))/10000</f>
        <v>0</v>
      </c>
      <c r="AY447" s="219">
        <f t="shared" ref="AY447:AY449" si="890">ROUND(AX447,0)</f>
        <v>0</v>
      </c>
      <c r="BC447" s="182">
        <v>0</v>
      </c>
      <c r="BD447" s="146">
        <f t="shared" ref="BD447:BD449" si="891">ROUND(BE447,0)</f>
        <v>0</v>
      </c>
      <c r="BE447" s="182">
        <v>0</v>
      </c>
      <c r="BF447" s="182">
        <f>SUMIF([8]Sheet1!$O:$O,A447,[8]Sheet1!$AD:$AD)</f>
        <v>0</v>
      </c>
    </row>
    <row r="448" hidden="1" customHeight="1" spans="1:58">
      <c r="A448" s="208">
        <v>2060902</v>
      </c>
      <c r="B448" s="60" t="s">
        <v>390</v>
      </c>
      <c r="C448" s="63">
        <f t="shared" si="882"/>
        <v>0</v>
      </c>
      <c r="D448" s="63">
        <f t="shared" si="883"/>
        <v>0</v>
      </c>
      <c r="E448" s="63">
        <f t="shared" si="884"/>
        <v>0</v>
      </c>
      <c r="F448" s="63">
        <f t="shared" si="885"/>
        <v>0</v>
      </c>
      <c r="G448" s="63">
        <f t="shared" si="886"/>
        <v>0</v>
      </c>
      <c r="H448" s="63">
        <f t="shared" si="887"/>
        <v>0</v>
      </c>
      <c r="I448" s="106" t="str">
        <f t="shared" si="849"/>
        <v>否</v>
      </c>
      <c r="J448" s="146" t="str">
        <f t="shared" si="850"/>
        <v>项</v>
      </c>
      <c r="K448" s="146" t="str">
        <f t="shared" si="851"/>
        <v>206</v>
      </c>
      <c r="N448" s="218">
        <v>0</v>
      </c>
      <c r="P448" s="219">
        <f>ROUND(O448,0)</f>
        <v>0</v>
      </c>
      <c r="Q448" s="219"/>
      <c r="R448" s="219"/>
      <c r="S448" s="219"/>
      <c r="T448" s="219"/>
      <c r="V448" s="219"/>
      <c r="W448" s="219">
        <v>0</v>
      </c>
      <c r="Y448" s="219">
        <f>ROUND(X448,0)</f>
        <v>0</v>
      </c>
      <c r="AB448" s="219"/>
      <c r="AD448" s="219">
        <f>ROUND(AC448,0)</f>
        <v>0</v>
      </c>
      <c r="AF448" s="219"/>
      <c r="AH448" s="182">
        <v>0</v>
      </c>
      <c r="AI448" s="182">
        <f>VLOOKUP(A:A,'[4]YB01'!$A$1:$C$1317,3,FALSE)</f>
        <v>0</v>
      </c>
      <c r="AJ448" s="177">
        <f t="shared" si="888"/>
        <v>0</v>
      </c>
      <c r="AK448" s="146">
        <v>0</v>
      </c>
      <c r="AL448" s="146">
        <f>ROUND(AM448,0)</f>
        <v>0</v>
      </c>
      <c r="AM448" s="228">
        <v>0</v>
      </c>
      <c r="AN448" s="182">
        <f t="shared" si="772"/>
        <v>0</v>
      </c>
      <c r="AO448" s="219">
        <v>0</v>
      </c>
      <c r="AP448" s="176">
        <f>(SUMIF([5]预算调整!$O:$O,A:A,[5]预算调整!$AD:$AD))/10000</f>
        <v>0</v>
      </c>
      <c r="AQ448" s="219">
        <f t="shared" si="801"/>
        <v>0</v>
      </c>
      <c r="AR448" s="219">
        <v>0</v>
      </c>
      <c r="AS448" s="182">
        <f>(SUMIF([6]预算调整!$F:$F,A:A,[6]预算调整!$P:$P))/10000</f>
        <v>0</v>
      </c>
      <c r="AT448" s="219">
        <f t="shared" si="889"/>
        <v>0</v>
      </c>
      <c r="AW448" s="231">
        <v>0</v>
      </c>
      <c r="AX448" s="182">
        <f>(SUMIF([7]Sheet2!$B:$B,A:A,[7]Sheet2!$C:$C))/10000</f>
        <v>0</v>
      </c>
      <c r="AY448" s="219">
        <f t="shared" si="890"/>
        <v>0</v>
      </c>
      <c r="BC448" s="182">
        <v>0</v>
      </c>
      <c r="BD448" s="146">
        <f t="shared" si="891"/>
        <v>0</v>
      </c>
      <c r="BE448" s="182">
        <v>0</v>
      </c>
      <c r="BF448" s="182">
        <f>SUMIF([8]Sheet1!$O:$O,A448,[8]Sheet1!$AD:$AD)</f>
        <v>0</v>
      </c>
    </row>
    <row r="449" hidden="1" customHeight="1" spans="1:58">
      <c r="A449" s="208">
        <v>2060999</v>
      </c>
      <c r="B449" s="60" t="s">
        <v>391</v>
      </c>
      <c r="C449" s="63">
        <f t="shared" si="882"/>
        <v>0</v>
      </c>
      <c r="D449" s="63">
        <f t="shared" si="883"/>
        <v>0</v>
      </c>
      <c r="E449" s="63">
        <f t="shared" si="884"/>
        <v>0</v>
      </c>
      <c r="F449" s="63">
        <f t="shared" si="885"/>
        <v>0</v>
      </c>
      <c r="G449" s="63">
        <f t="shared" si="886"/>
        <v>0</v>
      </c>
      <c r="H449" s="63">
        <f t="shared" si="887"/>
        <v>0</v>
      </c>
      <c r="I449" s="106" t="str">
        <f t="shared" si="849"/>
        <v>否</v>
      </c>
      <c r="J449" s="146" t="str">
        <f t="shared" si="850"/>
        <v>项</v>
      </c>
      <c r="K449" s="146" t="str">
        <f t="shared" si="851"/>
        <v>206</v>
      </c>
      <c r="N449" s="218">
        <v>0</v>
      </c>
      <c r="P449" s="219">
        <f>ROUND(O449,0)</f>
        <v>0</v>
      </c>
      <c r="Q449" s="219"/>
      <c r="R449" s="219"/>
      <c r="S449" s="219"/>
      <c r="T449" s="219"/>
      <c r="V449" s="219"/>
      <c r="W449" s="219">
        <v>0</v>
      </c>
      <c r="Y449" s="219">
        <f>ROUND(X449,0)</f>
        <v>0</v>
      </c>
      <c r="AB449" s="219"/>
      <c r="AD449" s="219">
        <f>ROUND(AC449,0)</f>
        <v>0</v>
      </c>
      <c r="AF449" s="219"/>
      <c r="AH449" s="182">
        <v>0</v>
      </c>
      <c r="AI449" s="182">
        <f>VLOOKUP(A:A,'[4]YB01'!$A$1:$C$1317,3,FALSE)</f>
        <v>0</v>
      </c>
      <c r="AJ449" s="177">
        <f t="shared" si="888"/>
        <v>0</v>
      </c>
      <c r="AK449" s="146">
        <v>0</v>
      </c>
      <c r="AL449" s="146">
        <f>ROUND(AM449,0)</f>
        <v>0</v>
      </c>
      <c r="AM449" s="228">
        <v>0</v>
      </c>
      <c r="AN449" s="182">
        <f t="shared" si="772"/>
        <v>0</v>
      </c>
      <c r="AO449" s="219">
        <v>0</v>
      </c>
      <c r="AP449" s="176">
        <f>(SUMIF([5]预算调整!$O:$O,A:A,[5]预算调整!$AD:$AD))/10000</f>
        <v>0</v>
      </c>
      <c r="AQ449" s="219">
        <f t="shared" si="801"/>
        <v>0</v>
      </c>
      <c r="AR449" s="219">
        <v>0</v>
      </c>
      <c r="AS449" s="182">
        <f>(SUMIF([6]预算调整!$F:$F,A:A,[6]预算调整!$P:$P))/10000</f>
        <v>0</v>
      </c>
      <c r="AT449" s="219">
        <f t="shared" si="889"/>
        <v>0</v>
      </c>
      <c r="AW449" s="231">
        <v>0</v>
      </c>
      <c r="AX449" s="182">
        <f>(SUMIF([7]Sheet2!$B:$B,A:A,[7]Sheet2!$C:$C))/10000</f>
        <v>0</v>
      </c>
      <c r="AY449" s="219">
        <f t="shared" si="890"/>
        <v>0</v>
      </c>
      <c r="BC449" s="182">
        <v>0</v>
      </c>
      <c r="BD449" s="146">
        <f t="shared" si="891"/>
        <v>0</v>
      </c>
      <c r="BE449" s="182">
        <v>0</v>
      </c>
      <c r="BF449" s="182">
        <f>SUMIF([8]Sheet1!$O:$O,A449,[8]Sheet1!$AD:$AD)</f>
        <v>0</v>
      </c>
    </row>
    <row r="450" s="177" customFormat="1" hidden="1" customHeight="1" spans="1:58">
      <c r="A450" s="209">
        <v>20699</v>
      </c>
      <c r="B450" s="207" t="s">
        <v>392</v>
      </c>
      <c r="C450" s="66">
        <f t="shared" ref="C450:H450" si="892">SUM(C451:C454)</f>
        <v>0</v>
      </c>
      <c r="D450" s="66">
        <f t="shared" si="892"/>
        <v>0</v>
      </c>
      <c r="E450" s="66">
        <f t="shared" si="892"/>
        <v>0</v>
      </c>
      <c r="F450" s="66">
        <f t="shared" si="892"/>
        <v>0</v>
      </c>
      <c r="G450" s="66">
        <f t="shared" si="892"/>
        <v>0</v>
      </c>
      <c r="H450" s="66">
        <f t="shared" si="892"/>
        <v>0</v>
      </c>
      <c r="I450" s="106" t="str">
        <f t="shared" si="849"/>
        <v>否</v>
      </c>
      <c r="J450" s="143" t="str">
        <f t="shared" si="850"/>
        <v>款</v>
      </c>
      <c r="K450" s="143" t="str">
        <f t="shared" si="851"/>
        <v>206</v>
      </c>
      <c r="L450" s="143"/>
      <c r="M450" s="143"/>
      <c r="N450" s="143"/>
      <c r="O450" s="143"/>
      <c r="P450" s="143"/>
      <c r="Q450" s="143"/>
      <c r="R450" s="143"/>
      <c r="S450" s="143"/>
      <c r="T450" s="143"/>
      <c r="U450" s="143"/>
      <c r="V450" s="143"/>
      <c r="W450" s="143"/>
      <c r="AN450" s="182">
        <f t="shared" si="772"/>
        <v>0</v>
      </c>
      <c r="AO450" s="219"/>
      <c r="AP450" s="176">
        <f>(SUMIF([5]预算调整!$O:$O,A:A,[5]预算调整!$AD:$AD))/10000</f>
        <v>0</v>
      </c>
      <c r="AQ450" s="219">
        <f t="shared" si="801"/>
        <v>0</v>
      </c>
      <c r="AR450" s="219"/>
      <c r="AS450" s="182">
        <v>0</v>
      </c>
      <c r="AX450" s="182">
        <v>0</v>
      </c>
      <c r="BC450" s="182"/>
      <c r="BD450" s="182"/>
      <c r="BE450" s="182">
        <v>0</v>
      </c>
      <c r="BF450" s="182"/>
    </row>
    <row r="451" hidden="1" customHeight="1" spans="1:58">
      <c r="A451" s="208">
        <v>2069901</v>
      </c>
      <c r="B451" s="60" t="s">
        <v>393</v>
      </c>
      <c r="C451" s="63">
        <f t="shared" ref="C451:C454" si="893">N451+T451+W451</f>
        <v>0</v>
      </c>
      <c r="D451" s="63">
        <f t="shared" ref="D451:D454" si="894">Q451+T451</f>
        <v>0</v>
      </c>
      <c r="E451" s="63">
        <f t="shared" ref="E451:E454" si="895">H451-C451</f>
        <v>0</v>
      </c>
      <c r="F451" s="63">
        <f t="shared" ref="F451:F454" si="896">G451-D451</f>
        <v>0</v>
      </c>
      <c r="G451" s="63">
        <f t="shared" ref="G451:G454" si="897">AW451</f>
        <v>0</v>
      </c>
      <c r="H451" s="63">
        <f t="shared" ref="H451:H454" si="898">AK451+AN451</f>
        <v>0</v>
      </c>
      <c r="I451" s="106" t="str">
        <f t="shared" si="849"/>
        <v>否</v>
      </c>
      <c r="J451" s="146" t="str">
        <f t="shared" si="850"/>
        <v>项</v>
      </c>
      <c r="K451" s="146" t="str">
        <f t="shared" si="851"/>
        <v>206</v>
      </c>
      <c r="N451" s="218">
        <v>0</v>
      </c>
      <c r="O451" s="146">
        <v>0</v>
      </c>
      <c r="P451" s="219">
        <f>ROUND(O451,0)</f>
        <v>0</v>
      </c>
      <c r="Q451" s="219">
        <v>0</v>
      </c>
      <c r="R451" s="219">
        <v>0</v>
      </c>
      <c r="S451" s="219">
        <f>VLOOKUP(A:A,[3]全区!$A$1:$O$65536,15,FALSE)</f>
        <v>0</v>
      </c>
      <c r="T451" s="219">
        <v>0</v>
      </c>
      <c r="U451" s="146">
        <f>VLOOKUP(A:A,[3]全区!$A$1:$Q$65536,17,FALSE)</f>
        <v>0</v>
      </c>
      <c r="V451" s="219">
        <f>ROUND(U451,0)</f>
        <v>0</v>
      </c>
      <c r="W451" s="219">
        <v>0</v>
      </c>
      <c r="X451" s="182">
        <f>VLOOKUP(A:A,[3]全区!$A$1:$S$65536,19,FALSE)</f>
        <v>0</v>
      </c>
      <c r="Y451" s="219">
        <f>ROUND(X451,0)</f>
        <v>0</v>
      </c>
      <c r="AA451" s="182">
        <f>VLOOKUP(A:A,[2]全区!$A$1:$T$65536,20,FALSE)</f>
        <v>0</v>
      </c>
      <c r="AB451" s="219">
        <f>ROUND(AA451,0)</f>
        <v>0</v>
      </c>
      <c r="AC451" s="182">
        <f>VLOOKUP(A:A,[1]全区!$A$1:$V$65536,22,FALSE)</f>
        <v>0</v>
      </c>
      <c r="AD451" s="219">
        <f>ROUND(AC451,0)</f>
        <v>0</v>
      </c>
      <c r="AE451" s="182">
        <f>VLOOKUP(A:A,[2]全区!$A$1:$P$65536,16,FALSE)</f>
        <v>0</v>
      </c>
      <c r="AF451" s="219">
        <f>ROUND(AE451,0)</f>
        <v>0</v>
      </c>
      <c r="AH451" s="182">
        <v>0</v>
      </c>
      <c r="AI451" s="182">
        <f>VLOOKUP(A:A,'[4]YB01'!$A$1:$C$1317,3,FALSE)</f>
        <v>0</v>
      </c>
      <c r="AJ451" s="177">
        <f t="shared" ref="AJ451:AJ454" si="899">AO451+AR451</f>
        <v>0</v>
      </c>
      <c r="AK451" s="146">
        <v>0</v>
      </c>
      <c r="AL451" s="146">
        <f>ROUND(AM451,0)</f>
        <v>0</v>
      </c>
      <c r="AM451" s="228">
        <v>0</v>
      </c>
      <c r="AN451" s="182">
        <f t="shared" si="772"/>
        <v>0</v>
      </c>
      <c r="AO451" s="219">
        <v>0</v>
      </c>
      <c r="AP451" s="176">
        <f>(SUMIF([5]预算调整!$O:$O,A:A,[5]预算调整!$AD:$AD))/10000</f>
        <v>0</v>
      </c>
      <c r="AQ451" s="219">
        <f t="shared" si="801"/>
        <v>0</v>
      </c>
      <c r="AR451" s="219">
        <v>0</v>
      </c>
      <c r="AS451" s="182">
        <f>(SUMIF([6]预算调整!$F:$F,A:A,[6]预算调整!$P:$P))/10000</f>
        <v>0</v>
      </c>
      <c r="AT451" s="219">
        <f t="shared" ref="AT451:AT454" si="900">ROUND(AS451,0)</f>
        <v>0</v>
      </c>
      <c r="AW451" s="231">
        <v>0</v>
      </c>
      <c r="AX451" s="182">
        <f>(SUMIF([7]Sheet2!$B:$B,A:A,[7]Sheet2!$C:$C))/10000</f>
        <v>0</v>
      </c>
      <c r="AY451" s="219">
        <f t="shared" ref="AY451:AY454" si="901">ROUND(AX451,0)</f>
        <v>0</v>
      </c>
      <c r="BC451" s="182">
        <v>0</v>
      </c>
      <c r="BD451" s="146">
        <f t="shared" ref="BD451:BD454" si="902">ROUND(BE451,0)</f>
        <v>0</v>
      </c>
      <c r="BE451" s="182">
        <v>0</v>
      </c>
      <c r="BF451" s="182">
        <f>SUMIF([8]Sheet1!$O:$O,A451,[8]Sheet1!$AD:$AD)</f>
        <v>0</v>
      </c>
    </row>
    <row r="452" hidden="1" customHeight="1" spans="1:58">
      <c r="A452" s="208">
        <v>2069902</v>
      </c>
      <c r="B452" s="60" t="s">
        <v>394</v>
      </c>
      <c r="C452" s="63">
        <f t="shared" si="893"/>
        <v>0</v>
      </c>
      <c r="D452" s="63">
        <f t="shared" si="894"/>
        <v>0</v>
      </c>
      <c r="E452" s="63">
        <f t="shared" si="895"/>
        <v>0</v>
      </c>
      <c r="F452" s="63">
        <f t="shared" si="896"/>
        <v>0</v>
      </c>
      <c r="G452" s="63">
        <f t="shared" si="897"/>
        <v>0</v>
      </c>
      <c r="H452" s="63">
        <f t="shared" si="898"/>
        <v>0</v>
      </c>
      <c r="I452" s="106" t="str">
        <f t="shared" si="849"/>
        <v>否</v>
      </c>
      <c r="J452" s="146" t="str">
        <f t="shared" si="850"/>
        <v>项</v>
      </c>
      <c r="K452" s="146" t="str">
        <f t="shared" si="851"/>
        <v>206</v>
      </c>
      <c r="N452" s="218">
        <v>0</v>
      </c>
      <c r="O452" s="146">
        <v>0</v>
      </c>
      <c r="P452" s="219">
        <f>ROUND(O452,0)</f>
        <v>0</v>
      </c>
      <c r="Q452" s="219">
        <v>0</v>
      </c>
      <c r="R452" s="219">
        <v>0</v>
      </c>
      <c r="S452" s="219">
        <f>VLOOKUP(A:A,[3]全区!$A$1:$O$65536,15,FALSE)</f>
        <v>0</v>
      </c>
      <c r="T452" s="219">
        <v>0</v>
      </c>
      <c r="U452" s="146">
        <f>VLOOKUP(A:A,[3]全区!$A$1:$Q$65536,17,FALSE)</f>
        <v>0</v>
      </c>
      <c r="V452" s="219">
        <f>ROUND(U452,0)</f>
        <v>0</v>
      </c>
      <c r="W452" s="219">
        <v>0</v>
      </c>
      <c r="X452" s="182">
        <f>VLOOKUP(A:A,[3]全区!$A$1:$S$65536,19,FALSE)</f>
        <v>0</v>
      </c>
      <c r="Y452" s="219">
        <f>ROUND(X452,0)</f>
        <v>0</v>
      </c>
      <c r="AA452" s="182">
        <f>VLOOKUP(A:A,[2]全区!$A$1:$T$65536,20,FALSE)</f>
        <v>0</v>
      </c>
      <c r="AB452" s="219">
        <f>ROUND(AA452,0)</f>
        <v>0</v>
      </c>
      <c r="AC452" s="182">
        <f>VLOOKUP(A:A,[1]全区!$A$1:$V$65536,22,FALSE)</f>
        <v>0</v>
      </c>
      <c r="AD452" s="219">
        <f>ROUND(AC452,0)</f>
        <v>0</v>
      </c>
      <c r="AE452" s="182">
        <f>VLOOKUP(A:A,[2]全区!$A$1:$P$65536,16,FALSE)</f>
        <v>0</v>
      </c>
      <c r="AF452" s="219">
        <f>ROUND(AE452,0)</f>
        <v>0</v>
      </c>
      <c r="AH452" s="182">
        <v>0</v>
      </c>
      <c r="AI452" s="182">
        <f>VLOOKUP(A:A,'[4]YB01'!$A$1:$C$1317,3,FALSE)</f>
        <v>0</v>
      </c>
      <c r="AJ452" s="177">
        <f t="shared" si="899"/>
        <v>0</v>
      </c>
      <c r="AK452" s="146">
        <v>0</v>
      </c>
      <c r="AL452" s="146">
        <f>ROUND(AM452,0)</f>
        <v>0</v>
      </c>
      <c r="AM452" s="228">
        <v>0</v>
      </c>
      <c r="AN452" s="182">
        <f t="shared" si="772"/>
        <v>0</v>
      </c>
      <c r="AO452" s="219">
        <v>0</v>
      </c>
      <c r="AP452" s="176">
        <f>(SUMIF([5]预算调整!$O:$O,A:A,[5]预算调整!$AD:$AD))/10000</f>
        <v>0</v>
      </c>
      <c r="AQ452" s="219">
        <f t="shared" si="801"/>
        <v>0</v>
      </c>
      <c r="AR452" s="219">
        <v>0</v>
      </c>
      <c r="AS452" s="182">
        <f>(SUMIF([6]预算调整!$F:$F,A:A,[6]预算调整!$P:$P))/10000</f>
        <v>0</v>
      </c>
      <c r="AT452" s="219">
        <f t="shared" si="900"/>
        <v>0</v>
      </c>
      <c r="AW452" s="231">
        <v>0</v>
      </c>
      <c r="AX452" s="182">
        <f>(SUMIF([7]Sheet2!$B:$B,A:A,[7]Sheet2!$C:$C))/10000</f>
        <v>0</v>
      </c>
      <c r="AY452" s="219">
        <f t="shared" si="901"/>
        <v>0</v>
      </c>
      <c r="BC452" s="182">
        <v>0</v>
      </c>
      <c r="BD452" s="146">
        <f t="shared" si="902"/>
        <v>0</v>
      </c>
      <c r="BE452" s="182">
        <v>0</v>
      </c>
      <c r="BF452" s="182">
        <f>SUMIF([8]Sheet1!$O:$O,A452,[8]Sheet1!$AD:$AD)</f>
        <v>0</v>
      </c>
    </row>
    <row r="453" hidden="1" customHeight="1" spans="1:58">
      <c r="A453" s="208">
        <v>2069903</v>
      </c>
      <c r="B453" s="60" t="s">
        <v>395</v>
      </c>
      <c r="C453" s="63">
        <f t="shared" si="893"/>
        <v>0</v>
      </c>
      <c r="D453" s="63">
        <f t="shared" si="894"/>
        <v>0</v>
      </c>
      <c r="E453" s="63">
        <f t="shared" si="895"/>
        <v>0</v>
      </c>
      <c r="F453" s="63">
        <f t="shared" si="896"/>
        <v>0</v>
      </c>
      <c r="G453" s="63">
        <f t="shared" si="897"/>
        <v>0</v>
      </c>
      <c r="H453" s="63">
        <f t="shared" si="898"/>
        <v>0</v>
      </c>
      <c r="I453" s="106" t="str">
        <f t="shared" si="849"/>
        <v>否</v>
      </c>
      <c r="J453" s="146" t="str">
        <f t="shared" si="850"/>
        <v>项</v>
      </c>
      <c r="K453" s="146" t="str">
        <f t="shared" si="851"/>
        <v>206</v>
      </c>
      <c r="N453" s="218">
        <v>0</v>
      </c>
      <c r="O453" s="146">
        <v>0</v>
      </c>
      <c r="P453" s="219">
        <f>ROUND(O453,0)</f>
        <v>0</v>
      </c>
      <c r="Q453" s="219">
        <v>0</v>
      </c>
      <c r="R453" s="219">
        <v>0</v>
      </c>
      <c r="S453" s="219">
        <f>VLOOKUP(A:A,[3]全区!$A$1:$O$65536,15,FALSE)</f>
        <v>0</v>
      </c>
      <c r="T453" s="219">
        <v>0</v>
      </c>
      <c r="U453" s="146">
        <f>VLOOKUP(A:A,[3]全区!$A$1:$Q$65536,17,FALSE)</f>
        <v>0</v>
      </c>
      <c r="V453" s="219">
        <f>ROUND(U453,0)</f>
        <v>0</v>
      </c>
      <c r="W453" s="219">
        <v>0</v>
      </c>
      <c r="X453" s="182">
        <f>VLOOKUP(A:A,[3]全区!$A$1:$S$65536,19,FALSE)</f>
        <v>0</v>
      </c>
      <c r="Y453" s="219">
        <f>ROUND(X453,0)</f>
        <v>0</v>
      </c>
      <c r="AA453" s="182">
        <f>VLOOKUP(A:A,[2]全区!$A$1:$T$65536,20,FALSE)</f>
        <v>0</v>
      </c>
      <c r="AB453" s="219">
        <f>ROUND(AA453,0)</f>
        <v>0</v>
      </c>
      <c r="AC453" s="182">
        <f>VLOOKUP(A:A,[1]全区!$A$1:$V$65536,22,FALSE)</f>
        <v>0</v>
      </c>
      <c r="AD453" s="219">
        <f>ROUND(AC453,0)</f>
        <v>0</v>
      </c>
      <c r="AE453" s="182">
        <f>VLOOKUP(A:A,[2]全区!$A$1:$P$65536,16,FALSE)</f>
        <v>0</v>
      </c>
      <c r="AF453" s="219">
        <f>ROUND(AE453,0)</f>
        <v>0</v>
      </c>
      <c r="AH453" s="182">
        <v>0</v>
      </c>
      <c r="AI453" s="182">
        <f>VLOOKUP(A:A,'[4]YB01'!$A$1:$C$1317,3,FALSE)</f>
        <v>0</v>
      </c>
      <c r="AJ453" s="177">
        <f t="shared" si="899"/>
        <v>0</v>
      </c>
      <c r="AK453" s="146">
        <v>0</v>
      </c>
      <c r="AL453" s="146">
        <f>ROUND(AM453,0)</f>
        <v>0</v>
      </c>
      <c r="AM453" s="228">
        <v>0</v>
      </c>
      <c r="AN453" s="182">
        <f t="shared" si="772"/>
        <v>0</v>
      </c>
      <c r="AO453" s="219">
        <v>0</v>
      </c>
      <c r="AP453" s="176">
        <f>(SUMIF([5]预算调整!$O:$O,A:A,[5]预算调整!$AD:$AD))/10000</f>
        <v>0</v>
      </c>
      <c r="AQ453" s="219">
        <f t="shared" si="801"/>
        <v>0</v>
      </c>
      <c r="AR453" s="219">
        <v>0</v>
      </c>
      <c r="AS453" s="182">
        <f>(SUMIF([6]预算调整!$F:$F,A:A,[6]预算调整!$P:$P))/10000</f>
        <v>0</v>
      </c>
      <c r="AT453" s="219">
        <f t="shared" si="900"/>
        <v>0</v>
      </c>
      <c r="AW453" s="231">
        <v>0</v>
      </c>
      <c r="AX453" s="182">
        <f>(SUMIF([7]Sheet2!$B:$B,A:A,[7]Sheet2!$C:$C))/10000</f>
        <v>0</v>
      </c>
      <c r="AY453" s="219">
        <f t="shared" si="901"/>
        <v>0</v>
      </c>
      <c r="BC453" s="182">
        <v>0</v>
      </c>
      <c r="BD453" s="146">
        <f t="shared" si="902"/>
        <v>0</v>
      </c>
      <c r="BE453" s="182">
        <v>0</v>
      </c>
      <c r="BF453" s="182">
        <f>SUMIF([8]Sheet1!$O:$O,A453,[8]Sheet1!$AD:$AD)</f>
        <v>0</v>
      </c>
    </row>
    <row r="454" hidden="1" customHeight="1" spans="1:58">
      <c r="A454" s="208">
        <v>2069999</v>
      </c>
      <c r="B454" s="60" t="s">
        <v>396</v>
      </c>
      <c r="C454" s="63">
        <f t="shared" si="893"/>
        <v>0</v>
      </c>
      <c r="D454" s="63">
        <f t="shared" si="894"/>
        <v>0</v>
      </c>
      <c r="E454" s="63">
        <f t="shared" si="895"/>
        <v>0</v>
      </c>
      <c r="F454" s="63">
        <f t="shared" si="896"/>
        <v>0</v>
      </c>
      <c r="G454" s="63">
        <f t="shared" si="897"/>
        <v>0</v>
      </c>
      <c r="H454" s="63">
        <f t="shared" si="898"/>
        <v>0</v>
      </c>
      <c r="I454" s="106" t="str">
        <f t="shared" si="849"/>
        <v>否</v>
      </c>
      <c r="J454" s="146" t="str">
        <f t="shared" si="850"/>
        <v>项</v>
      </c>
      <c r="K454" s="146" t="str">
        <f t="shared" si="851"/>
        <v>206</v>
      </c>
      <c r="N454" s="218">
        <v>0</v>
      </c>
      <c r="O454" s="146">
        <v>0</v>
      </c>
      <c r="P454" s="219">
        <f>ROUND(O454,0)</f>
        <v>0</v>
      </c>
      <c r="Q454" s="219">
        <v>0</v>
      </c>
      <c r="R454" s="219">
        <v>0</v>
      </c>
      <c r="S454" s="219">
        <f>VLOOKUP(A:A,[3]全区!$A$1:$O$65536,15,FALSE)</f>
        <v>0</v>
      </c>
      <c r="T454" s="219">
        <v>0</v>
      </c>
      <c r="U454" s="146">
        <f>VLOOKUP(A:A,[3]全区!$A$1:$Q$65536,17,FALSE)</f>
        <v>0</v>
      </c>
      <c r="V454" s="219">
        <f>ROUND(U454,0)</f>
        <v>0</v>
      </c>
      <c r="W454" s="219">
        <v>0</v>
      </c>
      <c r="X454" s="182">
        <f>VLOOKUP(A:A,[3]全区!$A$1:$S$65536,19,FALSE)</f>
        <v>0</v>
      </c>
      <c r="Y454" s="219">
        <f>ROUND(X454,0)</f>
        <v>0</v>
      </c>
      <c r="AA454" s="182">
        <f>VLOOKUP(A:A,[2]全区!$A$1:$T$65536,20,FALSE)</f>
        <v>0</v>
      </c>
      <c r="AB454" s="219">
        <f>ROUND(AA454,0)</f>
        <v>0</v>
      </c>
      <c r="AC454" s="182">
        <f>VLOOKUP(A:A,[1]全区!$A$1:$V$65536,22,FALSE)</f>
        <v>0</v>
      </c>
      <c r="AD454" s="219">
        <f>ROUND(AC454,0)</f>
        <v>0</v>
      </c>
      <c r="AE454" s="182">
        <f>VLOOKUP(A:A,[2]全区!$A$1:$P$65536,16,FALSE)</f>
        <v>0</v>
      </c>
      <c r="AF454" s="219">
        <f>ROUND(AE454,0)</f>
        <v>0</v>
      </c>
      <c r="AH454" s="182">
        <v>0</v>
      </c>
      <c r="AI454" s="182">
        <f>VLOOKUP(A:A,'[4]YB01'!$A$1:$C$1317,3,FALSE)</f>
        <v>0</v>
      </c>
      <c r="AJ454" s="177">
        <f t="shared" si="899"/>
        <v>0</v>
      </c>
      <c r="AK454" s="146">
        <v>0</v>
      </c>
      <c r="AL454" s="146">
        <f>ROUND(AM454,0)</f>
        <v>0</v>
      </c>
      <c r="AM454" s="228">
        <v>0</v>
      </c>
      <c r="AN454" s="182">
        <f t="shared" si="772"/>
        <v>0</v>
      </c>
      <c r="AO454" s="219">
        <v>0</v>
      </c>
      <c r="AP454" s="176">
        <f>(SUMIF([5]预算调整!$O:$O,A:A,[5]预算调整!$AD:$AD))/10000</f>
        <v>0</v>
      </c>
      <c r="AQ454" s="219">
        <f t="shared" si="801"/>
        <v>0</v>
      </c>
      <c r="AR454" s="219">
        <v>0</v>
      </c>
      <c r="AS454" s="182">
        <f>(SUMIF([6]预算调整!$F:$F,A:A,[6]预算调整!$P:$P))/10000</f>
        <v>0</v>
      </c>
      <c r="AT454" s="219">
        <f t="shared" si="900"/>
        <v>0</v>
      </c>
      <c r="AW454" s="231">
        <v>0</v>
      </c>
      <c r="AX454" s="182">
        <f>(SUMIF([7]Sheet2!$B:$B,A:A,[7]Sheet2!$C:$C))/10000</f>
        <v>0</v>
      </c>
      <c r="AY454" s="219">
        <f t="shared" si="901"/>
        <v>0</v>
      </c>
      <c r="BC454" s="182">
        <v>0</v>
      </c>
      <c r="BD454" s="146">
        <f t="shared" si="902"/>
        <v>0</v>
      </c>
      <c r="BE454" s="182">
        <v>0</v>
      </c>
      <c r="BF454" s="182">
        <f>SUMIF([8]Sheet1!$O:$O,A454,[8]Sheet1!$AD:$AD)</f>
        <v>0</v>
      </c>
    </row>
    <row r="455" s="177" customFormat="1" customHeight="1" spans="1:58">
      <c r="A455" s="234">
        <v>207</v>
      </c>
      <c r="B455" s="205" t="s">
        <v>397</v>
      </c>
      <c r="C455" s="55">
        <f t="shared" ref="C455:H455" si="903">SUM(C456,C472,C480,C491,C500,C508)</f>
        <v>1827</v>
      </c>
      <c r="D455" s="55">
        <f t="shared" si="903"/>
        <v>553</v>
      </c>
      <c r="E455" s="55">
        <f t="shared" si="903"/>
        <v>-163</v>
      </c>
      <c r="F455" s="55">
        <f t="shared" si="903"/>
        <v>-472</v>
      </c>
      <c r="G455" s="55">
        <f t="shared" si="903"/>
        <v>81</v>
      </c>
      <c r="H455" s="55">
        <f t="shared" si="903"/>
        <v>1664</v>
      </c>
      <c r="I455" s="106" t="str">
        <f t="shared" si="849"/>
        <v>是</v>
      </c>
      <c r="J455" s="143" t="str">
        <f t="shared" si="850"/>
        <v>类</v>
      </c>
      <c r="K455" s="143" t="str">
        <f t="shared" si="851"/>
        <v>207</v>
      </c>
      <c r="L455" s="143"/>
      <c r="M455" s="143"/>
      <c r="N455" s="143"/>
      <c r="O455" s="143"/>
      <c r="P455" s="143"/>
      <c r="Q455" s="143"/>
      <c r="R455" s="143"/>
      <c r="S455" s="143"/>
      <c r="T455" s="143"/>
      <c r="U455" s="143"/>
      <c r="V455" s="143"/>
      <c r="W455" s="143"/>
      <c r="AN455" s="182">
        <f t="shared" si="772"/>
        <v>0</v>
      </c>
      <c r="AO455" s="219"/>
      <c r="AP455" s="176">
        <f>(SUMIF([5]预算调整!$O:$O,A:A,[5]预算调整!$AD:$AD))/10000</f>
        <v>0</v>
      </c>
      <c r="AQ455" s="219">
        <f t="shared" si="801"/>
        <v>0</v>
      </c>
      <c r="AR455" s="219"/>
      <c r="AS455" s="182">
        <v>0</v>
      </c>
      <c r="AX455" s="182">
        <v>0</v>
      </c>
      <c r="BC455" s="182"/>
      <c r="BD455" s="182"/>
      <c r="BE455" s="182">
        <v>0</v>
      </c>
      <c r="BF455" s="182"/>
    </row>
    <row r="456" s="177" customFormat="1" customHeight="1" spans="1:58">
      <c r="A456" s="209">
        <v>20701</v>
      </c>
      <c r="B456" s="207" t="s">
        <v>398</v>
      </c>
      <c r="C456" s="66">
        <f t="shared" ref="C456:H456" si="904">SUM(C457:C471)</f>
        <v>1179</v>
      </c>
      <c r="D456" s="66">
        <f t="shared" si="904"/>
        <v>84</v>
      </c>
      <c r="E456" s="66">
        <f t="shared" si="904"/>
        <v>310</v>
      </c>
      <c r="F456" s="66">
        <f t="shared" si="904"/>
        <v>-46</v>
      </c>
      <c r="G456" s="66">
        <f t="shared" si="904"/>
        <v>38</v>
      </c>
      <c r="H456" s="66">
        <f t="shared" si="904"/>
        <v>1489</v>
      </c>
      <c r="I456" s="106" t="str">
        <f t="shared" si="849"/>
        <v>是</v>
      </c>
      <c r="J456" s="143" t="str">
        <f t="shared" si="850"/>
        <v>款</v>
      </c>
      <c r="K456" s="143" t="str">
        <f t="shared" si="851"/>
        <v>207</v>
      </c>
      <c r="L456" s="143"/>
      <c r="M456" s="143"/>
      <c r="N456" s="143"/>
      <c r="O456" s="143"/>
      <c r="P456" s="143"/>
      <c r="Q456" s="143"/>
      <c r="R456" s="143"/>
      <c r="S456" s="143"/>
      <c r="T456" s="143"/>
      <c r="U456" s="143"/>
      <c r="V456" s="143"/>
      <c r="W456" s="143"/>
      <c r="AN456" s="182">
        <f t="shared" si="772"/>
        <v>0</v>
      </c>
      <c r="AO456" s="219"/>
      <c r="AP456" s="176">
        <f>(SUMIF([5]预算调整!$O:$O,A:A,[5]预算调整!$AD:$AD))/10000</f>
        <v>0</v>
      </c>
      <c r="AQ456" s="219">
        <f t="shared" si="801"/>
        <v>0</v>
      </c>
      <c r="AR456" s="219"/>
      <c r="AS456" s="182">
        <v>0</v>
      </c>
      <c r="AX456" s="182">
        <v>0</v>
      </c>
      <c r="BC456" s="182"/>
      <c r="BD456" s="182"/>
      <c r="BE456" s="182">
        <v>0</v>
      </c>
      <c r="BF456" s="182"/>
    </row>
    <row r="457" customHeight="1" spans="1:58">
      <c r="A457" s="208">
        <v>2070101</v>
      </c>
      <c r="B457" s="60" t="s">
        <v>101</v>
      </c>
      <c r="C457" s="63">
        <f t="shared" ref="C457:C471" si="905">N457+T457+W457</f>
        <v>194</v>
      </c>
      <c r="D457" s="63">
        <f t="shared" ref="D457:D471" si="906">Q457+T457</f>
        <v>0</v>
      </c>
      <c r="E457" s="63">
        <f t="shared" ref="E457:E471" si="907">H457-C457</f>
        <v>62</v>
      </c>
      <c r="F457" s="63">
        <f t="shared" ref="F457:F471" si="908">G457-D457</f>
        <v>0</v>
      </c>
      <c r="G457" s="63">
        <f t="shared" ref="G457:G471" si="909">AW457</f>
        <v>0</v>
      </c>
      <c r="H457" s="63">
        <f t="shared" ref="H457:H471" si="910">AK457+AN457</f>
        <v>256</v>
      </c>
      <c r="I457" s="106" t="str">
        <f t="shared" si="849"/>
        <v>是</v>
      </c>
      <c r="J457" s="146" t="str">
        <f t="shared" si="850"/>
        <v>项</v>
      </c>
      <c r="K457" s="146" t="str">
        <f t="shared" si="851"/>
        <v>207</v>
      </c>
      <c r="N457" s="218">
        <v>194</v>
      </c>
      <c r="O457" s="146">
        <v>193.870732</v>
      </c>
      <c r="P457" s="219">
        <f t="shared" ref="P457:P471" si="911">ROUND(O457,0)</f>
        <v>194</v>
      </c>
      <c r="Q457" s="219">
        <v>0</v>
      </c>
      <c r="R457" s="219">
        <v>0</v>
      </c>
      <c r="S457" s="219">
        <f>VLOOKUP(A:A,[3]全区!$A$1:$O$65536,15,FALSE)</f>
        <v>0</v>
      </c>
      <c r="T457" s="219">
        <v>0</v>
      </c>
      <c r="U457" s="146">
        <f>VLOOKUP(A:A,[3]全区!$A$1:$Q$65536,17,FALSE)</f>
        <v>0</v>
      </c>
      <c r="V457" s="219">
        <f t="shared" ref="V457:V471" si="912">ROUND(U457,0)</f>
        <v>0</v>
      </c>
      <c r="W457" s="219">
        <v>0</v>
      </c>
      <c r="X457" s="182">
        <f>VLOOKUP(A:A,[3]全区!$A$1:$S$65536,19,FALSE)</f>
        <v>0</v>
      </c>
      <c r="Y457" s="219">
        <f t="shared" ref="Y457:Y471" si="913">ROUND(X457,0)</f>
        <v>0</v>
      </c>
      <c r="AA457" s="182">
        <f>VLOOKUP(A:A,[2]全区!$A$1:$T$65536,20,FALSE)</f>
        <v>0</v>
      </c>
      <c r="AB457" s="219">
        <f t="shared" ref="AB457:AB471" si="914">ROUND(AA457,0)</f>
        <v>0</v>
      </c>
      <c r="AC457" s="182">
        <f>VLOOKUP(A:A,[1]全区!$A$1:$V$65536,22,FALSE)</f>
        <v>0</v>
      </c>
      <c r="AD457" s="219">
        <f t="shared" ref="AD457:AD471" si="915">ROUND(AC457,0)</f>
        <v>0</v>
      </c>
      <c r="AE457" s="182">
        <f>VLOOKUP(A:A,[2]全区!$A$1:$P$65536,16,FALSE)</f>
        <v>0</v>
      </c>
      <c r="AF457" s="219">
        <f t="shared" ref="AF457:AF471" si="916">ROUND(AE457,0)</f>
        <v>0</v>
      </c>
      <c r="AH457" s="182">
        <v>193</v>
      </c>
      <c r="AI457" s="182">
        <f>VLOOKUP(A:A,'[4]YB01'!$A$1:$C$1317,3,FALSE)</f>
        <v>193</v>
      </c>
      <c r="AJ457" s="177">
        <f t="shared" ref="AJ457:AJ471" si="917">AO457+AR457</f>
        <v>15</v>
      </c>
      <c r="AK457" s="146">
        <v>196</v>
      </c>
      <c r="AL457" s="146">
        <f t="shared" ref="AL457:AL471" si="918">ROUND(AM457,0)</f>
        <v>196</v>
      </c>
      <c r="AM457" s="228">
        <v>195.594255</v>
      </c>
      <c r="AN457" s="182">
        <f t="shared" si="772"/>
        <v>60</v>
      </c>
      <c r="AO457" s="219">
        <v>15</v>
      </c>
      <c r="AP457" s="176">
        <f>(SUMIF([5]预算调整!$O:$O,A:A,[5]预算调整!$AD:$AD))/10000</f>
        <v>15.179809</v>
      </c>
      <c r="AQ457" s="219">
        <f t="shared" si="801"/>
        <v>15</v>
      </c>
      <c r="AR457" s="219">
        <v>0</v>
      </c>
      <c r="AS457" s="182">
        <f>(SUMIF([6]预算调整!$F:$F,A:A,[6]预算调整!$P:$P))/10000</f>
        <v>0</v>
      </c>
      <c r="AT457" s="219">
        <f t="shared" ref="AT457:AT471" si="919">ROUND(AS457,0)</f>
        <v>0</v>
      </c>
      <c r="AW457" s="231">
        <v>0</v>
      </c>
      <c r="AX457" s="182">
        <f>(SUMIF([7]Sheet2!$B:$B,A:A,[7]Sheet2!$C:$C))/10000</f>
        <v>0</v>
      </c>
      <c r="AY457" s="219">
        <f t="shared" ref="AY457:AY471" si="920">ROUND(AX457,0)</f>
        <v>0</v>
      </c>
      <c r="BC457" s="182">
        <v>60</v>
      </c>
      <c r="BD457" s="146">
        <f t="shared" ref="BD457:BD471" si="921">ROUND(BE457,0)</f>
        <v>60</v>
      </c>
      <c r="BE457" s="182">
        <v>59.7236</v>
      </c>
      <c r="BF457" s="182">
        <f>SUMIF([8]Sheet1!$O:$O,A457,[8]Sheet1!$AD:$AD)</f>
        <v>597236</v>
      </c>
    </row>
    <row r="458" hidden="1" customHeight="1" spans="1:58">
      <c r="A458" s="208">
        <v>2070102</v>
      </c>
      <c r="B458" s="60" t="s">
        <v>102</v>
      </c>
      <c r="C458" s="63">
        <f t="shared" si="905"/>
        <v>0</v>
      </c>
      <c r="D458" s="63">
        <f t="shared" si="906"/>
        <v>0</v>
      </c>
      <c r="E458" s="63">
        <f t="shared" si="907"/>
        <v>0</v>
      </c>
      <c r="F458" s="63">
        <f t="shared" si="908"/>
        <v>0</v>
      </c>
      <c r="G458" s="63">
        <f t="shared" si="909"/>
        <v>0</v>
      </c>
      <c r="H458" s="63">
        <f t="shared" si="910"/>
        <v>0</v>
      </c>
      <c r="I458" s="106" t="str">
        <f t="shared" si="849"/>
        <v>否</v>
      </c>
      <c r="J458" s="146" t="str">
        <f t="shared" si="850"/>
        <v>项</v>
      </c>
      <c r="K458" s="146" t="str">
        <f t="shared" si="851"/>
        <v>207</v>
      </c>
      <c r="N458" s="218">
        <v>0</v>
      </c>
      <c r="O458" s="146">
        <v>0</v>
      </c>
      <c r="P458" s="219">
        <f t="shared" si="911"/>
        <v>0</v>
      </c>
      <c r="Q458" s="219">
        <v>0</v>
      </c>
      <c r="R458" s="219">
        <v>0</v>
      </c>
      <c r="S458" s="219">
        <f>VLOOKUP(A:A,[3]全区!$A$1:$O$65536,15,FALSE)</f>
        <v>0</v>
      </c>
      <c r="T458" s="219">
        <v>0</v>
      </c>
      <c r="U458" s="146">
        <f>VLOOKUP(A:A,[3]全区!$A$1:$Q$65536,17,FALSE)</f>
        <v>0</v>
      </c>
      <c r="V458" s="219">
        <f t="shared" si="912"/>
        <v>0</v>
      </c>
      <c r="W458" s="219">
        <v>0</v>
      </c>
      <c r="X458" s="182">
        <f>VLOOKUP(A:A,[3]全区!$A$1:$S$65536,19,FALSE)</f>
        <v>0</v>
      </c>
      <c r="Y458" s="219">
        <f t="shared" si="913"/>
        <v>0</v>
      </c>
      <c r="AA458" s="182">
        <f>VLOOKUP(A:A,[2]全区!$A$1:$T$65536,20,FALSE)</f>
        <v>0</v>
      </c>
      <c r="AB458" s="219">
        <f t="shared" si="914"/>
        <v>0</v>
      </c>
      <c r="AC458" s="182">
        <f>VLOOKUP(A:A,[1]全区!$A$1:$V$65536,22,FALSE)</f>
        <v>0</v>
      </c>
      <c r="AD458" s="219">
        <f t="shared" si="915"/>
        <v>0</v>
      </c>
      <c r="AE458" s="182">
        <f>VLOOKUP(A:A,[2]全区!$A$1:$P$65536,16,FALSE)</f>
        <v>0</v>
      </c>
      <c r="AF458" s="219">
        <f t="shared" si="916"/>
        <v>0</v>
      </c>
      <c r="AH458" s="182">
        <v>0</v>
      </c>
      <c r="AI458" s="182">
        <f>VLOOKUP(A:A,'[4]YB01'!$A$1:$C$1317,3,FALSE)</f>
        <v>0</v>
      </c>
      <c r="AJ458" s="177">
        <f t="shared" si="917"/>
        <v>0</v>
      </c>
      <c r="AK458" s="146">
        <v>0</v>
      </c>
      <c r="AL458" s="146">
        <f t="shared" si="918"/>
        <v>0</v>
      </c>
      <c r="AM458" s="228">
        <v>0</v>
      </c>
      <c r="AN458" s="182">
        <f t="shared" si="772"/>
        <v>0</v>
      </c>
      <c r="AO458" s="219">
        <v>0</v>
      </c>
      <c r="AP458" s="176">
        <f>(SUMIF([5]预算调整!$O:$O,A:A,[5]预算调整!$AD:$AD))/10000</f>
        <v>0</v>
      </c>
      <c r="AQ458" s="219">
        <f t="shared" si="801"/>
        <v>0</v>
      </c>
      <c r="AR458" s="219">
        <v>0</v>
      </c>
      <c r="AS458" s="182">
        <f>(SUMIF([6]预算调整!$F:$F,A:A,[6]预算调整!$P:$P))/10000</f>
        <v>0</v>
      </c>
      <c r="AT458" s="219">
        <f t="shared" si="919"/>
        <v>0</v>
      </c>
      <c r="AW458" s="231">
        <v>0</v>
      </c>
      <c r="AX458" s="182">
        <f>(SUMIF([7]Sheet2!$B:$B,A:A,[7]Sheet2!$C:$C))/10000</f>
        <v>0</v>
      </c>
      <c r="AY458" s="219">
        <f t="shared" si="920"/>
        <v>0</v>
      </c>
      <c r="BC458" s="182">
        <v>0</v>
      </c>
      <c r="BD458" s="146">
        <f t="shared" si="921"/>
        <v>0</v>
      </c>
      <c r="BE458" s="182">
        <v>0</v>
      </c>
      <c r="BF458" s="182">
        <f>SUMIF([8]Sheet1!$O:$O,A458,[8]Sheet1!$AD:$AD)</f>
        <v>0</v>
      </c>
    </row>
    <row r="459" hidden="1" customHeight="1" spans="1:58">
      <c r="A459" s="208">
        <v>2070103</v>
      </c>
      <c r="B459" s="60" t="s">
        <v>103</v>
      </c>
      <c r="C459" s="63">
        <f t="shared" si="905"/>
        <v>0</v>
      </c>
      <c r="D459" s="63">
        <f t="shared" si="906"/>
        <v>0</v>
      </c>
      <c r="E459" s="63">
        <f t="shared" si="907"/>
        <v>0</v>
      </c>
      <c r="F459" s="63">
        <f t="shared" si="908"/>
        <v>0</v>
      </c>
      <c r="G459" s="63">
        <f t="shared" si="909"/>
        <v>0</v>
      </c>
      <c r="H459" s="63">
        <f t="shared" si="910"/>
        <v>0</v>
      </c>
      <c r="I459" s="106" t="str">
        <f t="shared" si="849"/>
        <v>否</v>
      </c>
      <c r="J459" s="146" t="str">
        <f t="shared" si="850"/>
        <v>项</v>
      </c>
      <c r="K459" s="146" t="str">
        <f t="shared" si="851"/>
        <v>207</v>
      </c>
      <c r="N459" s="218">
        <v>0</v>
      </c>
      <c r="O459" s="146">
        <v>0</v>
      </c>
      <c r="P459" s="219">
        <f t="shared" si="911"/>
        <v>0</v>
      </c>
      <c r="Q459" s="219">
        <v>0</v>
      </c>
      <c r="R459" s="219">
        <v>0</v>
      </c>
      <c r="S459" s="219">
        <f>VLOOKUP(A:A,[3]全区!$A$1:$O$65536,15,FALSE)</f>
        <v>0</v>
      </c>
      <c r="T459" s="219">
        <v>0</v>
      </c>
      <c r="U459" s="146">
        <f>VLOOKUP(A:A,[3]全区!$A$1:$Q$65536,17,FALSE)</f>
        <v>0</v>
      </c>
      <c r="V459" s="219">
        <f t="shared" si="912"/>
        <v>0</v>
      </c>
      <c r="W459" s="219">
        <v>0</v>
      </c>
      <c r="X459" s="182">
        <f>VLOOKUP(A:A,[3]全区!$A$1:$S$65536,19,FALSE)</f>
        <v>0</v>
      </c>
      <c r="Y459" s="219">
        <f t="shared" si="913"/>
        <v>0</v>
      </c>
      <c r="AA459" s="182">
        <f>VLOOKUP(A:A,[2]全区!$A$1:$T$65536,20,FALSE)</f>
        <v>0</v>
      </c>
      <c r="AB459" s="219">
        <f t="shared" si="914"/>
        <v>0</v>
      </c>
      <c r="AC459" s="182">
        <f>VLOOKUP(A:A,[1]全区!$A$1:$V$65536,22,FALSE)</f>
        <v>0</v>
      </c>
      <c r="AD459" s="219">
        <f t="shared" si="915"/>
        <v>0</v>
      </c>
      <c r="AE459" s="182">
        <f>VLOOKUP(A:A,[2]全区!$A$1:$P$65536,16,FALSE)</f>
        <v>0</v>
      </c>
      <c r="AF459" s="219">
        <f t="shared" si="916"/>
        <v>0</v>
      </c>
      <c r="AH459" s="182">
        <v>0</v>
      </c>
      <c r="AI459" s="182">
        <f>VLOOKUP(A:A,'[4]YB01'!$A$1:$C$1317,3,FALSE)</f>
        <v>0</v>
      </c>
      <c r="AJ459" s="177">
        <f t="shared" si="917"/>
        <v>0</v>
      </c>
      <c r="AK459" s="146">
        <v>0</v>
      </c>
      <c r="AL459" s="146">
        <f t="shared" si="918"/>
        <v>0</v>
      </c>
      <c r="AM459" s="228">
        <v>0</v>
      </c>
      <c r="AN459" s="182">
        <f t="shared" ref="AN459:AN522" si="922">BC459+BG459</f>
        <v>0</v>
      </c>
      <c r="AO459" s="219">
        <v>0</v>
      </c>
      <c r="AP459" s="176">
        <f>(SUMIF([5]预算调整!$O:$O,A:A,[5]预算调整!$AD:$AD))/10000</f>
        <v>0</v>
      </c>
      <c r="AQ459" s="219">
        <f t="shared" si="801"/>
        <v>0</v>
      </c>
      <c r="AR459" s="219">
        <v>0</v>
      </c>
      <c r="AS459" s="182">
        <f>(SUMIF([6]预算调整!$F:$F,A:A,[6]预算调整!$P:$P))/10000</f>
        <v>0</v>
      </c>
      <c r="AT459" s="219">
        <f t="shared" si="919"/>
        <v>0</v>
      </c>
      <c r="AW459" s="231">
        <v>0</v>
      </c>
      <c r="AX459" s="182">
        <f>(SUMIF([7]Sheet2!$B:$B,A:A,[7]Sheet2!$C:$C))/10000</f>
        <v>0</v>
      </c>
      <c r="AY459" s="219">
        <f t="shared" si="920"/>
        <v>0</v>
      </c>
      <c r="BC459" s="182">
        <v>0</v>
      </c>
      <c r="BD459" s="146">
        <f t="shared" si="921"/>
        <v>0</v>
      </c>
      <c r="BE459" s="182">
        <v>0</v>
      </c>
      <c r="BF459" s="182">
        <f>SUMIF([8]Sheet1!$O:$O,A459,[8]Sheet1!$AD:$AD)</f>
        <v>0</v>
      </c>
    </row>
    <row r="460" customHeight="1" spans="1:58">
      <c r="A460" s="208">
        <v>2070104</v>
      </c>
      <c r="B460" s="60" t="s">
        <v>399</v>
      </c>
      <c r="C460" s="63">
        <f t="shared" si="905"/>
        <v>152</v>
      </c>
      <c r="D460" s="63">
        <f t="shared" si="906"/>
        <v>0</v>
      </c>
      <c r="E460" s="63">
        <f t="shared" si="907"/>
        <v>69</v>
      </c>
      <c r="F460" s="63">
        <f t="shared" si="908"/>
        <v>0</v>
      </c>
      <c r="G460" s="63">
        <f t="shared" si="909"/>
        <v>0</v>
      </c>
      <c r="H460" s="63">
        <f t="shared" si="910"/>
        <v>221</v>
      </c>
      <c r="I460" s="106" t="str">
        <f t="shared" si="849"/>
        <v>是</v>
      </c>
      <c r="J460" s="146" t="str">
        <f t="shared" si="850"/>
        <v>项</v>
      </c>
      <c r="K460" s="146" t="str">
        <f t="shared" si="851"/>
        <v>207</v>
      </c>
      <c r="N460" s="218">
        <v>152</v>
      </c>
      <c r="O460" s="146">
        <v>151.9894</v>
      </c>
      <c r="P460" s="219">
        <f t="shared" si="911"/>
        <v>152</v>
      </c>
      <c r="Q460" s="219">
        <v>0</v>
      </c>
      <c r="R460" s="219">
        <v>0</v>
      </c>
      <c r="S460" s="219">
        <f>VLOOKUP(A:A,[3]全区!$A$1:$O$65536,15,FALSE)</f>
        <v>0</v>
      </c>
      <c r="T460" s="219">
        <v>0</v>
      </c>
      <c r="U460" s="146">
        <f>VLOOKUP(A:A,[3]全区!$A$1:$Q$65536,17,FALSE)</f>
        <v>0</v>
      </c>
      <c r="V460" s="219">
        <f t="shared" si="912"/>
        <v>0</v>
      </c>
      <c r="W460" s="219">
        <v>0</v>
      </c>
      <c r="X460" s="182">
        <f>VLOOKUP(A:A,[3]全区!$A$1:$S$65536,19,FALSE)</f>
        <v>0</v>
      </c>
      <c r="Y460" s="219">
        <f t="shared" si="913"/>
        <v>0</v>
      </c>
      <c r="AA460" s="182">
        <f>VLOOKUP(A:A,[2]全区!$A$1:$T$65536,20,FALSE)</f>
        <v>0</v>
      </c>
      <c r="AB460" s="219">
        <f t="shared" si="914"/>
        <v>0</v>
      </c>
      <c r="AC460" s="182">
        <f>VLOOKUP(A:A,[1]全区!$A$1:$V$65536,22,FALSE)</f>
        <v>0</v>
      </c>
      <c r="AD460" s="219">
        <f t="shared" si="915"/>
        <v>0</v>
      </c>
      <c r="AE460" s="182">
        <f>VLOOKUP(A:A,[2]全区!$A$1:$P$65536,16,FALSE)</f>
        <v>0</v>
      </c>
      <c r="AF460" s="219">
        <f t="shared" si="916"/>
        <v>0</v>
      </c>
      <c r="AH460" s="182">
        <v>155</v>
      </c>
      <c r="AI460" s="182">
        <f>VLOOKUP(A:A,'[4]YB01'!$A$1:$C$1317,3,FALSE)</f>
        <v>155</v>
      </c>
      <c r="AJ460" s="177">
        <f t="shared" si="917"/>
        <v>11</v>
      </c>
      <c r="AK460" s="146">
        <v>156</v>
      </c>
      <c r="AL460" s="146">
        <f t="shared" si="918"/>
        <v>156</v>
      </c>
      <c r="AM460" s="228">
        <v>156.125</v>
      </c>
      <c r="AN460" s="182">
        <f t="shared" si="922"/>
        <v>65</v>
      </c>
      <c r="AO460" s="219">
        <v>11</v>
      </c>
      <c r="AP460" s="176">
        <f>(SUMIF([5]预算调整!$O:$O,A:A,[5]预算调整!$AD:$AD))/10000</f>
        <v>10.57562</v>
      </c>
      <c r="AQ460" s="219">
        <f t="shared" si="801"/>
        <v>11</v>
      </c>
      <c r="AR460" s="219">
        <v>0</v>
      </c>
      <c r="AS460" s="182">
        <f>(SUMIF([6]预算调整!$F:$F,A:A,[6]预算调整!$P:$P))/10000</f>
        <v>0</v>
      </c>
      <c r="AT460" s="219">
        <f t="shared" si="919"/>
        <v>0</v>
      </c>
      <c r="AW460" s="231">
        <v>0</v>
      </c>
      <c r="AX460" s="182">
        <f>(SUMIF([7]Sheet2!$B:$B,A:A,[7]Sheet2!$C:$C))/10000</f>
        <v>0</v>
      </c>
      <c r="AY460" s="219">
        <f t="shared" si="920"/>
        <v>0</v>
      </c>
      <c r="BC460" s="182">
        <v>65</v>
      </c>
      <c r="BD460" s="146">
        <f t="shared" si="921"/>
        <v>65</v>
      </c>
      <c r="BE460" s="182">
        <v>64.7636</v>
      </c>
      <c r="BF460" s="182">
        <f>SUMIF([8]Sheet1!$O:$O,A460,[8]Sheet1!$AD:$AD)</f>
        <v>647636</v>
      </c>
    </row>
    <row r="461" hidden="1" customHeight="1" spans="1:58">
      <c r="A461" s="208">
        <v>2070105</v>
      </c>
      <c r="B461" s="60" t="s">
        <v>400</v>
      </c>
      <c r="C461" s="63">
        <f t="shared" si="905"/>
        <v>0</v>
      </c>
      <c r="D461" s="63">
        <f t="shared" si="906"/>
        <v>0</v>
      </c>
      <c r="E461" s="63">
        <f t="shared" si="907"/>
        <v>0</v>
      </c>
      <c r="F461" s="63">
        <f t="shared" si="908"/>
        <v>0</v>
      </c>
      <c r="G461" s="63">
        <f t="shared" si="909"/>
        <v>0</v>
      </c>
      <c r="H461" s="63">
        <f t="shared" si="910"/>
        <v>0</v>
      </c>
      <c r="I461" s="106" t="str">
        <f t="shared" si="849"/>
        <v>否</v>
      </c>
      <c r="J461" s="146" t="str">
        <f t="shared" si="850"/>
        <v>项</v>
      </c>
      <c r="K461" s="146" t="str">
        <f t="shared" si="851"/>
        <v>207</v>
      </c>
      <c r="N461" s="218">
        <v>0</v>
      </c>
      <c r="O461" s="146">
        <v>0</v>
      </c>
      <c r="P461" s="219">
        <f t="shared" si="911"/>
        <v>0</v>
      </c>
      <c r="Q461" s="219">
        <v>0</v>
      </c>
      <c r="R461" s="219">
        <v>0</v>
      </c>
      <c r="S461" s="219">
        <f>VLOOKUP(A:A,[3]全区!$A$1:$O$65536,15,FALSE)</f>
        <v>0</v>
      </c>
      <c r="T461" s="219">
        <v>0</v>
      </c>
      <c r="U461" s="146">
        <f>VLOOKUP(A:A,[3]全区!$A$1:$Q$65536,17,FALSE)</f>
        <v>0</v>
      </c>
      <c r="V461" s="219">
        <f t="shared" si="912"/>
        <v>0</v>
      </c>
      <c r="W461" s="219">
        <v>0</v>
      </c>
      <c r="X461" s="182">
        <f>VLOOKUP(A:A,[3]全区!$A$1:$S$65536,19,FALSE)</f>
        <v>0</v>
      </c>
      <c r="Y461" s="219">
        <f t="shared" si="913"/>
        <v>0</v>
      </c>
      <c r="AA461" s="182">
        <f>VLOOKUP(A:A,[2]全区!$A$1:$T$65536,20,FALSE)</f>
        <v>0</v>
      </c>
      <c r="AB461" s="219">
        <f t="shared" si="914"/>
        <v>0</v>
      </c>
      <c r="AC461" s="182">
        <f>VLOOKUP(A:A,[1]全区!$A$1:$V$65536,22,FALSE)</f>
        <v>0</v>
      </c>
      <c r="AD461" s="219">
        <f t="shared" si="915"/>
        <v>0</v>
      </c>
      <c r="AE461" s="182">
        <f>VLOOKUP(A:A,[2]全区!$A$1:$P$65536,16,FALSE)</f>
        <v>0</v>
      </c>
      <c r="AF461" s="219">
        <f t="shared" si="916"/>
        <v>0</v>
      </c>
      <c r="AH461" s="182">
        <v>0</v>
      </c>
      <c r="AI461" s="182">
        <f>VLOOKUP(A:A,'[4]YB01'!$A$1:$C$1317,3,FALSE)</f>
        <v>0</v>
      </c>
      <c r="AJ461" s="177">
        <f t="shared" si="917"/>
        <v>0</v>
      </c>
      <c r="AK461" s="146">
        <v>0</v>
      </c>
      <c r="AL461" s="146">
        <f t="shared" si="918"/>
        <v>0</v>
      </c>
      <c r="AM461" s="228">
        <v>0</v>
      </c>
      <c r="AN461" s="182">
        <f t="shared" si="922"/>
        <v>0</v>
      </c>
      <c r="AO461" s="219">
        <v>0</v>
      </c>
      <c r="AP461" s="176">
        <f>(SUMIF([5]预算调整!$O:$O,A:A,[5]预算调整!$AD:$AD))/10000</f>
        <v>0</v>
      </c>
      <c r="AQ461" s="219">
        <f t="shared" si="801"/>
        <v>0</v>
      </c>
      <c r="AR461" s="219">
        <v>0</v>
      </c>
      <c r="AS461" s="182">
        <f>(SUMIF([6]预算调整!$F:$F,A:A,[6]预算调整!$P:$P))/10000</f>
        <v>0</v>
      </c>
      <c r="AT461" s="219">
        <f t="shared" si="919"/>
        <v>0</v>
      </c>
      <c r="AW461" s="231">
        <v>0</v>
      </c>
      <c r="AX461" s="182">
        <f>(SUMIF([7]Sheet2!$B:$B,A:A,[7]Sheet2!$C:$C))/10000</f>
        <v>0</v>
      </c>
      <c r="AY461" s="219">
        <f t="shared" si="920"/>
        <v>0</v>
      </c>
      <c r="BC461" s="182">
        <v>0</v>
      </c>
      <c r="BD461" s="146">
        <f t="shared" si="921"/>
        <v>0</v>
      </c>
      <c r="BE461" s="182">
        <v>0</v>
      </c>
      <c r="BF461" s="182">
        <f>SUMIF([8]Sheet1!$O:$O,A461,[8]Sheet1!$AD:$AD)</f>
        <v>0</v>
      </c>
    </row>
    <row r="462" hidden="1" customHeight="1" spans="1:58">
      <c r="A462" s="208">
        <v>2070106</v>
      </c>
      <c r="B462" s="60" t="s">
        <v>401</v>
      </c>
      <c r="C462" s="63">
        <f t="shared" si="905"/>
        <v>0</v>
      </c>
      <c r="D462" s="63">
        <f t="shared" si="906"/>
        <v>0</v>
      </c>
      <c r="E462" s="63">
        <f t="shared" si="907"/>
        <v>0</v>
      </c>
      <c r="F462" s="63">
        <f t="shared" si="908"/>
        <v>0</v>
      </c>
      <c r="G462" s="63">
        <f t="shared" si="909"/>
        <v>0</v>
      </c>
      <c r="H462" s="63">
        <f t="shared" si="910"/>
        <v>0</v>
      </c>
      <c r="I462" s="106" t="str">
        <f t="shared" si="849"/>
        <v>否</v>
      </c>
      <c r="J462" s="146" t="str">
        <f t="shared" si="850"/>
        <v>项</v>
      </c>
      <c r="K462" s="146" t="str">
        <f t="shared" si="851"/>
        <v>207</v>
      </c>
      <c r="N462" s="218">
        <v>0</v>
      </c>
      <c r="O462" s="146">
        <v>0</v>
      </c>
      <c r="P462" s="219">
        <f t="shared" si="911"/>
        <v>0</v>
      </c>
      <c r="Q462" s="219">
        <v>0</v>
      </c>
      <c r="R462" s="219">
        <v>0</v>
      </c>
      <c r="S462" s="219">
        <f>VLOOKUP(A:A,[3]全区!$A$1:$O$65536,15,FALSE)</f>
        <v>0</v>
      </c>
      <c r="T462" s="219">
        <v>0</v>
      </c>
      <c r="U462" s="146">
        <f>VLOOKUP(A:A,[3]全区!$A$1:$Q$65536,17,FALSE)</f>
        <v>0</v>
      </c>
      <c r="V462" s="219">
        <f t="shared" si="912"/>
        <v>0</v>
      </c>
      <c r="W462" s="219">
        <v>0</v>
      </c>
      <c r="X462" s="182">
        <f>VLOOKUP(A:A,[3]全区!$A$1:$S$65536,19,FALSE)</f>
        <v>0</v>
      </c>
      <c r="Y462" s="219">
        <f t="shared" si="913"/>
        <v>0</v>
      </c>
      <c r="AA462" s="182">
        <f>VLOOKUP(A:A,[2]全区!$A$1:$T$65536,20,FALSE)</f>
        <v>0</v>
      </c>
      <c r="AB462" s="219">
        <f t="shared" si="914"/>
        <v>0</v>
      </c>
      <c r="AC462" s="182">
        <f>VLOOKUP(A:A,[1]全区!$A$1:$V$65536,22,FALSE)</f>
        <v>0</v>
      </c>
      <c r="AD462" s="219">
        <f t="shared" si="915"/>
        <v>0</v>
      </c>
      <c r="AE462" s="182">
        <f>VLOOKUP(A:A,[2]全区!$A$1:$P$65536,16,FALSE)</f>
        <v>0</v>
      </c>
      <c r="AF462" s="219">
        <f t="shared" si="916"/>
        <v>0</v>
      </c>
      <c r="AH462" s="182">
        <v>0</v>
      </c>
      <c r="AI462" s="182">
        <f>VLOOKUP(A:A,'[4]YB01'!$A$1:$C$1317,3,FALSE)</f>
        <v>0</v>
      </c>
      <c r="AJ462" s="177">
        <f t="shared" si="917"/>
        <v>0</v>
      </c>
      <c r="AK462" s="146">
        <v>0</v>
      </c>
      <c r="AL462" s="146">
        <f t="shared" si="918"/>
        <v>0</v>
      </c>
      <c r="AM462" s="228">
        <v>0</v>
      </c>
      <c r="AN462" s="182">
        <f t="shared" si="922"/>
        <v>0</v>
      </c>
      <c r="AO462" s="219">
        <v>0</v>
      </c>
      <c r="AP462" s="176">
        <f>(SUMIF([5]预算调整!$O:$O,A:A,[5]预算调整!$AD:$AD))/10000</f>
        <v>0</v>
      </c>
      <c r="AQ462" s="219">
        <f t="shared" si="801"/>
        <v>0</v>
      </c>
      <c r="AR462" s="219">
        <v>0</v>
      </c>
      <c r="AS462" s="182">
        <f>(SUMIF([6]预算调整!$F:$F,A:A,[6]预算调整!$P:$P))/10000</f>
        <v>0</v>
      </c>
      <c r="AT462" s="219">
        <f t="shared" si="919"/>
        <v>0</v>
      </c>
      <c r="AW462" s="231">
        <v>0</v>
      </c>
      <c r="AX462" s="182">
        <f>(SUMIF([7]Sheet2!$B:$B,A:A,[7]Sheet2!$C:$C))/10000</f>
        <v>0</v>
      </c>
      <c r="AY462" s="219">
        <f t="shared" si="920"/>
        <v>0</v>
      </c>
      <c r="BC462" s="182">
        <v>0</v>
      </c>
      <c r="BD462" s="146">
        <f t="shared" si="921"/>
        <v>0</v>
      </c>
      <c r="BE462" s="182">
        <v>0</v>
      </c>
      <c r="BF462" s="182">
        <f>SUMIF([8]Sheet1!$O:$O,A462,[8]Sheet1!$AD:$AD)</f>
        <v>0</v>
      </c>
    </row>
    <row r="463" hidden="1" customHeight="1" spans="1:58">
      <c r="A463" s="208">
        <v>2070107</v>
      </c>
      <c r="B463" s="60" t="s">
        <v>402</v>
      </c>
      <c r="C463" s="63">
        <f t="shared" si="905"/>
        <v>0</v>
      </c>
      <c r="D463" s="63">
        <f t="shared" si="906"/>
        <v>0</v>
      </c>
      <c r="E463" s="63">
        <f t="shared" si="907"/>
        <v>0</v>
      </c>
      <c r="F463" s="63">
        <f t="shared" si="908"/>
        <v>0</v>
      </c>
      <c r="G463" s="63">
        <f t="shared" si="909"/>
        <v>0</v>
      </c>
      <c r="H463" s="63">
        <f t="shared" si="910"/>
        <v>0</v>
      </c>
      <c r="I463" s="106" t="str">
        <f t="shared" si="849"/>
        <v>否</v>
      </c>
      <c r="J463" s="146" t="str">
        <f t="shared" si="850"/>
        <v>项</v>
      </c>
      <c r="K463" s="146" t="str">
        <f t="shared" si="851"/>
        <v>207</v>
      </c>
      <c r="N463" s="218">
        <v>0</v>
      </c>
      <c r="O463" s="146">
        <v>0</v>
      </c>
      <c r="P463" s="219">
        <f t="shared" si="911"/>
        <v>0</v>
      </c>
      <c r="Q463" s="219">
        <v>0</v>
      </c>
      <c r="R463" s="219">
        <v>0</v>
      </c>
      <c r="S463" s="219">
        <f>VLOOKUP(A:A,[3]全区!$A$1:$O$65536,15,FALSE)</f>
        <v>0</v>
      </c>
      <c r="T463" s="219">
        <v>0</v>
      </c>
      <c r="U463" s="146">
        <f>VLOOKUP(A:A,[3]全区!$A$1:$Q$65536,17,FALSE)</f>
        <v>0</v>
      </c>
      <c r="V463" s="219">
        <f t="shared" si="912"/>
        <v>0</v>
      </c>
      <c r="W463" s="219">
        <v>0</v>
      </c>
      <c r="X463" s="182">
        <f>VLOOKUP(A:A,[3]全区!$A$1:$S$65536,19,FALSE)</f>
        <v>0</v>
      </c>
      <c r="Y463" s="219">
        <f t="shared" si="913"/>
        <v>0</v>
      </c>
      <c r="AA463" s="182">
        <f>VLOOKUP(A:A,[2]全区!$A$1:$T$65536,20,FALSE)</f>
        <v>0</v>
      </c>
      <c r="AB463" s="219">
        <f t="shared" si="914"/>
        <v>0</v>
      </c>
      <c r="AC463" s="182">
        <f>VLOOKUP(A:A,[1]全区!$A$1:$V$65536,22,FALSE)</f>
        <v>0</v>
      </c>
      <c r="AD463" s="219">
        <f t="shared" si="915"/>
        <v>0</v>
      </c>
      <c r="AE463" s="182">
        <f>VLOOKUP(A:A,[2]全区!$A$1:$P$65536,16,FALSE)</f>
        <v>0</v>
      </c>
      <c r="AF463" s="219">
        <f t="shared" si="916"/>
        <v>0</v>
      </c>
      <c r="AH463" s="182">
        <v>0</v>
      </c>
      <c r="AI463" s="182">
        <f>VLOOKUP(A:A,'[4]YB01'!$A$1:$C$1317,3,FALSE)</f>
        <v>0</v>
      </c>
      <c r="AJ463" s="177">
        <f t="shared" si="917"/>
        <v>0</v>
      </c>
      <c r="AK463" s="146">
        <v>0</v>
      </c>
      <c r="AL463" s="146">
        <f t="shared" si="918"/>
        <v>0</v>
      </c>
      <c r="AM463" s="228">
        <v>0</v>
      </c>
      <c r="AN463" s="182">
        <f t="shared" si="922"/>
        <v>0</v>
      </c>
      <c r="AO463" s="219">
        <v>0</v>
      </c>
      <c r="AP463" s="176">
        <f>(SUMIF([5]预算调整!$O:$O,A:A,[5]预算调整!$AD:$AD))/10000</f>
        <v>0</v>
      </c>
      <c r="AQ463" s="219">
        <f t="shared" si="801"/>
        <v>0</v>
      </c>
      <c r="AR463" s="219">
        <v>0</v>
      </c>
      <c r="AS463" s="182">
        <f>(SUMIF([6]预算调整!$F:$F,A:A,[6]预算调整!$P:$P))/10000</f>
        <v>0</v>
      </c>
      <c r="AT463" s="219">
        <f t="shared" si="919"/>
        <v>0</v>
      </c>
      <c r="AW463" s="231">
        <v>0</v>
      </c>
      <c r="AX463" s="182">
        <f>(SUMIF([7]Sheet2!$B:$B,A:A,[7]Sheet2!$C:$C))/10000</f>
        <v>0</v>
      </c>
      <c r="AY463" s="219">
        <f t="shared" si="920"/>
        <v>0</v>
      </c>
      <c r="BC463" s="182">
        <v>0</v>
      </c>
      <c r="BD463" s="146">
        <f t="shared" si="921"/>
        <v>0</v>
      </c>
      <c r="BE463" s="182">
        <v>0</v>
      </c>
      <c r="BF463" s="182">
        <f>SUMIF([8]Sheet1!$O:$O,A463,[8]Sheet1!$AD:$AD)</f>
        <v>0</v>
      </c>
    </row>
    <row r="464" hidden="1" customHeight="1" spans="1:58">
      <c r="A464" s="208">
        <v>2070108</v>
      </c>
      <c r="B464" s="60" t="s">
        <v>403</v>
      </c>
      <c r="C464" s="63">
        <f t="shared" si="905"/>
        <v>0</v>
      </c>
      <c r="D464" s="63">
        <f t="shared" si="906"/>
        <v>0</v>
      </c>
      <c r="E464" s="63">
        <f t="shared" si="907"/>
        <v>0</v>
      </c>
      <c r="F464" s="63">
        <f t="shared" si="908"/>
        <v>0</v>
      </c>
      <c r="G464" s="63">
        <f t="shared" si="909"/>
        <v>0</v>
      </c>
      <c r="H464" s="63">
        <f t="shared" si="910"/>
        <v>0</v>
      </c>
      <c r="I464" s="106" t="str">
        <f t="shared" si="849"/>
        <v>否</v>
      </c>
      <c r="J464" s="146" t="str">
        <f t="shared" si="850"/>
        <v>项</v>
      </c>
      <c r="K464" s="146" t="str">
        <f t="shared" si="851"/>
        <v>207</v>
      </c>
      <c r="N464" s="218">
        <v>0</v>
      </c>
      <c r="O464" s="146">
        <v>0</v>
      </c>
      <c r="P464" s="219">
        <f t="shared" si="911"/>
        <v>0</v>
      </c>
      <c r="Q464" s="219">
        <v>0</v>
      </c>
      <c r="R464" s="219">
        <v>0</v>
      </c>
      <c r="S464" s="219">
        <f>VLOOKUP(A:A,[3]全区!$A$1:$O$65536,15,FALSE)</f>
        <v>0</v>
      </c>
      <c r="T464" s="219">
        <v>0</v>
      </c>
      <c r="U464" s="146">
        <f>VLOOKUP(A:A,[3]全区!$A$1:$Q$65536,17,FALSE)</f>
        <v>0</v>
      </c>
      <c r="V464" s="219">
        <f t="shared" si="912"/>
        <v>0</v>
      </c>
      <c r="W464" s="219">
        <v>0</v>
      </c>
      <c r="X464" s="182">
        <f>VLOOKUP(A:A,[3]全区!$A$1:$S$65536,19,FALSE)</f>
        <v>0</v>
      </c>
      <c r="Y464" s="219">
        <f t="shared" si="913"/>
        <v>0</v>
      </c>
      <c r="AA464" s="182">
        <f>VLOOKUP(A:A,[2]全区!$A$1:$T$65536,20,FALSE)</f>
        <v>0</v>
      </c>
      <c r="AB464" s="219">
        <f t="shared" si="914"/>
        <v>0</v>
      </c>
      <c r="AC464" s="182">
        <f>VLOOKUP(A:A,[1]全区!$A$1:$V$65536,22,FALSE)</f>
        <v>0</v>
      </c>
      <c r="AD464" s="219">
        <f t="shared" si="915"/>
        <v>0</v>
      </c>
      <c r="AE464" s="182">
        <f>VLOOKUP(A:A,[2]全区!$A$1:$P$65536,16,FALSE)</f>
        <v>0</v>
      </c>
      <c r="AF464" s="219">
        <f t="shared" si="916"/>
        <v>0</v>
      </c>
      <c r="AH464" s="182">
        <v>0</v>
      </c>
      <c r="AI464" s="182">
        <f>VLOOKUP(A:A,'[4]YB01'!$A$1:$C$1317,3,FALSE)</f>
        <v>0</v>
      </c>
      <c r="AJ464" s="177">
        <f t="shared" si="917"/>
        <v>0</v>
      </c>
      <c r="AK464" s="146">
        <v>0</v>
      </c>
      <c r="AL464" s="146">
        <f t="shared" si="918"/>
        <v>0</v>
      </c>
      <c r="AM464" s="228">
        <v>0</v>
      </c>
      <c r="AN464" s="182">
        <f t="shared" si="922"/>
        <v>0</v>
      </c>
      <c r="AO464" s="219">
        <v>0</v>
      </c>
      <c r="AP464" s="176">
        <f>(SUMIF([5]预算调整!$O:$O,A:A,[5]预算调整!$AD:$AD))/10000</f>
        <v>0</v>
      </c>
      <c r="AQ464" s="219">
        <f t="shared" si="801"/>
        <v>0</v>
      </c>
      <c r="AR464" s="219">
        <v>0</v>
      </c>
      <c r="AS464" s="182">
        <f>(SUMIF([6]预算调整!$F:$F,A:A,[6]预算调整!$P:$P))/10000</f>
        <v>0</v>
      </c>
      <c r="AT464" s="219">
        <f t="shared" si="919"/>
        <v>0</v>
      </c>
      <c r="AW464" s="231">
        <v>0</v>
      </c>
      <c r="AX464" s="182">
        <f>(SUMIF([7]Sheet2!$B:$B,A:A,[7]Sheet2!$C:$C))/10000</f>
        <v>0</v>
      </c>
      <c r="AY464" s="219">
        <f t="shared" si="920"/>
        <v>0</v>
      </c>
      <c r="BC464" s="182">
        <v>0</v>
      </c>
      <c r="BD464" s="146">
        <f t="shared" si="921"/>
        <v>0</v>
      </c>
      <c r="BE464" s="182">
        <v>0</v>
      </c>
      <c r="BF464" s="182">
        <f>SUMIF([8]Sheet1!$O:$O,A464,[8]Sheet1!$AD:$AD)</f>
        <v>0</v>
      </c>
    </row>
    <row r="465" customHeight="1" spans="1:58">
      <c r="A465" s="208">
        <v>2070109</v>
      </c>
      <c r="B465" s="60" t="s">
        <v>404</v>
      </c>
      <c r="C465" s="63">
        <v>487</v>
      </c>
      <c r="D465" s="63">
        <f t="shared" si="906"/>
        <v>0</v>
      </c>
      <c r="E465" s="63">
        <f t="shared" si="907"/>
        <v>150</v>
      </c>
      <c r="F465" s="63">
        <f t="shared" si="908"/>
        <v>1</v>
      </c>
      <c r="G465" s="63">
        <f t="shared" si="909"/>
        <v>1</v>
      </c>
      <c r="H465" s="63">
        <f t="shared" si="910"/>
        <v>637</v>
      </c>
      <c r="I465" s="106" t="str">
        <f t="shared" si="849"/>
        <v>是</v>
      </c>
      <c r="J465" s="146" t="str">
        <f t="shared" si="850"/>
        <v>项</v>
      </c>
      <c r="K465" s="146" t="str">
        <f t="shared" si="851"/>
        <v>207</v>
      </c>
      <c r="N465" s="218">
        <v>461</v>
      </c>
      <c r="O465" s="146">
        <v>460.564816</v>
      </c>
      <c r="P465" s="219">
        <f t="shared" si="911"/>
        <v>461</v>
      </c>
      <c r="Q465" s="219">
        <v>0</v>
      </c>
      <c r="R465" s="219">
        <v>0</v>
      </c>
      <c r="S465" s="219">
        <f>VLOOKUP(A:A,[3]全区!$A$1:$O$65536,15,FALSE)</f>
        <v>0</v>
      </c>
      <c r="T465" s="219">
        <v>0</v>
      </c>
      <c r="U465" s="146">
        <f>VLOOKUP(A:A,[3]全区!$A$1:$Q$65536,17,FALSE)</f>
        <v>0</v>
      </c>
      <c r="V465" s="219">
        <f t="shared" si="912"/>
        <v>0</v>
      </c>
      <c r="W465" s="219">
        <v>27</v>
      </c>
      <c r="X465" s="182">
        <f>VLOOKUP(A:A,[3]全区!$A$1:$S$65536,19,FALSE)</f>
        <v>26.612997</v>
      </c>
      <c r="Y465" s="219">
        <f t="shared" si="913"/>
        <v>27</v>
      </c>
      <c r="AA465" s="182">
        <f>VLOOKUP(A:A,[2]全区!$A$1:$T$65536,20,FALSE)</f>
        <v>0</v>
      </c>
      <c r="AB465" s="219">
        <f t="shared" si="914"/>
        <v>0</v>
      </c>
      <c r="AC465" s="182">
        <f>VLOOKUP(A:A,[1]全区!$A$1:$V$65536,22,FALSE)</f>
        <v>0</v>
      </c>
      <c r="AD465" s="219">
        <f t="shared" si="915"/>
        <v>0</v>
      </c>
      <c r="AE465" s="182">
        <f>VLOOKUP(A:A,[2]全区!$A$1:$P$65536,16,FALSE)</f>
        <v>12.24</v>
      </c>
      <c r="AF465" s="219">
        <f t="shared" si="916"/>
        <v>12</v>
      </c>
      <c r="AH465" s="182">
        <v>459</v>
      </c>
      <c r="AI465" s="182">
        <f>VLOOKUP(A:A,'[4]YB01'!$A$1:$C$1317,3,FALSE)</f>
        <v>459</v>
      </c>
      <c r="AJ465" s="177">
        <f t="shared" si="917"/>
        <v>44</v>
      </c>
      <c r="AK465" s="146">
        <v>468</v>
      </c>
      <c r="AL465" s="146">
        <f t="shared" si="918"/>
        <v>468</v>
      </c>
      <c r="AM465" s="228">
        <v>467.759312</v>
      </c>
      <c r="AN465" s="182">
        <f t="shared" si="922"/>
        <v>169</v>
      </c>
      <c r="AO465" s="219">
        <v>44</v>
      </c>
      <c r="AP465" s="176">
        <f>(SUMIF([5]预算调整!$O:$O,A:A,[5]预算调整!$AD:$AD))/10000</f>
        <v>44.384206</v>
      </c>
      <c r="AQ465" s="219">
        <f t="shared" si="801"/>
        <v>44</v>
      </c>
      <c r="AR465" s="219">
        <v>0</v>
      </c>
      <c r="AS465" s="182">
        <f>(SUMIF([6]预算调整!$F:$F,A:A,[6]预算调整!$P:$P))/10000</f>
        <v>0</v>
      </c>
      <c r="AT465" s="219">
        <f t="shared" si="919"/>
        <v>0</v>
      </c>
      <c r="AW465" s="231">
        <v>1</v>
      </c>
      <c r="AX465" s="182">
        <f>(SUMIF([7]Sheet2!$B:$B,A:A,[7]Sheet2!$C:$C))/10000</f>
        <v>1.4368</v>
      </c>
      <c r="AY465" s="219">
        <f t="shared" si="920"/>
        <v>1</v>
      </c>
      <c r="BC465" s="182">
        <v>169</v>
      </c>
      <c r="BD465" s="146">
        <f t="shared" si="921"/>
        <v>169</v>
      </c>
      <c r="BE465" s="182">
        <v>169.37561</v>
      </c>
      <c r="BF465" s="182">
        <f>SUMIF([8]Sheet1!$O:$O,A465,[8]Sheet1!$AD:$AD)</f>
        <v>1693756.1</v>
      </c>
    </row>
    <row r="466" hidden="1" customHeight="1" spans="1:58">
      <c r="A466" s="208">
        <v>2070110</v>
      </c>
      <c r="B466" s="60" t="s">
        <v>405</v>
      </c>
      <c r="C466" s="63">
        <f t="shared" si="905"/>
        <v>0</v>
      </c>
      <c r="D466" s="63">
        <f t="shared" si="906"/>
        <v>0</v>
      </c>
      <c r="E466" s="63">
        <f t="shared" si="907"/>
        <v>0</v>
      </c>
      <c r="F466" s="63">
        <f t="shared" si="908"/>
        <v>0</v>
      </c>
      <c r="G466" s="63">
        <f t="shared" si="909"/>
        <v>0</v>
      </c>
      <c r="H466" s="63">
        <f t="shared" si="910"/>
        <v>0</v>
      </c>
      <c r="I466" s="106" t="str">
        <f t="shared" si="849"/>
        <v>否</v>
      </c>
      <c r="J466" s="146" t="str">
        <f t="shared" si="850"/>
        <v>项</v>
      </c>
      <c r="K466" s="146" t="str">
        <f t="shared" si="851"/>
        <v>207</v>
      </c>
      <c r="N466" s="218">
        <v>0</v>
      </c>
      <c r="O466" s="146">
        <v>0</v>
      </c>
      <c r="P466" s="219">
        <f t="shared" si="911"/>
        <v>0</v>
      </c>
      <c r="Q466" s="219">
        <v>0</v>
      </c>
      <c r="R466" s="219">
        <v>0</v>
      </c>
      <c r="S466" s="219">
        <f>VLOOKUP(A:A,[3]全区!$A$1:$O$65536,15,FALSE)</f>
        <v>0</v>
      </c>
      <c r="T466" s="219">
        <v>0</v>
      </c>
      <c r="U466" s="146">
        <f>VLOOKUP(A:A,[3]全区!$A$1:$Q$65536,17,FALSE)</f>
        <v>0</v>
      </c>
      <c r="V466" s="219">
        <f t="shared" si="912"/>
        <v>0</v>
      </c>
      <c r="W466" s="219">
        <v>0</v>
      </c>
      <c r="X466" s="182">
        <f>VLOOKUP(A:A,[3]全区!$A$1:$S$65536,19,FALSE)</f>
        <v>0</v>
      </c>
      <c r="Y466" s="219">
        <f t="shared" si="913"/>
        <v>0</v>
      </c>
      <c r="AA466" s="182">
        <f>VLOOKUP(A:A,[2]全区!$A$1:$T$65536,20,FALSE)</f>
        <v>0</v>
      </c>
      <c r="AB466" s="219">
        <f t="shared" si="914"/>
        <v>0</v>
      </c>
      <c r="AC466" s="182">
        <f>VLOOKUP(A:A,[1]全区!$A$1:$V$65536,22,FALSE)</f>
        <v>0</v>
      </c>
      <c r="AD466" s="219">
        <f t="shared" si="915"/>
        <v>0</v>
      </c>
      <c r="AE466" s="182">
        <f>VLOOKUP(A:A,[2]全区!$A$1:$P$65536,16,FALSE)</f>
        <v>0</v>
      </c>
      <c r="AF466" s="219">
        <f t="shared" si="916"/>
        <v>0</v>
      </c>
      <c r="AH466" s="182">
        <v>0</v>
      </c>
      <c r="AI466" s="182">
        <f>VLOOKUP(A:A,'[4]YB01'!$A$1:$C$1317,3,FALSE)</f>
        <v>0</v>
      </c>
      <c r="AJ466" s="177">
        <f t="shared" si="917"/>
        <v>0</v>
      </c>
      <c r="AK466" s="146">
        <v>0</v>
      </c>
      <c r="AL466" s="146">
        <f t="shared" si="918"/>
        <v>0</v>
      </c>
      <c r="AM466" s="228">
        <v>0</v>
      </c>
      <c r="AN466" s="182">
        <f t="shared" si="922"/>
        <v>0</v>
      </c>
      <c r="AO466" s="219">
        <v>0</v>
      </c>
      <c r="AP466" s="176">
        <f>(SUMIF([5]预算调整!$O:$O,A:A,[5]预算调整!$AD:$AD))/10000</f>
        <v>0</v>
      </c>
      <c r="AQ466" s="219">
        <f t="shared" si="801"/>
        <v>0</v>
      </c>
      <c r="AR466" s="219">
        <v>0</v>
      </c>
      <c r="AS466" s="182">
        <f>(SUMIF([6]预算调整!$F:$F,A:A,[6]预算调整!$P:$P))/10000</f>
        <v>0</v>
      </c>
      <c r="AT466" s="219">
        <f t="shared" si="919"/>
        <v>0</v>
      </c>
      <c r="AW466" s="231">
        <v>0</v>
      </c>
      <c r="AX466" s="182">
        <f>(SUMIF([7]Sheet2!$B:$B,A:A,[7]Sheet2!$C:$C))/10000</f>
        <v>0</v>
      </c>
      <c r="AY466" s="219">
        <f t="shared" si="920"/>
        <v>0</v>
      </c>
      <c r="BC466" s="182">
        <v>0</v>
      </c>
      <c r="BD466" s="146">
        <f t="shared" si="921"/>
        <v>0</v>
      </c>
      <c r="BE466" s="182">
        <v>0</v>
      </c>
      <c r="BF466" s="182">
        <f>SUMIF([8]Sheet1!$O:$O,A466,[8]Sheet1!$AD:$AD)</f>
        <v>0</v>
      </c>
    </row>
    <row r="467" customHeight="1" spans="1:58">
      <c r="A467" s="208">
        <v>2070111</v>
      </c>
      <c r="B467" s="60" t="s">
        <v>406</v>
      </c>
      <c r="C467" s="63">
        <f t="shared" si="905"/>
        <v>0</v>
      </c>
      <c r="D467" s="63">
        <f t="shared" si="906"/>
        <v>0</v>
      </c>
      <c r="E467" s="63">
        <f t="shared" si="907"/>
        <v>1</v>
      </c>
      <c r="F467" s="63">
        <f t="shared" si="908"/>
        <v>1</v>
      </c>
      <c r="G467" s="63">
        <f t="shared" si="909"/>
        <v>1</v>
      </c>
      <c r="H467" s="63">
        <f t="shared" si="910"/>
        <v>1</v>
      </c>
      <c r="I467" s="106" t="str">
        <f t="shared" si="849"/>
        <v>是</v>
      </c>
      <c r="J467" s="146" t="str">
        <f t="shared" si="850"/>
        <v>项</v>
      </c>
      <c r="K467" s="146" t="str">
        <f t="shared" si="851"/>
        <v>207</v>
      </c>
      <c r="N467" s="218">
        <v>0</v>
      </c>
      <c r="O467" s="146">
        <v>0</v>
      </c>
      <c r="P467" s="219">
        <f t="shared" si="911"/>
        <v>0</v>
      </c>
      <c r="Q467" s="219">
        <v>0</v>
      </c>
      <c r="R467" s="219">
        <v>0</v>
      </c>
      <c r="S467" s="219">
        <f>VLOOKUP(A:A,[3]全区!$A$1:$O$65536,15,FALSE)</f>
        <v>0</v>
      </c>
      <c r="T467" s="219">
        <v>0</v>
      </c>
      <c r="U467" s="146">
        <f>VLOOKUP(A:A,[3]全区!$A$1:$Q$65536,17,FALSE)</f>
        <v>0</v>
      </c>
      <c r="V467" s="219">
        <f t="shared" si="912"/>
        <v>0</v>
      </c>
      <c r="W467" s="219">
        <v>0</v>
      </c>
      <c r="X467" s="182">
        <f>VLOOKUP(A:A,[3]全区!$A$1:$S$65536,19,FALSE)</f>
        <v>0</v>
      </c>
      <c r="Y467" s="219">
        <f t="shared" si="913"/>
        <v>0</v>
      </c>
      <c r="AA467" s="182">
        <f>VLOOKUP(A:A,[2]全区!$A$1:$T$65536,20,FALSE)</f>
        <v>0.8</v>
      </c>
      <c r="AB467" s="219">
        <f t="shared" si="914"/>
        <v>1</v>
      </c>
      <c r="AC467" s="182">
        <f>VLOOKUP(A:A,[1]全区!$A$1:$V$65536,22,FALSE)</f>
        <v>8</v>
      </c>
      <c r="AD467" s="219">
        <f t="shared" si="915"/>
        <v>8</v>
      </c>
      <c r="AE467" s="182">
        <f>VLOOKUP(A:A,[2]全区!$A$1:$P$65536,16,FALSE)</f>
        <v>0</v>
      </c>
      <c r="AF467" s="219">
        <f t="shared" si="916"/>
        <v>0</v>
      </c>
      <c r="AH467" s="182">
        <v>1</v>
      </c>
      <c r="AI467" s="182">
        <f>VLOOKUP(A:A,'[4]YB01'!$A$1:$C$1317,3,FALSE)</f>
        <v>1</v>
      </c>
      <c r="AJ467" s="177">
        <f t="shared" si="917"/>
        <v>0</v>
      </c>
      <c r="AK467" s="146">
        <v>1</v>
      </c>
      <c r="AL467" s="146">
        <f t="shared" si="918"/>
        <v>1</v>
      </c>
      <c r="AM467" s="228">
        <v>0.8</v>
      </c>
      <c r="AN467" s="182">
        <f t="shared" si="922"/>
        <v>0</v>
      </c>
      <c r="AO467" s="219">
        <v>0</v>
      </c>
      <c r="AP467" s="176">
        <f>(SUMIF([5]预算调整!$O:$O,A:A,[5]预算调整!$AD:$AD))/10000</f>
        <v>0</v>
      </c>
      <c r="AQ467" s="219">
        <f t="shared" si="801"/>
        <v>0</v>
      </c>
      <c r="AR467" s="219">
        <v>0</v>
      </c>
      <c r="AS467" s="182">
        <f>(SUMIF([6]预算调整!$F:$F,A:A,[6]预算调整!$P:$P))/10000</f>
        <v>0</v>
      </c>
      <c r="AT467" s="219">
        <f t="shared" si="919"/>
        <v>0</v>
      </c>
      <c r="AW467" s="231">
        <v>1</v>
      </c>
      <c r="AX467" s="182">
        <f>(SUMIF([7]Sheet2!$B:$B,A:A,[7]Sheet2!$C:$C))/10000</f>
        <v>0.8</v>
      </c>
      <c r="AY467" s="219">
        <f t="shared" si="920"/>
        <v>1</v>
      </c>
      <c r="BC467" s="182">
        <v>0</v>
      </c>
      <c r="BD467" s="146">
        <f t="shared" si="921"/>
        <v>0</v>
      </c>
      <c r="BE467" s="182">
        <v>0</v>
      </c>
      <c r="BF467" s="182">
        <f>SUMIF([8]Sheet1!$O:$O,A467,[8]Sheet1!$AD:$AD)</f>
        <v>0</v>
      </c>
    </row>
    <row r="468" customHeight="1" spans="1:58">
      <c r="A468" s="208">
        <v>2070112</v>
      </c>
      <c r="B468" s="60" t="s">
        <v>407</v>
      </c>
      <c r="C468" s="63">
        <f t="shared" si="905"/>
        <v>58</v>
      </c>
      <c r="D468" s="63">
        <f t="shared" si="906"/>
        <v>0</v>
      </c>
      <c r="E468" s="63">
        <f t="shared" si="907"/>
        <v>17</v>
      </c>
      <c r="F468" s="63">
        <f t="shared" si="908"/>
        <v>0</v>
      </c>
      <c r="G468" s="63">
        <f t="shared" si="909"/>
        <v>0</v>
      </c>
      <c r="H468" s="63">
        <f t="shared" si="910"/>
        <v>75</v>
      </c>
      <c r="I468" s="106" t="str">
        <f t="shared" si="849"/>
        <v>是</v>
      </c>
      <c r="J468" s="146" t="str">
        <f t="shared" si="850"/>
        <v>项</v>
      </c>
      <c r="K468" s="146" t="str">
        <f t="shared" si="851"/>
        <v>207</v>
      </c>
      <c r="N468" s="218">
        <v>58</v>
      </c>
      <c r="O468" s="146">
        <v>58.367548</v>
      </c>
      <c r="P468" s="219">
        <f t="shared" si="911"/>
        <v>58</v>
      </c>
      <c r="Q468" s="219">
        <v>0</v>
      </c>
      <c r="R468" s="219">
        <v>0</v>
      </c>
      <c r="S468" s="219">
        <f>VLOOKUP(A:A,[3]全区!$A$1:$O$65536,15,FALSE)</f>
        <v>0</v>
      </c>
      <c r="T468" s="219">
        <v>0</v>
      </c>
      <c r="U468" s="146">
        <f>VLOOKUP(A:A,[3]全区!$A$1:$Q$65536,17,FALSE)</f>
        <v>0</v>
      </c>
      <c r="V468" s="219">
        <f t="shared" si="912"/>
        <v>0</v>
      </c>
      <c r="W468" s="219">
        <v>0</v>
      </c>
      <c r="X468" s="182">
        <f>VLOOKUP(A:A,[3]全区!$A$1:$S$65536,19,FALSE)</f>
        <v>0</v>
      </c>
      <c r="Y468" s="219">
        <f t="shared" si="913"/>
        <v>0</v>
      </c>
      <c r="AA468" s="182">
        <f>VLOOKUP(A:A,[2]全区!$A$1:$T$65536,20,FALSE)</f>
        <v>0</v>
      </c>
      <c r="AB468" s="219">
        <f t="shared" si="914"/>
        <v>0</v>
      </c>
      <c r="AC468" s="182">
        <f>VLOOKUP(A:A,[1]全区!$A$1:$V$65536,22,FALSE)</f>
        <v>0</v>
      </c>
      <c r="AD468" s="219">
        <f t="shared" si="915"/>
        <v>0</v>
      </c>
      <c r="AE468" s="182">
        <f>VLOOKUP(A:A,[2]全区!$A$1:$P$65536,16,FALSE)</f>
        <v>0</v>
      </c>
      <c r="AF468" s="219">
        <f t="shared" si="916"/>
        <v>0</v>
      </c>
      <c r="AH468" s="182">
        <v>55</v>
      </c>
      <c r="AI468" s="182">
        <f>VLOOKUP(A:A,'[4]YB01'!$A$1:$C$1317,3,FALSE)</f>
        <v>55</v>
      </c>
      <c r="AJ468" s="177">
        <f t="shared" si="917"/>
        <v>6</v>
      </c>
      <c r="AK468" s="146">
        <v>57</v>
      </c>
      <c r="AL468" s="146">
        <f t="shared" si="918"/>
        <v>57</v>
      </c>
      <c r="AM468" s="228">
        <v>57.26985</v>
      </c>
      <c r="AN468" s="182">
        <f t="shared" si="922"/>
        <v>18</v>
      </c>
      <c r="AO468" s="219">
        <v>6</v>
      </c>
      <c r="AP468" s="176">
        <f>(SUMIF([5]预算调整!$O:$O,A:A,[5]预算调整!$AD:$AD))/10000</f>
        <v>5.614448</v>
      </c>
      <c r="AQ468" s="219">
        <f t="shared" si="801"/>
        <v>6</v>
      </c>
      <c r="AR468" s="219">
        <v>0</v>
      </c>
      <c r="AS468" s="182">
        <f>(SUMIF([6]预算调整!$F:$F,A:A,[6]预算调整!$P:$P))/10000</f>
        <v>0</v>
      </c>
      <c r="AT468" s="219">
        <f t="shared" si="919"/>
        <v>0</v>
      </c>
      <c r="AW468" s="231">
        <v>0</v>
      </c>
      <c r="AX468" s="182">
        <f>(SUMIF([7]Sheet2!$B:$B,A:A,[7]Sheet2!$C:$C))/10000</f>
        <v>0</v>
      </c>
      <c r="AY468" s="219">
        <f t="shared" si="920"/>
        <v>0</v>
      </c>
      <c r="BC468" s="182">
        <v>18</v>
      </c>
      <c r="BD468" s="146">
        <f t="shared" si="921"/>
        <v>18</v>
      </c>
      <c r="BE468" s="182">
        <v>18.4128</v>
      </c>
      <c r="BF468" s="182">
        <f>SUMIF([8]Sheet1!$O:$O,A468,[8]Sheet1!$AD:$AD)</f>
        <v>184128</v>
      </c>
    </row>
    <row r="469" hidden="1" customHeight="1" spans="1:58">
      <c r="A469" s="208">
        <v>2070113</v>
      </c>
      <c r="B469" s="60" t="s">
        <v>408</v>
      </c>
      <c r="C469" s="63">
        <f t="shared" si="905"/>
        <v>0</v>
      </c>
      <c r="D469" s="63">
        <f t="shared" si="906"/>
        <v>0</v>
      </c>
      <c r="E469" s="63">
        <f t="shared" si="907"/>
        <v>0</v>
      </c>
      <c r="F469" s="63">
        <f t="shared" si="908"/>
        <v>0</v>
      </c>
      <c r="G469" s="63">
        <f t="shared" si="909"/>
        <v>0</v>
      </c>
      <c r="H469" s="63">
        <f t="shared" si="910"/>
        <v>0</v>
      </c>
      <c r="I469" s="106" t="str">
        <f t="shared" si="849"/>
        <v>否</v>
      </c>
      <c r="J469" s="146" t="str">
        <f t="shared" si="850"/>
        <v>项</v>
      </c>
      <c r="K469" s="146" t="str">
        <f t="shared" si="851"/>
        <v>207</v>
      </c>
      <c r="N469" s="218">
        <v>0</v>
      </c>
      <c r="P469" s="219">
        <f t="shared" si="911"/>
        <v>0</v>
      </c>
      <c r="Q469" s="219"/>
      <c r="R469" s="219"/>
      <c r="S469" s="219"/>
      <c r="T469" s="219"/>
      <c r="V469" s="219"/>
      <c r="W469" s="219">
        <v>0</v>
      </c>
      <c r="Y469" s="219">
        <f t="shared" si="913"/>
        <v>0</v>
      </c>
      <c r="AB469" s="219"/>
      <c r="AD469" s="219">
        <f t="shared" si="915"/>
        <v>0</v>
      </c>
      <c r="AF469" s="219"/>
      <c r="AH469" s="182">
        <v>0</v>
      </c>
      <c r="AI469" s="182">
        <f>VLOOKUP(A:A,'[4]YB01'!$A$1:$C$1317,3,FALSE)</f>
        <v>0</v>
      </c>
      <c r="AJ469" s="177">
        <f t="shared" si="917"/>
        <v>0</v>
      </c>
      <c r="AK469" s="146">
        <v>0</v>
      </c>
      <c r="AL469" s="146">
        <f t="shared" si="918"/>
        <v>0</v>
      </c>
      <c r="AM469" s="228">
        <v>0</v>
      </c>
      <c r="AN469" s="182">
        <f t="shared" si="922"/>
        <v>0</v>
      </c>
      <c r="AO469" s="219">
        <v>0</v>
      </c>
      <c r="AP469" s="176">
        <f>(SUMIF([5]预算调整!$O:$O,A:A,[5]预算调整!$AD:$AD))/10000</f>
        <v>0</v>
      </c>
      <c r="AQ469" s="219">
        <f t="shared" si="801"/>
        <v>0</v>
      </c>
      <c r="AR469" s="219">
        <v>0</v>
      </c>
      <c r="AS469" s="182">
        <f>(SUMIF([6]预算调整!$F:$F,A:A,[6]预算调整!$P:$P))/10000</f>
        <v>0</v>
      </c>
      <c r="AT469" s="219">
        <f t="shared" si="919"/>
        <v>0</v>
      </c>
      <c r="AW469" s="231">
        <v>0</v>
      </c>
      <c r="AX469" s="182">
        <f>(SUMIF([7]Sheet2!$B:$B,A:A,[7]Sheet2!$C:$C))/10000</f>
        <v>0</v>
      </c>
      <c r="AY469" s="219">
        <f t="shared" si="920"/>
        <v>0</v>
      </c>
      <c r="BC469" s="182">
        <v>0</v>
      </c>
      <c r="BD469" s="146">
        <f t="shared" si="921"/>
        <v>0</v>
      </c>
      <c r="BE469" s="182">
        <v>0</v>
      </c>
      <c r="BF469" s="182">
        <f>SUMIF([8]Sheet1!$O:$O,A469,[8]Sheet1!$AD:$AD)</f>
        <v>0</v>
      </c>
    </row>
    <row r="470" customHeight="1" spans="1:58">
      <c r="A470" s="208">
        <v>2070114</v>
      </c>
      <c r="B470" s="60" t="s">
        <v>409</v>
      </c>
      <c r="C470" s="63">
        <f t="shared" si="905"/>
        <v>168</v>
      </c>
      <c r="D470" s="63">
        <f t="shared" si="906"/>
        <v>0</v>
      </c>
      <c r="E470" s="63">
        <f t="shared" si="907"/>
        <v>74</v>
      </c>
      <c r="F470" s="63">
        <f t="shared" si="908"/>
        <v>0</v>
      </c>
      <c r="G470" s="63">
        <f t="shared" si="909"/>
        <v>0</v>
      </c>
      <c r="H470" s="63">
        <f t="shared" si="910"/>
        <v>242</v>
      </c>
      <c r="I470" s="106" t="str">
        <f t="shared" si="849"/>
        <v>是</v>
      </c>
      <c r="J470" s="146" t="str">
        <f t="shared" si="850"/>
        <v>项</v>
      </c>
      <c r="K470" s="146" t="str">
        <f t="shared" si="851"/>
        <v>207</v>
      </c>
      <c r="N470" s="218">
        <v>168</v>
      </c>
      <c r="O470" s="146">
        <v>168.4749</v>
      </c>
      <c r="P470" s="219">
        <f t="shared" si="911"/>
        <v>168</v>
      </c>
      <c r="Q470" s="219">
        <v>0</v>
      </c>
      <c r="R470" s="219">
        <v>0</v>
      </c>
      <c r="S470" s="219">
        <f>VLOOKUP(A:A,[3]全区!$A$1:$O$65536,15,FALSE)</f>
        <v>0</v>
      </c>
      <c r="T470" s="219">
        <v>0</v>
      </c>
      <c r="U470" s="146">
        <f>VLOOKUP(A:A,[3]全区!$A$1:$Q$65536,17,FALSE)</f>
        <v>0</v>
      </c>
      <c r="V470" s="219">
        <f t="shared" si="912"/>
        <v>0</v>
      </c>
      <c r="W470" s="219">
        <v>0</v>
      </c>
      <c r="X470" s="182">
        <f>VLOOKUP(A:A,[3]全区!$A$1:$S$65536,19,FALSE)</f>
        <v>0</v>
      </c>
      <c r="Y470" s="219">
        <f t="shared" si="913"/>
        <v>0</v>
      </c>
      <c r="AA470" s="182">
        <f>VLOOKUP(A:A,[2]全区!$A$1:$T$65536,20,FALSE)</f>
        <v>0</v>
      </c>
      <c r="AB470" s="219">
        <f t="shared" si="914"/>
        <v>0</v>
      </c>
      <c r="AC470" s="182">
        <f>VLOOKUP(A:A,[1]全区!$A$1:$V$65536,22,FALSE)</f>
        <v>0</v>
      </c>
      <c r="AD470" s="219">
        <f t="shared" si="915"/>
        <v>0</v>
      </c>
      <c r="AE470" s="182">
        <f>VLOOKUP(A:A,[2]全区!$A$1:$P$65536,16,FALSE)</f>
        <v>0</v>
      </c>
      <c r="AF470" s="219">
        <f t="shared" si="916"/>
        <v>0</v>
      </c>
      <c r="AH470" s="182">
        <v>170</v>
      </c>
      <c r="AI470" s="182">
        <f>VLOOKUP(A:A,'[4]YB01'!$A$1:$C$1317,3,FALSE)</f>
        <v>170</v>
      </c>
      <c r="AJ470" s="177">
        <f t="shared" si="917"/>
        <v>13</v>
      </c>
      <c r="AK470" s="146">
        <v>172</v>
      </c>
      <c r="AL470" s="146">
        <f t="shared" si="918"/>
        <v>172</v>
      </c>
      <c r="AM470" s="228">
        <v>172.40425</v>
      </c>
      <c r="AN470" s="182">
        <f t="shared" si="922"/>
        <v>70</v>
      </c>
      <c r="AO470" s="219">
        <v>13</v>
      </c>
      <c r="AP470" s="176">
        <f>(SUMIF([5]预算调整!$O:$O,A:A,[5]预算调整!$AD:$AD))/10000</f>
        <v>13.1565</v>
      </c>
      <c r="AQ470" s="219">
        <f t="shared" ref="AQ470:AQ533" si="923">ROUND(AP470,0)</f>
        <v>13</v>
      </c>
      <c r="AR470" s="219">
        <v>0</v>
      </c>
      <c r="AS470" s="182">
        <f>(SUMIF([6]预算调整!$F:$F,A:A,[6]预算调整!$P:$P))/10000</f>
        <v>0</v>
      </c>
      <c r="AT470" s="219">
        <f t="shared" si="919"/>
        <v>0</v>
      </c>
      <c r="AW470" s="231">
        <v>0</v>
      </c>
      <c r="AX470" s="182">
        <f>(SUMIF([7]Sheet2!$B:$B,A:A,[7]Sheet2!$C:$C))/10000</f>
        <v>0</v>
      </c>
      <c r="AY470" s="219">
        <f t="shared" si="920"/>
        <v>0</v>
      </c>
      <c r="BC470" s="182">
        <v>70</v>
      </c>
      <c r="BD470" s="146">
        <f t="shared" si="921"/>
        <v>70</v>
      </c>
      <c r="BE470" s="182">
        <v>69.9062</v>
      </c>
      <c r="BF470" s="182">
        <f>SUMIF([8]Sheet1!$O:$O,A470,[8]Sheet1!$AD:$AD)</f>
        <v>699062</v>
      </c>
    </row>
    <row r="471" customHeight="1" spans="1:58">
      <c r="A471" s="208">
        <v>2070199</v>
      </c>
      <c r="B471" s="60" t="s">
        <v>410</v>
      </c>
      <c r="C471" s="63">
        <v>120</v>
      </c>
      <c r="D471" s="63">
        <f t="shared" si="906"/>
        <v>84</v>
      </c>
      <c r="E471" s="63">
        <f t="shared" si="907"/>
        <v>-63</v>
      </c>
      <c r="F471" s="63">
        <f t="shared" si="908"/>
        <v>-48</v>
      </c>
      <c r="G471" s="63">
        <f t="shared" si="909"/>
        <v>36</v>
      </c>
      <c r="H471" s="63">
        <f t="shared" si="910"/>
        <v>57</v>
      </c>
      <c r="I471" s="106" t="str">
        <f t="shared" si="849"/>
        <v>是</v>
      </c>
      <c r="J471" s="146" t="str">
        <f t="shared" si="850"/>
        <v>项</v>
      </c>
      <c r="K471" s="146" t="str">
        <f t="shared" si="851"/>
        <v>207</v>
      </c>
      <c r="N471" s="218">
        <v>2</v>
      </c>
      <c r="O471" s="146">
        <v>1.76</v>
      </c>
      <c r="P471" s="219">
        <f t="shared" si="911"/>
        <v>2</v>
      </c>
      <c r="Q471" s="219">
        <v>0</v>
      </c>
      <c r="R471" s="219">
        <v>0</v>
      </c>
      <c r="S471" s="219">
        <f>VLOOKUP(A:A,[3]全区!$A$1:$O$65536,15,FALSE)</f>
        <v>0</v>
      </c>
      <c r="T471" s="219">
        <v>84</v>
      </c>
      <c r="U471" s="146">
        <f>VLOOKUP(A:A,[3]全区!$A$1:$Q$65536,17,FALSE)</f>
        <v>83.64</v>
      </c>
      <c r="V471" s="219">
        <f t="shared" si="912"/>
        <v>84</v>
      </c>
      <c r="W471" s="219">
        <v>35</v>
      </c>
      <c r="X471" s="182">
        <f>VLOOKUP(A:A,[3]全区!$A$1:$S$65536,19,FALSE)</f>
        <v>34.875191</v>
      </c>
      <c r="Y471" s="219">
        <f t="shared" si="913"/>
        <v>35</v>
      </c>
      <c r="AA471" s="182">
        <f>VLOOKUP(A:A,[2]全区!$A$1:$T$65536,20,FALSE)</f>
        <v>3.4</v>
      </c>
      <c r="AB471" s="219">
        <f t="shared" si="914"/>
        <v>3</v>
      </c>
      <c r="AC471" s="182">
        <f>VLOOKUP(A:A,[1]全区!$A$1:$V$65536,22,FALSE)</f>
        <v>99.5</v>
      </c>
      <c r="AD471" s="219">
        <f t="shared" si="915"/>
        <v>100</v>
      </c>
      <c r="AE471" s="182">
        <f>VLOOKUP(A:A,[2]全区!$A$1:$P$65536,16,FALSE)</f>
        <v>0</v>
      </c>
      <c r="AF471" s="219">
        <f t="shared" si="916"/>
        <v>0</v>
      </c>
      <c r="AH471" s="182">
        <v>47</v>
      </c>
      <c r="AI471" s="182">
        <f>VLOOKUP(A:A,'[4]YB01'!$A$1:$C$1317,3,FALSE)</f>
        <v>47</v>
      </c>
      <c r="AJ471" s="177">
        <f t="shared" si="917"/>
        <v>46</v>
      </c>
      <c r="AK471" s="146">
        <v>57</v>
      </c>
      <c r="AL471" s="146">
        <f t="shared" si="918"/>
        <v>57</v>
      </c>
      <c r="AM471" s="228">
        <v>56.612863</v>
      </c>
      <c r="AN471" s="182">
        <f t="shared" si="922"/>
        <v>0</v>
      </c>
      <c r="AO471" s="219">
        <v>45</v>
      </c>
      <c r="AP471" s="176">
        <f>(SUMIF([5]预算调整!$O:$O,A:A,[5]预算调整!$AD:$AD))/10000</f>
        <v>44.591381</v>
      </c>
      <c r="AQ471" s="219">
        <f t="shared" si="923"/>
        <v>45</v>
      </c>
      <c r="AR471" s="219">
        <v>1</v>
      </c>
      <c r="AS471" s="182">
        <f>(SUMIF([6]预算调整!$F:$F,A:A,[6]预算调整!$P:$P))/10000</f>
        <v>1.28</v>
      </c>
      <c r="AT471" s="219">
        <f t="shared" si="919"/>
        <v>1</v>
      </c>
      <c r="AW471" s="231">
        <v>36</v>
      </c>
      <c r="AX471" s="182">
        <f>(SUMIF([7]Sheet2!$B:$B,A:A,[7]Sheet2!$C:$C))/10000</f>
        <v>35.910619</v>
      </c>
      <c r="AY471" s="219">
        <f t="shared" si="920"/>
        <v>36</v>
      </c>
      <c r="BC471" s="182">
        <v>0</v>
      </c>
      <c r="BD471" s="146">
        <f t="shared" si="921"/>
        <v>0</v>
      </c>
      <c r="BE471" s="182">
        <v>0</v>
      </c>
      <c r="BF471" s="182">
        <f>SUMIF([8]Sheet1!$O:$O,A471,[8]Sheet1!$AD:$AD)</f>
        <v>0</v>
      </c>
    </row>
    <row r="472" s="177" customFormat="1" customHeight="1" spans="1:58">
      <c r="A472" s="209">
        <v>20702</v>
      </c>
      <c r="B472" s="207" t="s">
        <v>411</v>
      </c>
      <c r="C472" s="66">
        <f t="shared" ref="C472:H472" si="924">SUM(C473:C479)</f>
        <v>57</v>
      </c>
      <c r="D472" s="66">
        <f t="shared" si="924"/>
        <v>0</v>
      </c>
      <c r="E472" s="66">
        <f t="shared" si="924"/>
        <v>25</v>
      </c>
      <c r="F472" s="66">
        <f t="shared" si="924"/>
        <v>0</v>
      </c>
      <c r="G472" s="66">
        <f t="shared" si="924"/>
        <v>0</v>
      </c>
      <c r="H472" s="66">
        <f t="shared" si="924"/>
        <v>82</v>
      </c>
      <c r="I472" s="106" t="str">
        <f t="shared" si="849"/>
        <v>是</v>
      </c>
      <c r="J472" s="143" t="str">
        <f t="shared" si="850"/>
        <v>款</v>
      </c>
      <c r="K472" s="143" t="str">
        <f t="shared" si="851"/>
        <v>207</v>
      </c>
      <c r="L472" s="143"/>
      <c r="M472" s="143"/>
      <c r="N472" s="143"/>
      <c r="O472" s="143"/>
      <c r="P472" s="143"/>
      <c r="Q472" s="143"/>
      <c r="R472" s="143"/>
      <c r="S472" s="143"/>
      <c r="T472" s="143"/>
      <c r="U472" s="143"/>
      <c r="V472" s="143"/>
      <c r="W472" s="143"/>
      <c r="AN472" s="182">
        <f t="shared" si="922"/>
        <v>0</v>
      </c>
      <c r="AO472" s="219"/>
      <c r="AP472" s="176">
        <f>(SUMIF([5]预算调整!$O:$O,A:A,[5]预算调整!$AD:$AD))/10000</f>
        <v>0</v>
      </c>
      <c r="AQ472" s="219">
        <f t="shared" si="923"/>
        <v>0</v>
      </c>
      <c r="AR472" s="219"/>
      <c r="AS472" s="182">
        <v>0</v>
      </c>
      <c r="AX472" s="182">
        <v>0</v>
      </c>
      <c r="BC472" s="182"/>
      <c r="BD472" s="182"/>
      <c r="BE472" s="182">
        <v>0</v>
      </c>
      <c r="BF472" s="182"/>
    </row>
    <row r="473" customHeight="1" spans="1:58">
      <c r="A473" s="208">
        <v>2070201</v>
      </c>
      <c r="B473" s="60" t="s">
        <v>101</v>
      </c>
      <c r="C473" s="63">
        <f t="shared" ref="C473:C479" si="925">N473+T473+W473</f>
        <v>52</v>
      </c>
      <c r="D473" s="63">
        <f t="shared" ref="D473:D479" si="926">Q473+T473</f>
        <v>0</v>
      </c>
      <c r="E473" s="63">
        <f t="shared" ref="E473:E479" si="927">H473-C473</f>
        <v>30</v>
      </c>
      <c r="F473" s="63">
        <f t="shared" ref="F473:F479" si="928">G473-D473</f>
        <v>0</v>
      </c>
      <c r="G473" s="63">
        <f t="shared" ref="G473:G479" si="929">AW473</f>
        <v>0</v>
      </c>
      <c r="H473" s="63">
        <f t="shared" ref="H473:H479" si="930">AK473+AN473</f>
        <v>82</v>
      </c>
      <c r="I473" s="106" t="str">
        <f t="shared" si="849"/>
        <v>是</v>
      </c>
      <c r="J473" s="146" t="str">
        <f t="shared" si="850"/>
        <v>项</v>
      </c>
      <c r="K473" s="146" t="str">
        <f t="shared" si="851"/>
        <v>207</v>
      </c>
      <c r="N473" s="218">
        <v>52</v>
      </c>
      <c r="O473" s="146">
        <v>51.665512</v>
      </c>
      <c r="P473" s="219">
        <f t="shared" ref="P473:P479" si="931">ROUND(O473,0)</f>
        <v>52</v>
      </c>
      <c r="Q473" s="219">
        <v>0</v>
      </c>
      <c r="R473" s="219">
        <v>0</v>
      </c>
      <c r="S473" s="219">
        <f>VLOOKUP(A:A,[3]全区!$A$1:$O$65536,15,FALSE)</f>
        <v>0</v>
      </c>
      <c r="T473" s="219">
        <v>0</v>
      </c>
      <c r="U473" s="146">
        <f>VLOOKUP(A:A,[3]全区!$A$1:$Q$65536,17,FALSE)</f>
        <v>0</v>
      </c>
      <c r="V473" s="219">
        <f t="shared" ref="V473:V479" si="932">ROUND(U473,0)</f>
        <v>0</v>
      </c>
      <c r="W473" s="219">
        <v>0</v>
      </c>
      <c r="X473" s="182">
        <f>VLOOKUP(A:A,[3]全区!$A$1:$S$65536,19,FALSE)</f>
        <v>0</v>
      </c>
      <c r="Y473" s="219">
        <f t="shared" ref="Y473:Y479" si="933">ROUND(X473,0)</f>
        <v>0</v>
      </c>
      <c r="AA473" s="182">
        <f>VLOOKUP(A:A,[2]全区!$A$1:$T$65536,20,FALSE)</f>
        <v>0</v>
      </c>
      <c r="AB473" s="219">
        <f t="shared" ref="AB473:AB479" si="934">ROUND(AA473,0)</f>
        <v>0</v>
      </c>
      <c r="AC473" s="182">
        <f>VLOOKUP(A:A,[1]全区!$A$1:$V$65536,22,FALSE)</f>
        <v>0</v>
      </c>
      <c r="AD473" s="219">
        <f t="shared" ref="AD473:AD479" si="935">ROUND(AC473,0)</f>
        <v>0</v>
      </c>
      <c r="AE473" s="182">
        <f>VLOOKUP(A:A,[2]全区!$A$1:$P$65536,16,FALSE)</f>
        <v>0</v>
      </c>
      <c r="AF473" s="219">
        <f t="shared" ref="AF473:AF479" si="936">ROUND(AE473,0)</f>
        <v>0</v>
      </c>
      <c r="AH473" s="182">
        <v>58</v>
      </c>
      <c r="AI473" s="182">
        <f>VLOOKUP(A:A,'[4]YB01'!$A$1:$C$1317,3,FALSE)</f>
        <v>58</v>
      </c>
      <c r="AJ473" s="177">
        <f t="shared" ref="AJ473:AJ479" si="937">AO473+AR473</f>
        <v>5</v>
      </c>
      <c r="AK473" s="146">
        <v>59</v>
      </c>
      <c r="AL473" s="146">
        <f t="shared" ref="AL473:AL479" si="938">ROUND(AM473,0)</f>
        <v>59</v>
      </c>
      <c r="AM473" s="228">
        <v>58.845612</v>
      </c>
      <c r="AN473" s="182">
        <f t="shared" si="922"/>
        <v>23</v>
      </c>
      <c r="AO473" s="219">
        <v>5</v>
      </c>
      <c r="AP473" s="176">
        <f>(SUMIF([5]预算调整!$O:$O,A:A,[5]预算调整!$AD:$AD))/10000</f>
        <v>4.7164</v>
      </c>
      <c r="AQ473" s="219">
        <f t="shared" si="923"/>
        <v>5</v>
      </c>
      <c r="AR473" s="219">
        <v>0</v>
      </c>
      <c r="AS473" s="182">
        <f>(SUMIF([6]预算调整!$F:$F,A:A,[6]预算调整!$P:$P))/10000</f>
        <v>0</v>
      </c>
      <c r="AT473" s="219">
        <f t="shared" ref="AT473:AT479" si="939">ROUND(AS473,0)</f>
        <v>0</v>
      </c>
      <c r="AW473" s="231">
        <v>0</v>
      </c>
      <c r="AX473" s="182">
        <f>(SUMIF([7]Sheet2!$B:$B,A:A,[7]Sheet2!$C:$C))/10000</f>
        <v>0</v>
      </c>
      <c r="AY473" s="219">
        <f t="shared" ref="AY473:AY479" si="940">ROUND(AX473,0)</f>
        <v>0</v>
      </c>
      <c r="BC473" s="182">
        <v>23</v>
      </c>
      <c r="BD473" s="146">
        <f t="shared" ref="BD473:BD479" si="941">ROUND(BE473,0)</f>
        <v>23</v>
      </c>
      <c r="BE473" s="182">
        <v>23.3763</v>
      </c>
      <c r="BF473" s="182">
        <f>SUMIF([8]Sheet1!$O:$O,A473,[8]Sheet1!$AD:$AD)</f>
        <v>233763</v>
      </c>
    </row>
    <row r="474" hidden="1" customHeight="1" spans="1:58">
      <c r="A474" s="208">
        <v>2070202</v>
      </c>
      <c r="B474" s="60" t="s">
        <v>102</v>
      </c>
      <c r="C474" s="63">
        <f t="shared" si="925"/>
        <v>0</v>
      </c>
      <c r="D474" s="63">
        <f t="shared" si="926"/>
        <v>0</v>
      </c>
      <c r="E474" s="63">
        <f t="shared" si="927"/>
        <v>0</v>
      </c>
      <c r="F474" s="63">
        <f t="shared" si="928"/>
        <v>0</v>
      </c>
      <c r="G474" s="63">
        <f t="shared" si="929"/>
        <v>0</v>
      </c>
      <c r="H474" s="63">
        <f t="shared" si="930"/>
        <v>0</v>
      </c>
      <c r="I474" s="106" t="str">
        <f t="shared" si="849"/>
        <v>否</v>
      </c>
      <c r="J474" s="146" t="str">
        <f t="shared" si="850"/>
        <v>项</v>
      </c>
      <c r="K474" s="146" t="str">
        <f t="shared" si="851"/>
        <v>207</v>
      </c>
      <c r="N474" s="218">
        <v>0</v>
      </c>
      <c r="O474" s="146">
        <v>0</v>
      </c>
      <c r="P474" s="219">
        <f t="shared" si="931"/>
        <v>0</v>
      </c>
      <c r="Q474" s="219">
        <v>0</v>
      </c>
      <c r="R474" s="219">
        <v>0</v>
      </c>
      <c r="S474" s="219">
        <f>VLOOKUP(A:A,[3]全区!$A$1:$O$65536,15,FALSE)</f>
        <v>0</v>
      </c>
      <c r="T474" s="219">
        <v>0</v>
      </c>
      <c r="U474" s="146">
        <f>VLOOKUP(A:A,[3]全区!$A$1:$Q$65536,17,FALSE)</f>
        <v>0</v>
      </c>
      <c r="V474" s="219">
        <f t="shared" si="932"/>
        <v>0</v>
      </c>
      <c r="W474" s="219">
        <v>0</v>
      </c>
      <c r="X474" s="182">
        <f>VLOOKUP(A:A,[3]全区!$A$1:$S$65536,19,FALSE)</f>
        <v>0</v>
      </c>
      <c r="Y474" s="219">
        <f t="shared" si="933"/>
        <v>0</v>
      </c>
      <c r="AA474" s="182">
        <f>VLOOKUP(A:A,[2]全区!$A$1:$T$65536,20,FALSE)</f>
        <v>0</v>
      </c>
      <c r="AB474" s="219">
        <f t="shared" si="934"/>
        <v>0</v>
      </c>
      <c r="AC474" s="182">
        <f>VLOOKUP(A:A,[1]全区!$A$1:$V$65536,22,FALSE)</f>
        <v>0</v>
      </c>
      <c r="AD474" s="219">
        <f t="shared" si="935"/>
        <v>0</v>
      </c>
      <c r="AE474" s="182">
        <f>VLOOKUP(A:A,[2]全区!$A$1:$P$65536,16,FALSE)</f>
        <v>0</v>
      </c>
      <c r="AF474" s="219">
        <f t="shared" si="936"/>
        <v>0</v>
      </c>
      <c r="AH474" s="182">
        <v>0</v>
      </c>
      <c r="AI474" s="182">
        <f>VLOOKUP(A:A,'[4]YB01'!$A$1:$C$1317,3,FALSE)</f>
        <v>0</v>
      </c>
      <c r="AJ474" s="177">
        <f t="shared" si="937"/>
        <v>0</v>
      </c>
      <c r="AK474" s="146">
        <v>0</v>
      </c>
      <c r="AL474" s="146">
        <f t="shared" si="938"/>
        <v>0</v>
      </c>
      <c r="AM474" s="228">
        <v>0</v>
      </c>
      <c r="AN474" s="182">
        <f t="shared" si="922"/>
        <v>0</v>
      </c>
      <c r="AO474" s="219">
        <v>0</v>
      </c>
      <c r="AP474" s="176">
        <f>(SUMIF([5]预算调整!$O:$O,A:A,[5]预算调整!$AD:$AD))/10000</f>
        <v>0</v>
      </c>
      <c r="AQ474" s="219">
        <f t="shared" si="923"/>
        <v>0</v>
      </c>
      <c r="AR474" s="219">
        <v>0</v>
      </c>
      <c r="AS474" s="182">
        <f>(SUMIF([6]预算调整!$F:$F,A:A,[6]预算调整!$P:$P))/10000</f>
        <v>0</v>
      </c>
      <c r="AT474" s="219">
        <f t="shared" si="939"/>
        <v>0</v>
      </c>
      <c r="AW474" s="231">
        <v>0</v>
      </c>
      <c r="AX474" s="182">
        <f>(SUMIF([7]Sheet2!$B:$B,A:A,[7]Sheet2!$C:$C))/10000</f>
        <v>0</v>
      </c>
      <c r="AY474" s="219">
        <f t="shared" si="940"/>
        <v>0</v>
      </c>
      <c r="BC474" s="182">
        <v>0</v>
      </c>
      <c r="BD474" s="146">
        <f t="shared" si="941"/>
        <v>0</v>
      </c>
      <c r="BE474" s="182">
        <v>0</v>
      </c>
      <c r="BF474" s="182">
        <f>SUMIF([8]Sheet1!$O:$O,A474,[8]Sheet1!$AD:$AD)</f>
        <v>0</v>
      </c>
    </row>
    <row r="475" hidden="1" customHeight="1" spans="1:58">
      <c r="A475" s="208">
        <v>2070203</v>
      </c>
      <c r="B475" s="60" t="s">
        <v>103</v>
      </c>
      <c r="C475" s="63">
        <f t="shared" si="925"/>
        <v>0</v>
      </c>
      <c r="D475" s="63">
        <f t="shared" si="926"/>
        <v>0</v>
      </c>
      <c r="E475" s="63">
        <f t="shared" si="927"/>
        <v>0</v>
      </c>
      <c r="F475" s="63">
        <f t="shared" si="928"/>
        <v>0</v>
      </c>
      <c r="G475" s="63">
        <f t="shared" si="929"/>
        <v>0</v>
      </c>
      <c r="H475" s="63">
        <f t="shared" si="930"/>
        <v>0</v>
      </c>
      <c r="I475" s="106" t="str">
        <f t="shared" si="849"/>
        <v>否</v>
      </c>
      <c r="J475" s="146" t="str">
        <f t="shared" si="850"/>
        <v>项</v>
      </c>
      <c r="K475" s="146" t="str">
        <f t="shared" si="851"/>
        <v>207</v>
      </c>
      <c r="N475" s="218">
        <v>0</v>
      </c>
      <c r="O475" s="146">
        <v>0</v>
      </c>
      <c r="P475" s="219">
        <f t="shared" si="931"/>
        <v>0</v>
      </c>
      <c r="Q475" s="219">
        <v>0</v>
      </c>
      <c r="R475" s="219">
        <v>0</v>
      </c>
      <c r="S475" s="219">
        <f>VLOOKUP(A:A,[3]全区!$A$1:$O$65536,15,FALSE)</f>
        <v>0</v>
      </c>
      <c r="T475" s="219">
        <v>0</v>
      </c>
      <c r="U475" s="146">
        <f>VLOOKUP(A:A,[3]全区!$A$1:$Q$65536,17,FALSE)</f>
        <v>0</v>
      </c>
      <c r="V475" s="219">
        <f t="shared" si="932"/>
        <v>0</v>
      </c>
      <c r="W475" s="219">
        <v>0</v>
      </c>
      <c r="X475" s="182">
        <f>VLOOKUP(A:A,[3]全区!$A$1:$S$65536,19,FALSE)</f>
        <v>0</v>
      </c>
      <c r="Y475" s="219">
        <f t="shared" si="933"/>
        <v>0</v>
      </c>
      <c r="AA475" s="182">
        <f>VLOOKUP(A:A,[2]全区!$A$1:$T$65536,20,FALSE)</f>
        <v>0</v>
      </c>
      <c r="AB475" s="219">
        <f t="shared" si="934"/>
        <v>0</v>
      </c>
      <c r="AC475" s="182">
        <f>VLOOKUP(A:A,[1]全区!$A$1:$V$65536,22,FALSE)</f>
        <v>0</v>
      </c>
      <c r="AD475" s="219">
        <f t="shared" si="935"/>
        <v>0</v>
      </c>
      <c r="AE475" s="182">
        <f>VLOOKUP(A:A,[2]全区!$A$1:$P$65536,16,FALSE)</f>
        <v>0</v>
      </c>
      <c r="AF475" s="219">
        <f t="shared" si="936"/>
        <v>0</v>
      </c>
      <c r="AH475" s="182">
        <v>0</v>
      </c>
      <c r="AI475" s="182">
        <f>VLOOKUP(A:A,'[4]YB01'!$A$1:$C$1317,3,FALSE)</f>
        <v>0</v>
      </c>
      <c r="AJ475" s="177">
        <f t="shared" si="937"/>
        <v>0</v>
      </c>
      <c r="AK475" s="146">
        <v>0</v>
      </c>
      <c r="AL475" s="146">
        <f t="shared" si="938"/>
        <v>0</v>
      </c>
      <c r="AM475" s="228">
        <v>0</v>
      </c>
      <c r="AN475" s="182">
        <f t="shared" si="922"/>
        <v>0</v>
      </c>
      <c r="AO475" s="219">
        <v>0</v>
      </c>
      <c r="AP475" s="176">
        <f>(SUMIF([5]预算调整!$O:$O,A:A,[5]预算调整!$AD:$AD))/10000</f>
        <v>0</v>
      </c>
      <c r="AQ475" s="219">
        <f t="shared" si="923"/>
        <v>0</v>
      </c>
      <c r="AR475" s="219">
        <v>0</v>
      </c>
      <c r="AS475" s="182">
        <f>(SUMIF([6]预算调整!$F:$F,A:A,[6]预算调整!$P:$P))/10000</f>
        <v>0</v>
      </c>
      <c r="AT475" s="219">
        <f t="shared" si="939"/>
        <v>0</v>
      </c>
      <c r="AW475" s="231">
        <v>0</v>
      </c>
      <c r="AX475" s="182">
        <f>(SUMIF([7]Sheet2!$B:$B,A:A,[7]Sheet2!$C:$C))/10000</f>
        <v>0</v>
      </c>
      <c r="AY475" s="219">
        <f t="shared" si="940"/>
        <v>0</v>
      </c>
      <c r="BC475" s="182">
        <v>0</v>
      </c>
      <c r="BD475" s="146">
        <f t="shared" si="941"/>
        <v>0</v>
      </c>
      <c r="BE475" s="182">
        <v>0</v>
      </c>
      <c r="BF475" s="182">
        <f>SUMIF([8]Sheet1!$O:$O,A475,[8]Sheet1!$AD:$AD)</f>
        <v>0</v>
      </c>
    </row>
    <row r="476" hidden="1" customHeight="1" spans="1:58">
      <c r="A476" s="208">
        <v>2070204</v>
      </c>
      <c r="B476" s="60" t="s">
        <v>412</v>
      </c>
      <c r="C476" s="63">
        <f t="shared" si="925"/>
        <v>5</v>
      </c>
      <c r="D476" s="63">
        <f t="shared" si="926"/>
        <v>0</v>
      </c>
      <c r="E476" s="63">
        <f t="shared" si="927"/>
        <v>-5</v>
      </c>
      <c r="F476" s="63">
        <f t="shared" si="928"/>
        <v>0</v>
      </c>
      <c r="G476" s="63">
        <f t="shared" si="929"/>
        <v>0</v>
      </c>
      <c r="H476" s="63">
        <f t="shared" si="930"/>
        <v>0</v>
      </c>
      <c r="I476" s="106" t="str">
        <f t="shared" si="849"/>
        <v>否</v>
      </c>
      <c r="J476" s="146" t="str">
        <f t="shared" si="850"/>
        <v>项</v>
      </c>
      <c r="K476" s="146" t="str">
        <f t="shared" si="851"/>
        <v>207</v>
      </c>
      <c r="N476" s="218">
        <v>5</v>
      </c>
      <c r="O476" s="146">
        <v>5</v>
      </c>
      <c r="P476" s="219">
        <f t="shared" si="931"/>
        <v>5</v>
      </c>
      <c r="Q476" s="219">
        <v>0</v>
      </c>
      <c r="R476" s="219">
        <v>0</v>
      </c>
      <c r="S476" s="219">
        <f>VLOOKUP(A:A,[3]全区!$A$1:$O$65536,15,FALSE)</f>
        <v>0</v>
      </c>
      <c r="T476" s="219">
        <v>0</v>
      </c>
      <c r="U476" s="146">
        <f>VLOOKUP(A:A,[3]全区!$A$1:$Q$65536,17,FALSE)</f>
        <v>0</v>
      </c>
      <c r="V476" s="219">
        <f t="shared" si="932"/>
        <v>0</v>
      </c>
      <c r="W476" s="219">
        <v>0</v>
      </c>
      <c r="X476" s="182">
        <f>VLOOKUP(A:A,[3]全区!$A$1:$S$65536,19,FALSE)</f>
        <v>0</v>
      </c>
      <c r="Y476" s="219">
        <f t="shared" si="933"/>
        <v>0</v>
      </c>
      <c r="AA476" s="182">
        <f>VLOOKUP(A:A,[2]全区!$A$1:$T$65536,20,FALSE)</f>
        <v>0.768</v>
      </c>
      <c r="AB476" s="219">
        <f t="shared" si="934"/>
        <v>1</v>
      </c>
      <c r="AC476" s="182">
        <f>VLOOKUP(A:A,[1]全区!$A$1:$V$65536,22,FALSE)</f>
        <v>0</v>
      </c>
      <c r="AD476" s="219">
        <f t="shared" si="935"/>
        <v>0</v>
      </c>
      <c r="AE476" s="182">
        <f>VLOOKUP(A:A,[2]全区!$A$1:$P$65536,16,FALSE)</f>
        <v>0</v>
      </c>
      <c r="AF476" s="219">
        <f t="shared" si="936"/>
        <v>0</v>
      </c>
      <c r="AH476" s="182">
        <v>0</v>
      </c>
      <c r="AI476" s="182">
        <f>VLOOKUP(A:A,'[4]YB01'!$A$1:$C$1317,3,FALSE)</f>
        <v>0</v>
      </c>
      <c r="AJ476" s="177">
        <f t="shared" si="937"/>
        <v>5</v>
      </c>
      <c r="AK476" s="146">
        <v>0</v>
      </c>
      <c r="AL476" s="146">
        <f t="shared" si="938"/>
        <v>0</v>
      </c>
      <c r="AM476" s="228">
        <v>0</v>
      </c>
      <c r="AN476" s="182">
        <f t="shared" si="922"/>
        <v>0</v>
      </c>
      <c r="AO476" s="219">
        <v>0</v>
      </c>
      <c r="AP476" s="176">
        <f>(SUMIF([5]预算调整!$O:$O,A:A,[5]预算调整!$AD:$AD))/10000</f>
        <v>0</v>
      </c>
      <c r="AQ476" s="219">
        <f t="shared" si="923"/>
        <v>0</v>
      </c>
      <c r="AR476" s="219">
        <v>5</v>
      </c>
      <c r="AS476" s="182">
        <f>(SUMIF([6]预算调整!$F:$F,A:A,[6]预算调整!$P:$P))/10000</f>
        <v>5</v>
      </c>
      <c r="AT476" s="219">
        <f t="shared" si="939"/>
        <v>5</v>
      </c>
      <c r="AW476" s="231">
        <v>0</v>
      </c>
      <c r="AX476" s="182">
        <f>(SUMIF([7]Sheet2!$B:$B,A:A,[7]Sheet2!$C:$C))/10000</f>
        <v>0</v>
      </c>
      <c r="AY476" s="219">
        <f t="shared" si="940"/>
        <v>0</v>
      </c>
      <c r="BC476" s="182">
        <v>0</v>
      </c>
      <c r="BD476" s="146">
        <f t="shared" si="941"/>
        <v>0</v>
      </c>
      <c r="BE476" s="182">
        <v>0</v>
      </c>
      <c r="BF476" s="182">
        <f>SUMIF([8]Sheet1!$O:$O,A476,[8]Sheet1!$AD:$AD)</f>
        <v>0</v>
      </c>
    </row>
    <row r="477" hidden="1" customHeight="1" spans="1:58">
      <c r="A477" s="208">
        <v>2070205</v>
      </c>
      <c r="B477" s="60" t="s">
        <v>413</v>
      </c>
      <c r="C477" s="63">
        <f t="shared" si="925"/>
        <v>0</v>
      </c>
      <c r="D477" s="63">
        <f t="shared" si="926"/>
        <v>0</v>
      </c>
      <c r="E477" s="63">
        <f t="shared" si="927"/>
        <v>0</v>
      </c>
      <c r="F477" s="63">
        <f t="shared" si="928"/>
        <v>0</v>
      </c>
      <c r="G477" s="63">
        <f t="shared" si="929"/>
        <v>0</v>
      </c>
      <c r="H477" s="63">
        <f t="shared" si="930"/>
        <v>0</v>
      </c>
      <c r="I477" s="106" t="str">
        <f t="shared" si="849"/>
        <v>否</v>
      </c>
      <c r="J477" s="146" t="str">
        <f t="shared" si="850"/>
        <v>项</v>
      </c>
      <c r="K477" s="146" t="str">
        <f t="shared" si="851"/>
        <v>207</v>
      </c>
      <c r="N477" s="218">
        <v>0</v>
      </c>
      <c r="O477" s="146">
        <v>0</v>
      </c>
      <c r="P477" s="219">
        <f t="shared" si="931"/>
        <v>0</v>
      </c>
      <c r="Q477" s="219">
        <v>0</v>
      </c>
      <c r="R477" s="219">
        <v>0</v>
      </c>
      <c r="S477" s="219">
        <f>VLOOKUP(A:A,[3]全区!$A$1:$O$65536,15,FALSE)</f>
        <v>0</v>
      </c>
      <c r="T477" s="219">
        <v>0</v>
      </c>
      <c r="U477" s="146">
        <f>VLOOKUP(A:A,[3]全区!$A$1:$Q$65536,17,FALSE)</f>
        <v>0</v>
      </c>
      <c r="V477" s="219">
        <f t="shared" si="932"/>
        <v>0</v>
      </c>
      <c r="W477" s="219">
        <v>0</v>
      </c>
      <c r="X477" s="182">
        <f>VLOOKUP(A:A,[3]全区!$A$1:$S$65536,19,FALSE)</f>
        <v>0</v>
      </c>
      <c r="Y477" s="219">
        <f t="shared" si="933"/>
        <v>0</v>
      </c>
      <c r="AA477" s="182">
        <f>VLOOKUP(A:A,[2]全区!$A$1:$T$65536,20,FALSE)</f>
        <v>0</v>
      </c>
      <c r="AB477" s="219">
        <f t="shared" si="934"/>
        <v>0</v>
      </c>
      <c r="AC477" s="182">
        <f>VLOOKUP(A:A,[1]全区!$A$1:$V$65536,22,FALSE)</f>
        <v>0</v>
      </c>
      <c r="AD477" s="219">
        <f t="shared" si="935"/>
        <v>0</v>
      </c>
      <c r="AE477" s="182">
        <f>VLOOKUP(A:A,[2]全区!$A$1:$P$65536,16,FALSE)</f>
        <v>0</v>
      </c>
      <c r="AF477" s="219">
        <f t="shared" si="936"/>
        <v>0</v>
      </c>
      <c r="AH477" s="182">
        <v>0</v>
      </c>
      <c r="AI477" s="182">
        <f>VLOOKUP(A:A,'[4]YB01'!$A$1:$C$1317,3,FALSE)</f>
        <v>0</v>
      </c>
      <c r="AJ477" s="177">
        <f t="shared" si="937"/>
        <v>0</v>
      </c>
      <c r="AK477" s="146">
        <v>0</v>
      </c>
      <c r="AL477" s="146">
        <f t="shared" si="938"/>
        <v>0</v>
      </c>
      <c r="AM477" s="228">
        <v>0</v>
      </c>
      <c r="AN477" s="182">
        <f t="shared" si="922"/>
        <v>0</v>
      </c>
      <c r="AO477" s="219">
        <v>0</v>
      </c>
      <c r="AP477" s="176">
        <f>(SUMIF([5]预算调整!$O:$O,A:A,[5]预算调整!$AD:$AD))/10000</f>
        <v>0</v>
      </c>
      <c r="AQ477" s="219">
        <f t="shared" si="923"/>
        <v>0</v>
      </c>
      <c r="AR477" s="219">
        <v>0</v>
      </c>
      <c r="AS477" s="182">
        <f>(SUMIF([6]预算调整!$F:$F,A:A,[6]预算调整!$P:$P))/10000</f>
        <v>0</v>
      </c>
      <c r="AT477" s="219">
        <f t="shared" si="939"/>
        <v>0</v>
      </c>
      <c r="AW477" s="231">
        <v>0</v>
      </c>
      <c r="AX477" s="182">
        <f>(SUMIF([7]Sheet2!$B:$B,A:A,[7]Sheet2!$C:$C))/10000</f>
        <v>0</v>
      </c>
      <c r="AY477" s="219">
        <f t="shared" si="940"/>
        <v>0</v>
      </c>
      <c r="BC477" s="182">
        <v>0</v>
      </c>
      <c r="BD477" s="146">
        <f t="shared" si="941"/>
        <v>0</v>
      </c>
      <c r="BE477" s="182">
        <v>0</v>
      </c>
      <c r="BF477" s="182">
        <f>SUMIF([8]Sheet1!$O:$O,A477,[8]Sheet1!$AD:$AD)</f>
        <v>0</v>
      </c>
    </row>
    <row r="478" hidden="1" customHeight="1" spans="1:58">
      <c r="A478" s="208">
        <v>2070206</v>
      </c>
      <c r="B478" s="60" t="s">
        <v>414</v>
      </c>
      <c r="C478" s="63">
        <f t="shared" si="925"/>
        <v>0</v>
      </c>
      <c r="D478" s="63">
        <f t="shared" si="926"/>
        <v>0</v>
      </c>
      <c r="E478" s="63">
        <f t="shared" si="927"/>
        <v>0</v>
      </c>
      <c r="F478" s="63">
        <f t="shared" si="928"/>
        <v>0</v>
      </c>
      <c r="G478" s="63">
        <f t="shared" si="929"/>
        <v>0</v>
      </c>
      <c r="H478" s="63">
        <f t="shared" si="930"/>
        <v>0</v>
      </c>
      <c r="I478" s="106" t="str">
        <f t="shared" si="849"/>
        <v>否</v>
      </c>
      <c r="J478" s="146" t="str">
        <f t="shared" si="850"/>
        <v>项</v>
      </c>
      <c r="K478" s="146" t="str">
        <f t="shared" si="851"/>
        <v>207</v>
      </c>
      <c r="N478" s="218">
        <v>0</v>
      </c>
      <c r="O478" s="146">
        <v>0</v>
      </c>
      <c r="P478" s="219">
        <f t="shared" si="931"/>
        <v>0</v>
      </c>
      <c r="Q478" s="219">
        <v>0</v>
      </c>
      <c r="R478" s="219">
        <v>0</v>
      </c>
      <c r="S478" s="219">
        <f>VLOOKUP(A:A,[3]全区!$A$1:$O$65536,15,FALSE)</f>
        <v>0</v>
      </c>
      <c r="T478" s="219">
        <v>0</v>
      </c>
      <c r="U478" s="146">
        <f>VLOOKUP(A:A,[3]全区!$A$1:$Q$65536,17,FALSE)</f>
        <v>0</v>
      </c>
      <c r="V478" s="219">
        <f t="shared" si="932"/>
        <v>0</v>
      </c>
      <c r="W478" s="219">
        <v>0</v>
      </c>
      <c r="X478" s="182">
        <f>VLOOKUP(A:A,[3]全区!$A$1:$S$65536,19,FALSE)</f>
        <v>0</v>
      </c>
      <c r="Y478" s="219">
        <f t="shared" si="933"/>
        <v>0</v>
      </c>
      <c r="AA478" s="182">
        <f>VLOOKUP(A:A,[2]全区!$A$1:$T$65536,20,FALSE)</f>
        <v>0</v>
      </c>
      <c r="AB478" s="219">
        <f t="shared" si="934"/>
        <v>0</v>
      </c>
      <c r="AC478" s="182">
        <f>VLOOKUP(A:A,[1]全区!$A$1:$V$65536,22,FALSE)</f>
        <v>0</v>
      </c>
      <c r="AD478" s="219">
        <f t="shared" si="935"/>
        <v>0</v>
      </c>
      <c r="AE478" s="182">
        <f>VLOOKUP(A:A,[2]全区!$A$1:$P$65536,16,FALSE)</f>
        <v>0</v>
      </c>
      <c r="AF478" s="219">
        <f t="shared" si="936"/>
        <v>0</v>
      </c>
      <c r="AH478" s="182">
        <v>0</v>
      </c>
      <c r="AI478" s="182">
        <f>VLOOKUP(A:A,'[4]YB01'!$A$1:$C$1317,3,FALSE)</f>
        <v>0</v>
      </c>
      <c r="AJ478" s="177">
        <f t="shared" si="937"/>
        <v>0</v>
      </c>
      <c r="AK478" s="146">
        <v>0</v>
      </c>
      <c r="AL478" s="146">
        <f t="shared" si="938"/>
        <v>0</v>
      </c>
      <c r="AM478" s="228">
        <v>0</v>
      </c>
      <c r="AN478" s="182">
        <f t="shared" si="922"/>
        <v>0</v>
      </c>
      <c r="AO478" s="219">
        <v>0</v>
      </c>
      <c r="AP478" s="176">
        <f>(SUMIF([5]预算调整!$O:$O,A:A,[5]预算调整!$AD:$AD))/10000</f>
        <v>0</v>
      </c>
      <c r="AQ478" s="219">
        <f t="shared" si="923"/>
        <v>0</v>
      </c>
      <c r="AR478" s="219">
        <v>0</v>
      </c>
      <c r="AS478" s="182">
        <f>(SUMIF([6]预算调整!$F:$F,A:A,[6]预算调整!$P:$P))/10000</f>
        <v>0</v>
      </c>
      <c r="AT478" s="219">
        <f t="shared" si="939"/>
        <v>0</v>
      </c>
      <c r="AW478" s="231">
        <v>0</v>
      </c>
      <c r="AX478" s="182">
        <f>(SUMIF([7]Sheet2!$B:$B,A:A,[7]Sheet2!$C:$C))/10000</f>
        <v>0</v>
      </c>
      <c r="AY478" s="219">
        <f t="shared" si="940"/>
        <v>0</v>
      </c>
      <c r="BC478" s="182">
        <v>0</v>
      </c>
      <c r="BD478" s="146">
        <f t="shared" si="941"/>
        <v>0</v>
      </c>
      <c r="BE478" s="182">
        <v>0</v>
      </c>
      <c r="BF478" s="182">
        <f>SUMIF([8]Sheet1!$O:$O,A478,[8]Sheet1!$AD:$AD)</f>
        <v>0</v>
      </c>
    </row>
    <row r="479" hidden="1" customHeight="1" spans="1:58">
      <c r="A479" s="208">
        <v>2070299</v>
      </c>
      <c r="B479" s="60" t="s">
        <v>415</v>
      </c>
      <c r="C479" s="63">
        <f t="shared" si="925"/>
        <v>0</v>
      </c>
      <c r="D479" s="63">
        <f t="shared" si="926"/>
        <v>0</v>
      </c>
      <c r="E479" s="63">
        <f t="shared" si="927"/>
        <v>0</v>
      </c>
      <c r="F479" s="63">
        <f t="shared" si="928"/>
        <v>0</v>
      </c>
      <c r="G479" s="63">
        <f t="shared" si="929"/>
        <v>0</v>
      </c>
      <c r="H479" s="63">
        <f t="shared" si="930"/>
        <v>0</v>
      </c>
      <c r="I479" s="106" t="str">
        <f t="shared" si="849"/>
        <v>否</v>
      </c>
      <c r="J479" s="146" t="str">
        <f t="shared" si="850"/>
        <v>项</v>
      </c>
      <c r="K479" s="146" t="str">
        <f t="shared" si="851"/>
        <v>207</v>
      </c>
      <c r="N479" s="218">
        <v>0</v>
      </c>
      <c r="O479" s="146">
        <v>0</v>
      </c>
      <c r="P479" s="219">
        <f t="shared" si="931"/>
        <v>0</v>
      </c>
      <c r="Q479" s="219">
        <v>0</v>
      </c>
      <c r="R479" s="219">
        <v>0</v>
      </c>
      <c r="S479" s="219">
        <f>VLOOKUP(A:A,[3]全区!$A$1:$O$65536,15,FALSE)</f>
        <v>0</v>
      </c>
      <c r="T479" s="219">
        <v>0</v>
      </c>
      <c r="U479" s="146">
        <f>VLOOKUP(A:A,[3]全区!$A$1:$Q$65536,17,FALSE)</f>
        <v>0</v>
      </c>
      <c r="V479" s="219">
        <f t="shared" si="932"/>
        <v>0</v>
      </c>
      <c r="W479" s="219">
        <v>0</v>
      </c>
      <c r="X479" s="182">
        <f>VLOOKUP(A:A,[3]全区!$A$1:$S$65536,19,FALSE)</f>
        <v>0</v>
      </c>
      <c r="Y479" s="219">
        <f t="shared" si="933"/>
        <v>0</v>
      </c>
      <c r="AA479" s="182">
        <f>VLOOKUP(A:A,[2]全区!$A$1:$T$65536,20,FALSE)</f>
        <v>0</v>
      </c>
      <c r="AB479" s="219">
        <f t="shared" si="934"/>
        <v>0</v>
      </c>
      <c r="AC479" s="182">
        <f>VLOOKUP(A:A,[1]全区!$A$1:$V$65536,22,FALSE)</f>
        <v>0</v>
      </c>
      <c r="AD479" s="219">
        <f t="shared" si="935"/>
        <v>0</v>
      </c>
      <c r="AE479" s="182">
        <f>VLOOKUP(A:A,[2]全区!$A$1:$P$65536,16,FALSE)</f>
        <v>0</v>
      </c>
      <c r="AF479" s="219">
        <f t="shared" si="936"/>
        <v>0</v>
      </c>
      <c r="AH479" s="182">
        <v>0</v>
      </c>
      <c r="AI479" s="182">
        <f>VLOOKUP(A:A,'[4]YB01'!$A$1:$C$1317,3,FALSE)</f>
        <v>0</v>
      </c>
      <c r="AJ479" s="177">
        <f t="shared" si="937"/>
        <v>0</v>
      </c>
      <c r="AK479" s="146">
        <v>0</v>
      </c>
      <c r="AL479" s="146">
        <f t="shared" si="938"/>
        <v>0</v>
      </c>
      <c r="AM479" s="228">
        <v>0</v>
      </c>
      <c r="AN479" s="182">
        <f t="shared" si="922"/>
        <v>0</v>
      </c>
      <c r="AO479" s="219">
        <v>0</v>
      </c>
      <c r="AP479" s="176">
        <f>(SUMIF([5]预算调整!$O:$O,A:A,[5]预算调整!$AD:$AD))/10000</f>
        <v>0</v>
      </c>
      <c r="AQ479" s="219">
        <f t="shared" si="923"/>
        <v>0</v>
      </c>
      <c r="AR479" s="219">
        <v>0</v>
      </c>
      <c r="AS479" s="182">
        <f>(SUMIF([6]预算调整!$F:$F,A:A,[6]预算调整!$P:$P))/10000</f>
        <v>0</v>
      </c>
      <c r="AT479" s="219">
        <f t="shared" si="939"/>
        <v>0</v>
      </c>
      <c r="AW479" s="231">
        <v>0</v>
      </c>
      <c r="AX479" s="182">
        <f>(SUMIF([7]Sheet2!$B:$B,A:A,[7]Sheet2!$C:$C))/10000</f>
        <v>0</v>
      </c>
      <c r="AY479" s="219">
        <f t="shared" si="940"/>
        <v>0</v>
      </c>
      <c r="BC479" s="182">
        <v>0</v>
      </c>
      <c r="BD479" s="146">
        <f t="shared" si="941"/>
        <v>0</v>
      </c>
      <c r="BE479" s="182">
        <v>0</v>
      </c>
      <c r="BF479" s="182">
        <f>SUMIF([8]Sheet1!$O:$O,A479,[8]Sheet1!$AD:$AD)</f>
        <v>0</v>
      </c>
    </row>
    <row r="480" s="177" customFormat="1" hidden="1" customHeight="1" spans="1:58">
      <c r="A480" s="209">
        <v>20703</v>
      </c>
      <c r="B480" s="207" t="s">
        <v>416</v>
      </c>
      <c r="C480" s="66">
        <f t="shared" ref="C480:H480" si="942">SUM(C481:C490)</f>
        <v>19</v>
      </c>
      <c r="D480" s="66">
        <f t="shared" si="942"/>
        <v>0</v>
      </c>
      <c r="E480" s="66">
        <f t="shared" si="942"/>
        <v>-19</v>
      </c>
      <c r="F480" s="66">
        <f t="shared" si="942"/>
        <v>0</v>
      </c>
      <c r="G480" s="66">
        <f t="shared" si="942"/>
        <v>0</v>
      </c>
      <c r="H480" s="66">
        <f t="shared" si="942"/>
        <v>0</v>
      </c>
      <c r="I480" s="106" t="str">
        <f t="shared" si="849"/>
        <v>否</v>
      </c>
      <c r="J480" s="143" t="str">
        <f t="shared" si="850"/>
        <v>款</v>
      </c>
      <c r="K480" s="143" t="str">
        <f t="shared" si="851"/>
        <v>207</v>
      </c>
      <c r="L480" s="143"/>
      <c r="M480" s="143"/>
      <c r="N480" s="143"/>
      <c r="O480" s="143"/>
      <c r="P480" s="143"/>
      <c r="Q480" s="143"/>
      <c r="R480" s="143"/>
      <c r="S480" s="143"/>
      <c r="T480" s="143"/>
      <c r="U480" s="143"/>
      <c r="V480" s="143"/>
      <c r="W480" s="143"/>
      <c r="AN480" s="182">
        <f t="shared" si="922"/>
        <v>0</v>
      </c>
      <c r="AO480" s="219"/>
      <c r="AP480" s="176">
        <f>(SUMIF([5]预算调整!$O:$O,A:A,[5]预算调整!$AD:$AD))/10000</f>
        <v>0</v>
      </c>
      <c r="AQ480" s="219">
        <f t="shared" si="923"/>
        <v>0</v>
      </c>
      <c r="AR480" s="219"/>
      <c r="AS480" s="182">
        <v>0</v>
      </c>
      <c r="AX480" s="182">
        <v>0</v>
      </c>
      <c r="BC480" s="182"/>
      <c r="BD480" s="182"/>
      <c r="BE480" s="182">
        <v>0</v>
      </c>
      <c r="BF480" s="182"/>
    </row>
    <row r="481" hidden="1" customHeight="1" spans="1:58">
      <c r="A481" s="208">
        <v>2070301</v>
      </c>
      <c r="B481" s="60" t="s">
        <v>101</v>
      </c>
      <c r="C481" s="63">
        <f t="shared" ref="C481:C490" si="943">N481+T481+W481</f>
        <v>0</v>
      </c>
      <c r="D481" s="63">
        <f t="shared" ref="D481:D490" si="944">Q481+T481</f>
        <v>0</v>
      </c>
      <c r="E481" s="63">
        <f t="shared" ref="E481:E490" si="945">H481-C481</f>
        <v>0</v>
      </c>
      <c r="F481" s="63">
        <f t="shared" ref="F481:F490" si="946">G481-D481</f>
        <v>0</v>
      </c>
      <c r="G481" s="63">
        <f t="shared" ref="G481:G490" si="947">AW481</f>
        <v>0</v>
      </c>
      <c r="H481" s="63">
        <f t="shared" ref="H481:H490" si="948">AK481+AN481</f>
        <v>0</v>
      </c>
      <c r="I481" s="106" t="str">
        <f t="shared" si="849"/>
        <v>否</v>
      </c>
      <c r="J481" s="146" t="str">
        <f t="shared" si="850"/>
        <v>项</v>
      </c>
      <c r="K481" s="146" t="str">
        <f t="shared" si="851"/>
        <v>207</v>
      </c>
      <c r="N481" s="218">
        <v>0</v>
      </c>
      <c r="O481" s="146">
        <v>0</v>
      </c>
      <c r="P481" s="219">
        <f t="shared" ref="P481:P490" si="949">ROUND(O481,0)</f>
        <v>0</v>
      </c>
      <c r="Q481" s="219">
        <v>0</v>
      </c>
      <c r="R481" s="219">
        <v>0</v>
      </c>
      <c r="S481" s="219">
        <f>VLOOKUP(A:A,[3]全区!$A$1:$O$65536,15,FALSE)</f>
        <v>0</v>
      </c>
      <c r="T481" s="219">
        <v>0</v>
      </c>
      <c r="U481" s="146">
        <f>VLOOKUP(A:A,[3]全区!$A$1:$Q$65536,17,FALSE)</f>
        <v>0</v>
      </c>
      <c r="V481" s="219">
        <f t="shared" ref="V481:V490" si="950">ROUND(U481,0)</f>
        <v>0</v>
      </c>
      <c r="W481" s="219">
        <v>0</v>
      </c>
      <c r="X481" s="182">
        <f>VLOOKUP(A:A,[3]全区!$A$1:$S$65536,19,FALSE)</f>
        <v>0</v>
      </c>
      <c r="Y481" s="219">
        <f t="shared" ref="Y481:Y490" si="951">ROUND(X481,0)</f>
        <v>0</v>
      </c>
      <c r="AA481" s="182">
        <f>VLOOKUP(A:A,[2]全区!$A$1:$T$65536,20,FALSE)</f>
        <v>0</v>
      </c>
      <c r="AB481" s="219">
        <f t="shared" ref="AB481:AB490" si="952">ROUND(AA481,0)</f>
        <v>0</v>
      </c>
      <c r="AC481" s="182">
        <f>VLOOKUP(A:A,[1]全区!$A$1:$V$65536,22,FALSE)</f>
        <v>0</v>
      </c>
      <c r="AD481" s="219">
        <f t="shared" ref="AD481:AD490" si="953">ROUND(AC481,0)</f>
        <v>0</v>
      </c>
      <c r="AE481" s="182">
        <f>VLOOKUP(A:A,[2]全区!$A$1:$P$65536,16,FALSE)</f>
        <v>0</v>
      </c>
      <c r="AF481" s="219">
        <f t="shared" ref="AF481:AF490" si="954">ROUND(AE481,0)</f>
        <v>0</v>
      </c>
      <c r="AH481" s="182">
        <v>0</v>
      </c>
      <c r="AI481" s="182">
        <f>VLOOKUP(A:A,'[4]YB01'!$A$1:$C$1317,3,FALSE)</f>
        <v>0</v>
      </c>
      <c r="AJ481" s="177">
        <f t="shared" ref="AJ481:AJ490" si="955">AO481+AR481</f>
        <v>0</v>
      </c>
      <c r="AK481" s="146">
        <v>0</v>
      </c>
      <c r="AL481" s="146">
        <f t="shared" ref="AL481:AL490" si="956">ROUND(AM481,0)</f>
        <v>0</v>
      </c>
      <c r="AM481" s="228">
        <v>0</v>
      </c>
      <c r="AN481" s="182">
        <f t="shared" si="922"/>
        <v>0</v>
      </c>
      <c r="AO481" s="219">
        <v>0</v>
      </c>
      <c r="AP481" s="176">
        <f>(SUMIF([5]预算调整!$O:$O,A:A,[5]预算调整!$AD:$AD))/10000</f>
        <v>0</v>
      </c>
      <c r="AQ481" s="219">
        <f t="shared" si="923"/>
        <v>0</v>
      </c>
      <c r="AR481" s="219">
        <v>0</v>
      </c>
      <c r="AS481" s="182">
        <f>(SUMIF([6]预算调整!$F:$F,A:A,[6]预算调整!$P:$P))/10000</f>
        <v>0</v>
      </c>
      <c r="AT481" s="219">
        <f t="shared" ref="AT481:AT490" si="957">ROUND(AS481,0)</f>
        <v>0</v>
      </c>
      <c r="AW481" s="231">
        <v>0</v>
      </c>
      <c r="AX481" s="182">
        <f>(SUMIF([7]Sheet2!$B:$B,A:A,[7]Sheet2!$C:$C))/10000</f>
        <v>0</v>
      </c>
      <c r="AY481" s="219">
        <f t="shared" ref="AY481:AY490" si="958">ROUND(AX481,0)</f>
        <v>0</v>
      </c>
      <c r="BC481" s="182">
        <v>0</v>
      </c>
      <c r="BD481" s="146">
        <f t="shared" ref="BD481:BD490" si="959">ROUND(BE481,0)</f>
        <v>0</v>
      </c>
      <c r="BE481" s="182">
        <v>0</v>
      </c>
      <c r="BF481" s="182">
        <f>SUMIF([8]Sheet1!$O:$O,A481,[8]Sheet1!$AD:$AD)</f>
        <v>0</v>
      </c>
    </row>
    <row r="482" hidden="1" customHeight="1" spans="1:58">
      <c r="A482" s="208">
        <v>2070302</v>
      </c>
      <c r="B482" s="60" t="s">
        <v>102</v>
      </c>
      <c r="C482" s="63">
        <f t="shared" si="943"/>
        <v>0</v>
      </c>
      <c r="D482" s="63">
        <f t="shared" si="944"/>
        <v>0</v>
      </c>
      <c r="E482" s="63">
        <f t="shared" si="945"/>
        <v>0</v>
      </c>
      <c r="F482" s="63">
        <f t="shared" si="946"/>
        <v>0</v>
      </c>
      <c r="G482" s="63">
        <f t="shared" si="947"/>
        <v>0</v>
      </c>
      <c r="H482" s="63">
        <f t="shared" si="948"/>
        <v>0</v>
      </c>
      <c r="I482" s="106" t="str">
        <f t="shared" si="849"/>
        <v>否</v>
      </c>
      <c r="J482" s="146" t="str">
        <f t="shared" si="850"/>
        <v>项</v>
      </c>
      <c r="K482" s="146" t="str">
        <f t="shared" si="851"/>
        <v>207</v>
      </c>
      <c r="N482" s="218">
        <v>0</v>
      </c>
      <c r="O482" s="146">
        <v>0</v>
      </c>
      <c r="P482" s="219">
        <f t="shared" si="949"/>
        <v>0</v>
      </c>
      <c r="Q482" s="219">
        <v>0</v>
      </c>
      <c r="R482" s="219">
        <v>0</v>
      </c>
      <c r="S482" s="219">
        <f>VLOOKUP(A:A,[3]全区!$A$1:$O$65536,15,FALSE)</f>
        <v>0</v>
      </c>
      <c r="T482" s="219">
        <v>0</v>
      </c>
      <c r="U482" s="146">
        <f>VLOOKUP(A:A,[3]全区!$A$1:$Q$65536,17,FALSE)</f>
        <v>0</v>
      </c>
      <c r="V482" s="219">
        <f t="shared" si="950"/>
        <v>0</v>
      </c>
      <c r="W482" s="219">
        <v>0</v>
      </c>
      <c r="X482" s="182">
        <f>VLOOKUP(A:A,[3]全区!$A$1:$S$65536,19,FALSE)</f>
        <v>0</v>
      </c>
      <c r="Y482" s="219">
        <f t="shared" si="951"/>
        <v>0</v>
      </c>
      <c r="AA482" s="182">
        <f>VLOOKUP(A:A,[2]全区!$A$1:$T$65536,20,FALSE)</f>
        <v>0</v>
      </c>
      <c r="AB482" s="219">
        <f t="shared" si="952"/>
        <v>0</v>
      </c>
      <c r="AC482" s="182">
        <f>VLOOKUP(A:A,[1]全区!$A$1:$V$65536,22,FALSE)</f>
        <v>0</v>
      </c>
      <c r="AD482" s="219">
        <f t="shared" si="953"/>
        <v>0</v>
      </c>
      <c r="AE482" s="182">
        <f>VLOOKUP(A:A,[2]全区!$A$1:$P$65536,16,FALSE)</f>
        <v>0</v>
      </c>
      <c r="AF482" s="219">
        <f t="shared" si="954"/>
        <v>0</v>
      </c>
      <c r="AH482" s="182">
        <v>0</v>
      </c>
      <c r="AI482" s="182">
        <f>VLOOKUP(A:A,'[4]YB01'!$A$1:$C$1317,3,FALSE)</f>
        <v>0</v>
      </c>
      <c r="AJ482" s="177">
        <f t="shared" si="955"/>
        <v>0</v>
      </c>
      <c r="AK482" s="146">
        <v>0</v>
      </c>
      <c r="AL482" s="146">
        <f t="shared" si="956"/>
        <v>0</v>
      </c>
      <c r="AM482" s="228">
        <v>0</v>
      </c>
      <c r="AN482" s="182">
        <f t="shared" si="922"/>
        <v>0</v>
      </c>
      <c r="AO482" s="219">
        <v>0</v>
      </c>
      <c r="AP482" s="176">
        <f>(SUMIF([5]预算调整!$O:$O,A:A,[5]预算调整!$AD:$AD))/10000</f>
        <v>0</v>
      </c>
      <c r="AQ482" s="219">
        <f t="shared" si="923"/>
        <v>0</v>
      </c>
      <c r="AR482" s="219">
        <v>0</v>
      </c>
      <c r="AS482" s="182">
        <f>(SUMIF([6]预算调整!$F:$F,A:A,[6]预算调整!$P:$P))/10000</f>
        <v>0</v>
      </c>
      <c r="AT482" s="219">
        <f t="shared" si="957"/>
        <v>0</v>
      </c>
      <c r="AW482" s="231">
        <v>0</v>
      </c>
      <c r="AX482" s="182">
        <f>(SUMIF([7]Sheet2!$B:$B,A:A,[7]Sheet2!$C:$C))/10000</f>
        <v>0</v>
      </c>
      <c r="AY482" s="219">
        <f t="shared" si="958"/>
        <v>0</v>
      </c>
      <c r="BC482" s="182">
        <v>0</v>
      </c>
      <c r="BD482" s="146">
        <f t="shared" si="959"/>
        <v>0</v>
      </c>
      <c r="BE482" s="182">
        <v>0</v>
      </c>
      <c r="BF482" s="182">
        <f>SUMIF([8]Sheet1!$O:$O,A482,[8]Sheet1!$AD:$AD)</f>
        <v>0</v>
      </c>
    </row>
    <row r="483" hidden="1" customHeight="1" spans="1:58">
      <c r="A483" s="208">
        <v>2070303</v>
      </c>
      <c r="B483" s="60" t="s">
        <v>103</v>
      </c>
      <c r="C483" s="63">
        <f t="shared" si="943"/>
        <v>0</v>
      </c>
      <c r="D483" s="63">
        <f t="shared" si="944"/>
        <v>0</v>
      </c>
      <c r="E483" s="63">
        <f t="shared" si="945"/>
        <v>0</v>
      </c>
      <c r="F483" s="63">
        <f t="shared" si="946"/>
        <v>0</v>
      </c>
      <c r="G483" s="63">
        <f t="shared" si="947"/>
        <v>0</v>
      </c>
      <c r="H483" s="63">
        <f t="shared" si="948"/>
        <v>0</v>
      </c>
      <c r="I483" s="106" t="str">
        <f t="shared" si="849"/>
        <v>否</v>
      </c>
      <c r="J483" s="146" t="str">
        <f t="shared" si="850"/>
        <v>项</v>
      </c>
      <c r="K483" s="146" t="str">
        <f t="shared" si="851"/>
        <v>207</v>
      </c>
      <c r="N483" s="218">
        <v>0</v>
      </c>
      <c r="O483" s="146">
        <v>0</v>
      </c>
      <c r="P483" s="219">
        <f t="shared" si="949"/>
        <v>0</v>
      </c>
      <c r="Q483" s="219">
        <v>0</v>
      </c>
      <c r="R483" s="219">
        <v>0</v>
      </c>
      <c r="S483" s="219">
        <f>VLOOKUP(A:A,[3]全区!$A$1:$O$65536,15,FALSE)</f>
        <v>0</v>
      </c>
      <c r="T483" s="219">
        <v>0</v>
      </c>
      <c r="U483" s="146">
        <f>VLOOKUP(A:A,[3]全区!$A$1:$Q$65536,17,FALSE)</f>
        <v>0</v>
      </c>
      <c r="V483" s="219">
        <f t="shared" si="950"/>
        <v>0</v>
      </c>
      <c r="W483" s="219">
        <v>0</v>
      </c>
      <c r="X483" s="182">
        <f>VLOOKUP(A:A,[3]全区!$A$1:$S$65536,19,FALSE)</f>
        <v>0</v>
      </c>
      <c r="Y483" s="219">
        <f t="shared" si="951"/>
        <v>0</v>
      </c>
      <c r="AA483" s="182">
        <f>VLOOKUP(A:A,[2]全区!$A$1:$T$65536,20,FALSE)</f>
        <v>0</v>
      </c>
      <c r="AB483" s="219">
        <f t="shared" si="952"/>
        <v>0</v>
      </c>
      <c r="AC483" s="182">
        <f>VLOOKUP(A:A,[1]全区!$A$1:$V$65536,22,FALSE)</f>
        <v>0</v>
      </c>
      <c r="AD483" s="219">
        <f t="shared" si="953"/>
        <v>0</v>
      </c>
      <c r="AE483" s="182">
        <f>VLOOKUP(A:A,[2]全区!$A$1:$P$65536,16,FALSE)</f>
        <v>0</v>
      </c>
      <c r="AF483" s="219">
        <f t="shared" si="954"/>
        <v>0</v>
      </c>
      <c r="AH483" s="182">
        <v>0</v>
      </c>
      <c r="AI483" s="182">
        <f>VLOOKUP(A:A,'[4]YB01'!$A$1:$C$1317,3,FALSE)</f>
        <v>0</v>
      </c>
      <c r="AJ483" s="177">
        <f t="shared" si="955"/>
        <v>0</v>
      </c>
      <c r="AK483" s="146">
        <v>0</v>
      </c>
      <c r="AL483" s="146">
        <f t="shared" si="956"/>
        <v>0</v>
      </c>
      <c r="AM483" s="228">
        <v>0</v>
      </c>
      <c r="AN483" s="182">
        <f t="shared" si="922"/>
        <v>0</v>
      </c>
      <c r="AO483" s="219">
        <v>0</v>
      </c>
      <c r="AP483" s="176">
        <f>(SUMIF([5]预算调整!$O:$O,A:A,[5]预算调整!$AD:$AD))/10000</f>
        <v>0</v>
      </c>
      <c r="AQ483" s="219">
        <f t="shared" si="923"/>
        <v>0</v>
      </c>
      <c r="AR483" s="219">
        <v>0</v>
      </c>
      <c r="AS483" s="182">
        <f>(SUMIF([6]预算调整!$F:$F,A:A,[6]预算调整!$P:$P))/10000</f>
        <v>0</v>
      </c>
      <c r="AT483" s="219">
        <f t="shared" si="957"/>
        <v>0</v>
      </c>
      <c r="AW483" s="231">
        <v>0</v>
      </c>
      <c r="AX483" s="182">
        <f>(SUMIF([7]Sheet2!$B:$B,A:A,[7]Sheet2!$C:$C))/10000</f>
        <v>0</v>
      </c>
      <c r="AY483" s="219">
        <f t="shared" si="958"/>
        <v>0</v>
      </c>
      <c r="BC483" s="182">
        <v>0</v>
      </c>
      <c r="BD483" s="146">
        <f t="shared" si="959"/>
        <v>0</v>
      </c>
      <c r="BE483" s="182">
        <v>0</v>
      </c>
      <c r="BF483" s="182">
        <f>SUMIF([8]Sheet1!$O:$O,A483,[8]Sheet1!$AD:$AD)</f>
        <v>0</v>
      </c>
    </row>
    <row r="484" hidden="1" customHeight="1" spans="1:58">
      <c r="A484" s="208">
        <v>2070304</v>
      </c>
      <c r="B484" s="60" t="s">
        <v>417</v>
      </c>
      <c r="C484" s="63">
        <f t="shared" si="943"/>
        <v>0</v>
      </c>
      <c r="D484" s="63">
        <f t="shared" si="944"/>
        <v>0</v>
      </c>
      <c r="E484" s="63">
        <f t="shared" si="945"/>
        <v>0</v>
      </c>
      <c r="F484" s="63">
        <f t="shared" si="946"/>
        <v>0</v>
      </c>
      <c r="G484" s="63">
        <f t="shared" si="947"/>
        <v>0</v>
      </c>
      <c r="H484" s="63">
        <f t="shared" si="948"/>
        <v>0</v>
      </c>
      <c r="I484" s="106" t="str">
        <f t="shared" si="849"/>
        <v>否</v>
      </c>
      <c r="J484" s="146" t="str">
        <f t="shared" si="850"/>
        <v>项</v>
      </c>
      <c r="K484" s="146" t="str">
        <f t="shared" si="851"/>
        <v>207</v>
      </c>
      <c r="N484" s="218">
        <v>0</v>
      </c>
      <c r="O484" s="146">
        <v>0</v>
      </c>
      <c r="P484" s="219">
        <f t="shared" si="949"/>
        <v>0</v>
      </c>
      <c r="Q484" s="219">
        <v>0</v>
      </c>
      <c r="R484" s="219">
        <v>0</v>
      </c>
      <c r="S484" s="219">
        <f>VLOOKUP(A:A,[3]全区!$A$1:$O$65536,15,FALSE)</f>
        <v>0</v>
      </c>
      <c r="T484" s="219">
        <v>0</v>
      </c>
      <c r="U484" s="146">
        <f>VLOOKUP(A:A,[3]全区!$A$1:$Q$65536,17,FALSE)</f>
        <v>0</v>
      </c>
      <c r="V484" s="219">
        <f t="shared" si="950"/>
        <v>0</v>
      </c>
      <c r="W484" s="219">
        <v>0</v>
      </c>
      <c r="X484" s="182">
        <f>VLOOKUP(A:A,[3]全区!$A$1:$S$65536,19,FALSE)</f>
        <v>0</v>
      </c>
      <c r="Y484" s="219">
        <f t="shared" si="951"/>
        <v>0</v>
      </c>
      <c r="AA484" s="182">
        <f>VLOOKUP(A:A,[2]全区!$A$1:$T$65536,20,FALSE)</f>
        <v>0</v>
      </c>
      <c r="AB484" s="219">
        <f t="shared" si="952"/>
        <v>0</v>
      </c>
      <c r="AC484" s="182">
        <f>VLOOKUP(A:A,[1]全区!$A$1:$V$65536,22,FALSE)</f>
        <v>0</v>
      </c>
      <c r="AD484" s="219">
        <f t="shared" si="953"/>
        <v>0</v>
      </c>
      <c r="AE484" s="182">
        <f>VLOOKUP(A:A,[2]全区!$A$1:$P$65536,16,FALSE)</f>
        <v>0</v>
      </c>
      <c r="AF484" s="219">
        <f t="shared" si="954"/>
        <v>0</v>
      </c>
      <c r="AH484" s="182">
        <v>0</v>
      </c>
      <c r="AI484" s="182">
        <f>VLOOKUP(A:A,'[4]YB01'!$A$1:$C$1317,3,FALSE)</f>
        <v>0</v>
      </c>
      <c r="AJ484" s="177">
        <f t="shared" si="955"/>
        <v>0</v>
      </c>
      <c r="AK484" s="146">
        <v>0</v>
      </c>
      <c r="AL484" s="146">
        <f t="shared" si="956"/>
        <v>0</v>
      </c>
      <c r="AM484" s="228">
        <v>0</v>
      </c>
      <c r="AN484" s="182">
        <f t="shared" si="922"/>
        <v>0</v>
      </c>
      <c r="AO484" s="219">
        <v>0</v>
      </c>
      <c r="AP484" s="176">
        <f>(SUMIF([5]预算调整!$O:$O,A:A,[5]预算调整!$AD:$AD))/10000</f>
        <v>0</v>
      </c>
      <c r="AQ484" s="219">
        <f t="shared" si="923"/>
        <v>0</v>
      </c>
      <c r="AR484" s="219">
        <v>0</v>
      </c>
      <c r="AS484" s="182">
        <f>(SUMIF([6]预算调整!$F:$F,A:A,[6]预算调整!$P:$P))/10000</f>
        <v>0</v>
      </c>
      <c r="AT484" s="219">
        <f t="shared" si="957"/>
        <v>0</v>
      </c>
      <c r="AW484" s="231">
        <v>0</v>
      </c>
      <c r="AX484" s="182">
        <f>(SUMIF([7]Sheet2!$B:$B,A:A,[7]Sheet2!$C:$C))/10000</f>
        <v>0</v>
      </c>
      <c r="AY484" s="219">
        <f t="shared" si="958"/>
        <v>0</v>
      </c>
      <c r="BC484" s="182">
        <v>0</v>
      </c>
      <c r="BD484" s="146">
        <f t="shared" si="959"/>
        <v>0</v>
      </c>
      <c r="BE484" s="182">
        <v>0</v>
      </c>
      <c r="BF484" s="182">
        <f>SUMIF([8]Sheet1!$O:$O,A484,[8]Sheet1!$AD:$AD)</f>
        <v>0</v>
      </c>
    </row>
    <row r="485" hidden="1" customHeight="1" spans="1:58">
      <c r="A485" s="208">
        <v>2070305</v>
      </c>
      <c r="B485" s="60" t="s">
        <v>418</v>
      </c>
      <c r="C485" s="63">
        <f t="shared" si="943"/>
        <v>0</v>
      </c>
      <c r="D485" s="63">
        <f t="shared" si="944"/>
        <v>0</v>
      </c>
      <c r="E485" s="63">
        <f t="shared" si="945"/>
        <v>0</v>
      </c>
      <c r="F485" s="63">
        <f t="shared" si="946"/>
        <v>0</v>
      </c>
      <c r="G485" s="63">
        <f t="shared" si="947"/>
        <v>0</v>
      </c>
      <c r="H485" s="63">
        <f t="shared" si="948"/>
        <v>0</v>
      </c>
      <c r="I485" s="106" t="str">
        <f t="shared" si="849"/>
        <v>否</v>
      </c>
      <c r="J485" s="146" t="str">
        <f t="shared" si="850"/>
        <v>项</v>
      </c>
      <c r="K485" s="146" t="str">
        <f t="shared" si="851"/>
        <v>207</v>
      </c>
      <c r="N485" s="218">
        <v>0</v>
      </c>
      <c r="O485" s="146">
        <v>0</v>
      </c>
      <c r="P485" s="219">
        <f t="shared" si="949"/>
        <v>0</v>
      </c>
      <c r="Q485" s="219">
        <v>0</v>
      </c>
      <c r="R485" s="219">
        <v>0</v>
      </c>
      <c r="S485" s="219">
        <f>VLOOKUP(A:A,[3]全区!$A$1:$O$65536,15,FALSE)</f>
        <v>0</v>
      </c>
      <c r="T485" s="219">
        <v>0</v>
      </c>
      <c r="U485" s="146">
        <f>VLOOKUP(A:A,[3]全区!$A$1:$Q$65536,17,FALSE)</f>
        <v>0</v>
      </c>
      <c r="V485" s="219">
        <f t="shared" si="950"/>
        <v>0</v>
      </c>
      <c r="W485" s="219">
        <v>0</v>
      </c>
      <c r="X485" s="182">
        <f>VLOOKUP(A:A,[3]全区!$A$1:$S$65536,19,FALSE)</f>
        <v>0</v>
      </c>
      <c r="Y485" s="219">
        <f t="shared" si="951"/>
        <v>0</v>
      </c>
      <c r="AA485" s="182">
        <f>VLOOKUP(A:A,[2]全区!$A$1:$T$65536,20,FALSE)</f>
        <v>0</v>
      </c>
      <c r="AB485" s="219">
        <f t="shared" si="952"/>
        <v>0</v>
      </c>
      <c r="AC485" s="182">
        <f>VLOOKUP(A:A,[1]全区!$A$1:$V$65536,22,FALSE)</f>
        <v>0</v>
      </c>
      <c r="AD485" s="219">
        <f t="shared" si="953"/>
        <v>0</v>
      </c>
      <c r="AE485" s="182">
        <f>VLOOKUP(A:A,[2]全区!$A$1:$P$65536,16,FALSE)</f>
        <v>0</v>
      </c>
      <c r="AF485" s="219">
        <f t="shared" si="954"/>
        <v>0</v>
      </c>
      <c r="AH485" s="182">
        <v>0</v>
      </c>
      <c r="AI485" s="182">
        <f>VLOOKUP(A:A,'[4]YB01'!$A$1:$C$1317,3,FALSE)</f>
        <v>0</v>
      </c>
      <c r="AJ485" s="177">
        <f t="shared" si="955"/>
        <v>0</v>
      </c>
      <c r="AK485" s="146">
        <v>0</v>
      </c>
      <c r="AL485" s="146">
        <f t="shared" si="956"/>
        <v>0</v>
      </c>
      <c r="AM485" s="228">
        <v>0</v>
      </c>
      <c r="AN485" s="182">
        <f t="shared" si="922"/>
        <v>0</v>
      </c>
      <c r="AO485" s="219">
        <v>0</v>
      </c>
      <c r="AP485" s="176">
        <f>(SUMIF([5]预算调整!$O:$O,A:A,[5]预算调整!$AD:$AD))/10000</f>
        <v>0</v>
      </c>
      <c r="AQ485" s="219">
        <f t="shared" si="923"/>
        <v>0</v>
      </c>
      <c r="AR485" s="219">
        <v>0</v>
      </c>
      <c r="AS485" s="182">
        <f>(SUMIF([6]预算调整!$F:$F,A:A,[6]预算调整!$P:$P))/10000</f>
        <v>0</v>
      </c>
      <c r="AT485" s="219">
        <f t="shared" si="957"/>
        <v>0</v>
      </c>
      <c r="AW485" s="231">
        <v>0</v>
      </c>
      <c r="AX485" s="182">
        <f>(SUMIF([7]Sheet2!$B:$B,A:A,[7]Sheet2!$C:$C))/10000</f>
        <v>0</v>
      </c>
      <c r="AY485" s="219">
        <f t="shared" si="958"/>
        <v>0</v>
      </c>
      <c r="BC485" s="182">
        <v>0</v>
      </c>
      <c r="BD485" s="146">
        <f t="shared" si="959"/>
        <v>0</v>
      </c>
      <c r="BE485" s="182">
        <v>0</v>
      </c>
      <c r="BF485" s="182">
        <f>SUMIF([8]Sheet1!$O:$O,A485,[8]Sheet1!$AD:$AD)</f>
        <v>0</v>
      </c>
    </row>
    <row r="486" hidden="1" customHeight="1" spans="1:58">
      <c r="A486" s="208">
        <v>2070306</v>
      </c>
      <c r="B486" s="60" t="s">
        <v>419</v>
      </c>
      <c r="C486" s="63">
        <f t="shared" si="943"/>
        <v>0</v>
      </c>
      <c r="D486" s="63">
        <f t="shared" si="944"/>
        <v>0</v>
      </c>
      <c r="E486" s="63">
        <f t="shared" si="945"/>
        <v>0</v>
      </c>
      <c r="F486" s="63">
        <f t="shared" si="946"/>
        <v>0</v>
      </c>
      <c r="G486" s="63">
        <f t="shared" si="947"/>
        <v>0</v>
      </c>
      <c r="H486" s="63">
        <f t="shared" si="948"/>
        <v>0</v>
      </c>
      <c r="I486" s="106" t="str">
        <f t="shared" si="849"/>
        <v>否</v>
      </c>
      <c r="J486" s="146" t="str">
        <f t="shared" si="850"/>
        <v>项</v>
      </c>
      <c r="K486" s="146" t="str">
        <f t="shared" si="851"/>
        <v>207</v>
      </c>
      <c r="N486" s="218">
        <v>0</v>
      </c>
      <c r="O486" s="146">
        <v>0</v>
      </c>
      <c r="P486" s="219">
        <f t="shared" si="949"/>
        <v>0</v>
      </c>
      <c r="Q486" s="219">
        <v>0</v>
      </c>
      <c r="R486" s="219">
        <v>0</v>
      </c>
      <c r="S486" s="219">
        <f>VLOOKUP(A:A,[3]全区!$A$1:$O$65536,15,FALSE)</f>
        <v>0</v>
      </c>
      <c r="T486" s="219">
        <v>0</v>
      </c>
      <c r="U486" s="146">
        <f>VLOOKUP(A:A,[3]全区!$A$1:$Q$65536,17,FALSE)</f>
        <v>0</v>
      </c>
      <c r="V486" s="219">
        <f t="shared" si="950"/>
        <v>0</v>
      </c>
      <c r="W486" s="219">
        <v>0</v>
      </c>
      <c r="X486" s="182">
        <f>VLOOKUP(A:A,[3]全区!$A$1:$S$65536,19,FALSE)</f>
        <v>0</v>
      </c>
      <c r="Y486" s="219">
        <f t="shared" si="951"/>
        <v>0</v>
      </c>
      <c r="AA486" s="182">
        <f>VLOOKUP(A:A,[2]全区!$A$1:$T$65536,20,FALSE)</f>
        <v>0</v>
      </c>
      <c r="AB486" s="219">
        <f t="shared" si="952"/>
        <v>0</v>
      </c>
      <c r="AC486" s="182">
        <f>VLOOKUP(A:A,[1]全区!$A$1:$V$65536,22,FALSE)</f>
        <v>0</v>
      </c>
      <c r="AD486" s="219">
        <f t="shared" si="953"/>
        <v>0</v>
      </c>
      <c r="AE486" s="182">
        <f>VLOOKUP(A:A,[2]全区!$A$1:$P$65536,16,FALSE)</f>
        <v>0</v>
      </c>
      <c r="AF486" s="219">
        <f t="shared" si="954"/>
        <v>0</v>
      </c>
      <c r="AH486" s="182">
        <v>0</v>
      </c>
      <c r="AI486" s="182">
        <f>VLOOKUP(A:A,'[4]YB01'!$A$1:$C$1317,3,FALSE)</f>
        <v>0</v>
      </c>
      <c r="AJ486" s="177">
        <f t="shared" si="955"/>
        <v>0</v>
      </c>
      <c r="AK486" s="146">
        <v>0</v>
      </c>
      <c r="AL486" s="146">
        <f t="shared" si="956"/>
        <v>0</v>
      </c>
      <c r="AM486" s="228">
        <v>0</v>
      </c>
      <c r="AN486" s="182">
        <f t="shared" si="922"/>
        <v>0</v>
      </c>
      <c r="AO486" s="219">
        <v>0</v>
      </c>
      <c r="AP486" s="176">
        <f>(SUMIF([5]预算调整!$O:$O,A:A,[5]预算调整!$AD:$AD))/10000</f>
        <v>0</v>
      </c>
      <c r="AQ486" s="219">
        <f t="shared" si="923"/>
        <v>0</v>
      </c>
      <c r="AR486" s="219">
        <v>0</v>
      </c>
      <c r="AS486" s="182">
        <f>(SUMIF([6]预算调整!$F:$F,A:A,[6]预算调整!$P:$P))/10000</f>
        <v>0</v>
      </c>
      <c r="AT486" s="219">
        <f t="shared" si="957"/>
        <v>0</v>
      </c>
      <c r="AW486" s="231">
        <v>0</v>
      </c>
      <c r="AX486" s="182">
        <f>(SUMIF([7]Sheet2!$B:$B,A:A,[7]Sheet2!$C:$C))/10000</f>
        <v>0</v>
      </c>
      <c r="AY486" s="219">
        <f t="shared" si="958"/>
        <v>0</v>
      </c>
      <c r="BC486" s="182">
        <v>0</v>
      </c>
      <c r="BD486" s="146">
        <f t="shared" si="959"/>
        <v>0</v>
      </c>
      <c r="BE486" s="182">
        <v>0</v>
      </c>
      <c r="BF486" s="182">
        <f>SUMIF([8]Sheet1!$O:$O,A486,[8]Sheet1!$AD:$AD)</f>
        <v>0</v>
      </c>
    </row>
    <row r="487" hidden="1" customHeight="1" spans="1:58">
      <c r="A487" s="208">
        <v>2070307</v>
      </c>
      <c r="B487" s="60" t="s">
        <v>420</v>
      </c>
      <c r="C487" s="63">
        <f t="shared" si="943"/>
        <v>19</v>
      </c>
      <c r="D487" s="63">
        <f t="shared" si="944"/>
        <v>0</v>
      </c>
      <c r="E487" s="63">
        <f t="shared" si="945"/>
        <v>-19</v>
      </c>
      <c r="F487" s="63">
        <f t="shared" si="946"/>
        <v>0</v>
      </c>
      <c r="G487" s="63">
        <f t="shared" si="947"/>
        <v>0</v>
      </c>
      <c r="H487" s="63">
        <f t="shared" si="948"/>
        <v>0</v>
      </c>
      <c r="I487" s="106" t="str">
        <f t="shared" si="849"/>
        <v>否</v>
      </c>
      <c r="J487" s="146" t="str">
        <f t="shared" si="850"/>
        <v>项</v>
      </c>
      <c r="K487" s="146" t="str">
        <f t="shared" si="851"/>
        <v>207</v>
      </c>
      <c r="N487" s="218">
        <v>0</v>
      </c>
      <c r="O487" s="146">
        <v>0</v>
      </c>
      <c r="P487" s="219">
        <f t="shared" si="949"/>
        <v>0</v>
      </c>
      <c r="Q487" s="219">
        <v>0</v>
      </c>
      <c r="R487" s="219">
        <v>0</v>
      </c>
      <c r="S487" s="219">
        <f>VLOOKUP(A:A,[3]全区!$A$1:$O$65536,15,FALSE)</f>
        <v>0</v>
      </c>
      <c r="T487" s="219">
        <v>0</v>
      </c>
      <c r="U487" s="146">
        <f>VLOOKUP(A:A,[3]全区!$A$1:$Q$65536,17,FALSE)</f>
        <v>0</v>
      </c>
      <c r="V487" s="219">
        <f t="shared" si="950"/>
        <v>0</v>
      </c>
      <c r="W487" s="219">
        <v>19</v>
      </c>
      <c r="X487" s="182">
        <f>VLOOKUP(A:A,[3]全区!$A$1:$S$65536,19,FALSE)</f>
        <v>19.05</v>
      </c>
      <c r="Y487" s="219">
        <f t="shared" si="951"/>
        <v>19</v>
      </c>
      <c r="AA487" s="182">
        <f>VLOOKUP(A:A,[2]全区!$A$1:$T$65536,20,FALSE)</f>
        <v>0</v>
      </c>
      <c r="AB487" s="219">
        <f t="shared" si="952"/>
        <v>0</v>
      </c>
      <c r="AC487" s="182">
        <f>VLOOKUP(A:A,[1]全区!$A$1:$V$65536,22,FALSE)</f>
        <v>0</v>
      </c>
      <c r="AD487" s="219">
        <f t="shared" si="953"/>
        <v>0</v>
      </c>
      <c r="AE487" s="182">
        <f>VLOOKUP(A:A,[2]全区!$A$1:$P$65536,16,FALSE)</f>
        <v>0</v>
      </c>
      <c r="AF487" s="219">
        <f t="shared" si="954"/>
        <v>0</v>
      </c>
      <c r="AH487" s="182">
        <v>0</v>
      </c>
      <c r="AI487" s="182">
        <f>VLOOKUP(A:A,'[4]YB01'!$A$1:$C$1317,3,FALSE)</f>
        <v>0</v>
      </c>
      <c r="AJ487" s="177">
        <f t="shared" si="955"/>
        <v>0</v>
      </c>
      <c r="AK487" s="146">
        <v>0</v>
      </c>
      <c r="AL487" s="146">
        <f t="shared" si="956"/>
        <v>0</v>
      </c>
      <c r="AM487" s="228">
        <v>0</v>
      </c>
      <c r="AN487" s="182">
        <f t="shared" si="922"/>
        <v>0</v>
      </c>
      <c r="AO487" s="219">
        <v>0</v>
      </c>
      <c r="AP487" s="176">
        <f>(SUMIF([5]预算调整!$O:$O,A:A,[5]预算调整!$AD:$AD))/10000</f>
        <v>0</v>
      </c>
      <c r="AQ487" s="219">
        <f t="shared" si="923"/>
        <v>0</v>
      </c>
      <c r="AR487" s="219">
        <v>0</v>
      </c>
      <c r="AS487" s="182">
        <f>(SUMIF([6]预算调整!$F:$F,A:A,[6]预算调整!$P:$P))/10000</f>
        <v>0</v>
      </c>
      <c r="AT487" s="219">
        <f t="shared" si="957"/>
        <v>0</v>
      </c>
      <c r="AW487" s="231">
        <v>0</v>
      </c>
      <c r="AX487" s="182">
        <f>(SUMIF([7]Sheet2!$B:$B,A:A,[7]Sheet2!$C:$C))/10000</f>
        <v>0</v>
      </c>
      <c r="AY487" s="219">
        <f t="shared" si="958"/>
        <v>0</v>
      </c>
      <c r="BC487" s="182">
        <v>0</v>
      </c>
      <c r="BD487" s="146">
        <f t="shared" si="959"/>
        <v>0</v>
      </c>
      <c r="BE487" s="182">
        <v>0</v>
      </c>
      <c r="BF487" s="182">
        <f>SUMIF([8]Sheet1!$O:$O,A487,[8]Sheet1!$AD:$AD)</f>
        <v>0</v>
      </c>
    </row>
    <row r="488" hidden="1" customHeight="1" spans="1:58">
      <c r="A488" s="208">
        <v>2070308</v>
      </c>
      <c r="B488" s="60" t="s">
        <v>421</v>
      </c>
      <c r="C488" s="63">
        <f t="shared" si="943"/>
        <v>0</v>
      </c>
      <c r="D488" s="63">
        <f t="shared" si="944"/>
        <v>0</v>
      </c>
      <c r="E488" s="63">
        <f t="shared" si="945"/>
        <v>0</v>
      </c>
      <c r="F488" s="63">
        <f t="shared" si="946"/>
        <v>0</v>
      </c>
      <c r="G488" s="63">
        <f t="shared" si="947"/>
        <v>0</v>
      </c>
      <c r="H488" s="63">
        <f t="shared" si="948"/>
        <v>0</v>
      </c>
      <c r="I488" s="106" t="str">
        <f t="shared" si="849"/>
        <v>否</v>
      </c>
      <c r="J488" s="146" t="str">
        <f t="shared" si="850"/>
        <v>项</v>
      </c>
      <c r="K488" s="146" t="str">
        <f t="shared" si="851"/>
        <v>207</v>
      </c>
      <c r="N488" s="218">
        <v>0</v>
      </c>
      <c r="O488" s="146">
        <v>0</v>
      </c>
      <c r="P488" s="219">
        <f t="shared" si="949"/>
        <v>0</v>
      </c>
      <c r="Q488" s="219">
        <v>0</v>
      </c>
      <c r="R488" s="219">
        <v>0</v>
      </c>
      <c r="S488" s="219">
        <f>VLOOKUP(A:A,[3]全区!$A$1:$O$65536,15,FALSE)</f>
        <v>0</v>
      </c>
      <c r="T488" s="219">
        <v>0</v>
      </c>
      <c r="U488" s="146">
        <f>VLOOKUP(A:A,[3]全区!$A$1:$Q$65536,17,FALSE)</f>
        <v>0</v>
      </c>
      <c r="V488" s="219">
        <f t="shared" si="950"/>
        <v>0</v>
      </c>
      <c r="W488" s="219">
        <v>0</v>
      </c>
      <c r="X488" s="182">
        <f>VLOOKUP(A:A,[3]全区!$A$1:$S$65536,19,FALSE)</f>
        <v>0</v>
      </c>
      <c r="Y488" s="219">
        <f t="shared" si="951"/>
        <v>0</v>
      </c>
      <c r="AA488" s="182">
        <f>VLOOKUP(A:A,[2]全区!$A$1:$T$65536,20,FALSE)</f>
        <v>480</v>
      </c>
      <c r="AB488" s="219">
        <f t="shared" si="952"/>
        <v>480</v>
      </c>
      <c r="AC488" s="182">
        <f>VLOOKUP(A:A,[1]全区!$A$1:$V$65536,22,FALSE)</f>
        <v>0</v>
      </c>
      <c r="AD488" s="219">
        <f t="shared" si="953"/>
        <v>0</v>
      </c>
      <c r="AE488" s="182">
        <f>VLOOKUP(A:A,[2]全区!$A$1:$P$65536,16,FALSE)</f>
        <v>0</v>
      </c>
      <c r="AF488" s="219">
        <f t="shared" si="954"/>
        <v>0</v>
      </c>
      <c r="AH488" s="182">
        <v>0</v>
      </c>
      <c r="AI488" s="182">
        <f>VLOOKUP(A:A,'[4]YB01'!$A$1:$C$1317,3,FALSE)</f>
        <v>0</v>
      </c>
      <c r="AJ488" s="177">
        <f t="shared" si="955"/>
        <v>0</v>
      </c>
      <c r="AK488" s="146">
        <v>0</v>
      </c>
      <c r="AL488" s="146">
        <f t="shared" si="956"/>
        <v>0</v>
      </c>
      <c r="AM488" s="228">
        <v>0</v>
      </c>
      <c r="AN488" s="182">
        <f t="shared" si="922"/>
        <v>0</v>
      </c>
      <c r="AO488" s="219">
        <v>0</v>
      </c>
      <c r="AP488" s="176">
        <f>(SUMIF([5]预算调整!$O:$O,A:A,[5]预算调整!$AD:$AD))/10000</f>
        <v>0</v>
      </c>
      <c r="AQ488" s="219">
        <f t="shared" si="923"/>
        <v>0</v>
      </c>
      <c r="AR488" s="219">
        <v>0</v>
      </c>
      <c r="AS488" s="182">
        <f>(SUMIF([6]预算调整!$F:$F,A:A,[6]预算调整!$P:$P))/10000</f>
        <v>0</v>
      </c>
      <c r="AT488" s="219">
        <f t="shared" si="957"/>
        <v>0</v>
      </c>
      <c r="AW488" s="231">
        <v>0</v>
      </c>
      <c r="AX488" s="182">
        <f>(SUMIF([7]Sheet2!$B:$B,A:A,[7]Sheet2!$C:$C))/10000</f>
        <v>0</v>
      </c>
      <c r="AY488" s="219">
        <f t="shared" si="958"/>
        <v>0</v>
      </c>
      <c r="BC488" s="182">
        <v>0</v>
      </c>
      <c r="BD488" s="146">
        <f t="shared" si="959"/>
        <v>0</v>
      </c>
      <c r="BE488" s="182">
        <v>0</v>
      </c>
      <c r="BF488" s="182">
        <f>SUMIF([8]Sheet1!$O:$O,A488,[8]Sheet1!$AD:$AD)</f>
        <v>0</v>
      </c>
    </row>
    <row r="489" hidden="1" customHeight="1" spans="1:58">
      <c r="A489" s="208">
        <v>2070309</v>
      </c>
      <c r="B489" s="60" t="s">
        <v>422</v>
      </c>
      <c r="C489" s="63">
        <f t="shared" si="943"/>
        <v>0</v>
      </c>
      <c r="D489" s="63">
        <f t="shared" si="944"/>
        <v>0</v>
      </c>
      <c r="E489" s="63">
        <f t="shared" si="945"/>
        <v>0</v>
      </c>
      <c r="F489" s="63">
        <f t="shared" si="946"/>
        <v>0</v>
      </c>
      <c r="G489" s="63">
        <f t="shared" si="947"/>
        <v>0</v>
      </c>
      <c r="H489" s="63">
        <f t="shared" si="948"/>
        <v>0</v>
      </c>
      <c r="I489" s="106" t="str">
        <f t="shared" si="849"/>
        <v>否</v>
      </c>
      <c r="J489" s="146" t="str">
        <f t="shared" si="850"/>
        <v>项</v>
      </c>
      <c r="K489" s="146" t="str">
        <f t="shared" si="851"/>
        <v>207</v>
      </c>
      <c r="N489" s="218">
        <v>0</v>
      </c>
      <c r="O489" s="146">
        <v>0</v>
      </c>
      <c r="P489" s="219">
        <f t="shared" si="949"/>
        <v>0</v>
      </c>
      <c r="Q489" s="219">
        <v>0</v>
      </c>
      <c r="R489" s="219">
        <v>0</v>
      </c>
      <c r="S489" s="219">
        <f>VLOOKUP(A:A,[3]全区!$A$1:$O$65536,15,FALSE)</f>
        <v>0</v>
      </c>
      <c r="T489" s="219">
        <v>0</v>
      </c>
      <c r="U489" s="146">
        <f>VLOOKUP(A:A,[3]全区!$A$1:$Q$65536,17,FALSE)</f>
        <v>0</v>
      </c>
      <c r="V489" s="219">
        <f t="shared" si="950"/>
        <v>0</v>
      </c>
      <c r="W489" s="219">
        <v>0</v>
      </c>
      <c r="X489" s="182">
        <f>VLOOKUP(A:A,[3]全区!$A$1:$S$65536,19,FALSE)</f>
        <v>0</v>
      </c>
      <c r="Y489" s="219">
        <f t="shared" si="951"/>
        <v>0</v>
      </c>
      <c r="AA489" s="182">
        <f>VLOOKUP(A:A,[2]全区!$A$1:$T$65536,20,FALSE)</f>
        <v>0</v>
      </c>
      <c r="AB489" s="219">
        <f t="shared" si="952"/>
        <v>0</v>
      </c>
      <c r="AC489" s="182">
        <f>VLOOKUP(A:A,[1]全区!$A$1:$V$65536,22,FALSE)</f>
        <v>0</v>
      </c>
      <c r="AD489" s="219">
        <f t="shared" si="953"/>
        <v>0</v>
      </c>
      <c r="AE489" s="182">
        <f>VLOOKUP(A:A,[2]全区!$A$1:$P$65536,16,FALSE)</f>
        <v>0</v>
      </c>
      <c r="AF489" s="219">
        <f t="shared" si="954"/>
        <v>0</v>
      </c>
      <c r="AH489" s="182">
        <v>0</v>
      </c>
      <c r="AI489" s="182">
        <f>VLOOKUP(A:A,'[4]YB01'!$A$1:$C$1317,3,FALSE)</f>
        <v>0</v>
      </c>
      <c r="AJ489" s="177">
        <f t="shared" si="955"/>
        <v>0</v>
      </c>
      <c r="AK489" s="146">
        <v>0</v>
      </c>
      <c r="AL489" s="146">
        <f t="shared" si="956"/>
        <v>0</v>
      </c>
      <c r="AM489" s="228">
        <v>0</v>
      </c>
      <c r="AN489" s="182">
        <f t="shared" si="922"/>
        <v>0</v>
      </c>
      <c r="AO489" s="219">
        <v>0</v>
      </c>
      <c r="AP489" s="176">
        <f>(SUMIF([5]预算调整!$O:$O,A:A,[5]预算调整!$AD:$AD))/10000</f>
        <v>0</v>
      </c>
      <c r="AQ489" s="219">
        <f t="shared" si="923"/>
        <v>0</v>
      </c>
      <c r="AR489" s="219">
        <v>0</v>
      </c>
      <c r="AS489" s="182">
        <f>(SUMIF([6]预算调整!$F:$F,A:A,[6]预算调整!$P:$P))/10000</f>
        <v>0</v>
      </c>
      <c r="AT489" s="219">
        <f t="shared" si="957"/>
        <v>0</v>
      </c>
      <c r="AW489" s="231">
        <v>0</v>
      </c>
      <c r="AX489" s="182">
        <f>(SUMIF([7]Sheet2!$B:$B,A:A,[7]Sheet2!$C:$C))/10000</f>
        <v>0</v>
      </c>
      <c r="AY489" s="219">
        <f t="shared" si="958"/>
        <v>0</v>
      </c>
      <c r="BC489" s="182">
        <v>0</v>
      </c>
      <c r="BD489" s="146">
        <f t="shared" si="959"/>
        <v>0</v>
      </c>
      <c r="BE489" s="182">
        <v>0</v>
      </c>
      <c r="BF489" s="182">
        <f>SUMIF([8]Sheet1!$O:$O,A489,[8]Sheet1!$AD:$AD)</f>
        <v>0</v>
      </c>
    </row>
    <row r="490" hidden="1" customHeight="1" spans="1:58">
      <c r="A490" s="208">
        <v>2070399</v>
      </c>
      <c r="B490" s="60" t="s">
        <v>423</v>
      </c>
      <c r="C490" s="63">
        <f t="shared" si="943"/>
        <v>0</v>
      </c>
      <c r="D490" s="63">
        <f t="shared" si="944"/>
        <v>0</v>
      </c>
      <c r="E490" s="63">
        <f t="shared" si="945"/>
        <v>0</v>
      </c>
      <c r="F490" s="63">
        <f t="shared" si="946"/>
        <v>0</v>
      </c>
      <c r="G490" s="63">
        <f t="shared" si="947"/>
        <v>0</v>
      </c>
      <c r="H490" s="63">
        <f t="shared" si="948"/>
        <v>0</v>
      </c>
      <c r="I490" s="106" t="str">
        <f t="shared" si="849"/>
        <v>否</v>
      </c>
      <c r="J490" s="146" t="str">
        <f t="shared" si="850"/>
        <v>项</v>
      </c>
      <c r="K490" s="146" t="str">
        <f t="shared" si="851"/>
        <v>207</v>
      </c>
      <c r="N490" s="218">
        <v>0</v>
      </c>
      <c r="O490" s="146">
        <v>0</v>
      </c>
      <c r="P490" s="219">
        <f t="shared" si="949"/>
        <v>0</v>
      </c>
      <c r="Q490" s="219">
        <v>0</v>
      </c>
      <c r="R490" s="219">
        <v>0</v>
      </c>
      <c r="S490" s="219">
        <f>VLOOKUP(A:A,[3]全区!$A$1:$O$65536,15,FALSE)</f>
        <v>0</v>
      </c>
      <c r="T490" s="219">
        <v>0</v>
      </c>
      <c r="U490" s="146">
        <f>VLOOKUP(A:A,[3]全区!$A$1:$Q$65536,17,FALSE)</f>
        <v>0</v>
      </c>
      <c r="V490" s="219">
        <f t="shared" si="950"/>
        <v>0</v>
      </c>
      <c r="W490" s="219">
        <v>0</v>
      </c>
      <c r="X490" s="182">
        <f>VLOOKUP(A:A,[3]全区!$A$1:$S$65536,19,FALSE)</f>
        <v>0</v>
      </c>
      <c r="Y490" s="219">
        <f t="shared" si="951"/>
        <v>0</v>
      </c>
      <c r="AA490" s="182">
        <f>VLOOKUP(A:A,[2]全区!$A$1:$T$65536,20,FALSE)</f>
        <v>0</v>
      </c>
      <c r="AB490" s="219">
        <f t="shared" si="952"/>
        <v>0</v>
      </c>
      <c r="AC490" s="182">
        <f>VLOOKUP(A:A,[1]全区!$A$1:$V$65536,22,FALSE)</f>
        <v>0</v>
      </c>
      <c r="AD490" s="219">
        <f t="shared" si="953"/>
        <v>0</v>
      </c>
      <c r="AE490" s="182">
        <f>VLOOKUP(A:A,[2]全区!$A$1:$P$65536,16,FALSE)</f>
        <v>0</v>
      </c>
      <c r="AF490" s="219">
        <f t="shared" si="954"/>
        <v>0</v>
      </c>
      <c r="AH490" s="182">
        <v>0</v>
      </c>
      <c r="AI490" s="182">
        <f>VLOOKUP(A:A,'[4]YB01'!$A$1:$C$1317,3,FALSE)</f>
        <v>0</v>
      </c>
      <c r="AJ490" s="177">
        <f t="shared" si="955"/>
        <v>0</v>
      </c>
      <c r="AK490" s="146">
        <v>0</v>
      </c>
      <c r="AL490" s="146">
        <f t="shared" si="956"/>
        <v>0</v>
      </c>
      <c r="AM490" s="228">
        <v>0</v>
      </c>
      <c r="AN490" s="182">
        <f t="shared" si="922"/>
        <v>0</v>
      </c>
      <c r="AO490" s="219">
        <v>0</v>
      </c>
      <c r="AP490" s="176">
        <f>(SUMIF([5]预算调整!$O:$O,A:A,[5]预算调整!$AD:$AD))/10000</f>
        <v>0</v>
      </c>
      <c r="AQ490" s="219">
        <f t="shared" si="923"/>
        <v>0</v>
      </c>
      <c r="AR490" s="219">
        <v>0</v>
      </c>
      <c r="AS490" s="182">
        <f>(SUMIF([6]预算调整!$F:$F,A:A,[6]预算调整!$P:$P))/10000</f>
        <v>0</v>
      </c>
      <c r="AT490" s="219">
        <f t="shared" si="957"/>
        <v>0</v>
      </c>
      <c r="AW490" s="231">
        <v>0</v>
      </c>
      <c r="AX490" s="182">
        <f>(SUMIF([7]Sheet2!$B:$B,A:A,[7]Sheet2!$C:$C))/10000</f>
        <v>0</v>
      </c>
      <c r="AY490" s="219">
        <f t="shared" si="958"/>
        <v>0</v>
      </c>
      <c r="BC490" s="182">
        <v>0</v>
      </c>
      <c r="BD490" s="146">
        <f t="shared" si="959"/>
        <v>0</v>
      </c>
      <c r="BE490" s="182">
        <v>0</v>
      </c>
      <c r="BF490" s="182">
        <f>SUMIF([8]Sheet1!$O:$O,A490,[8]Sheet1!$AD:$AD)</f>
        <v>0</v>
      </c>
    </row>
    <row r="491" s="177" customFormat="1" hidden="1" customHeight="1" spans="1:58">
      <c r="A491" s="209">
        <v>20706</v>
      </c>
      <c r="B491" s="207" t="s">
        <v>424</v>
      </c>
      <c r="C491" s="66">
        <f t="shared" ref="C491:H491" si="960">SUM(C492:C499)</f>
        <v>0</v>
      </c>
      <c r="D491" s="66">
        <f t="shared" si="960"/>
        <v>0</v>
      </c>
      <c r="E491" s="66">
        <f t="shared" si="960"/>
        <v>0</v>
      </c>
      <c r="F491" s="66">
        <f t="shared" si="960"/>
        <v>0</v>
      </c>
      <c r="G491" s="66">
        <f t="shared" si="960"/>
        <v>0</v>
      </c>
      <c r="H491" s="66">
        <f t="shared" si="960"/>
        <v>0</v>
      </c>
      <c r="I491" s="106" t="str">
        <f t="shared" si="849"/>
        <v>否</v>
      </c>
      <c r="J491" s="143" t="str">
        <f t="shared" si="850"/>
        <v>款</v>
      </c>
      <c r="K491" s="143" t="str">
        <f t="shared" si="851"/>
        <v>207</v>
      </c>
      <c r="L491" s="143"/>
      <c r="M491" s="143"/>
      <c r="N491" s="143"/>
      <c r="O491" s="143"/>
      <c r="P491" s="143"/>
      <c r="Q491" s="143"/>
      <c r="R491" s="143"/>
      <c r="S491" s="143"/>
      <c r="T491" s="143"/>
      <c r="U491" s="143"/>
      <c r="V491" s="143"/>
      <c r="W491" s="143"/>
      <c r="AN491" s="182">
        <f t="shared" si="922"/>
        <v>0</v>
      </c>
      <c r="AO491" s="219"/>
      <c r="AP491" s="176">
        <f>(SUMIF([5]预算调整!$O:$O,A:A,[5]预算调整!$AD:$AD))/10000</f>
        <v>0</v>
      </c>
      <c r="AQ491" s="219">
        <f t="shared" si="923"/>
        <v>0</v>
      </c>
      <c r="AR491" s="219"/>
      <c r="AS491" s="182">
        <v>0</v>
      </c>
      <c r="AX491" s="182">
        <v>0</v>
      </c>
      <c r="BC491" s="182"/>
      <c r="BD491" s="182"/>
      <c r="BE491" s="182">
        <v>0</v>
      </c>
      <c r="BF491" s="182"/>
    </row>
    <row r="492" hidden="1" customHeight="1" spans="1:58">
      <c r="A492" s="208">
        <v>2070601</v>
      </c>
      <c r="B492" s="60" t="s">
        <v>101</v>
      </c>
      <c r="C492" s="63">
        <f t="shared" ref="C492:C499" si="961">N492+T492+W492</f>
        <v>0</v>
      </c>
      <c r="D492" s="63">
        <f t="shared" ref="D492:D499" si="962">Q492+T492</f>
        <v>0</v>
      </c>
      <c r="E492" s="63">
        <f t="shared" ref="E492:E499" si="963">H492-C492</f>
        <v>0</v>
      </c>
      <c r="F492" s="63">
        <f t="shared" ref="F492:F499" si="964">G492-D492</f>
        <v>0</v>
      </c>
      <c r="G492" s="63">
        <f t="shared" ref="G492:G499" si="965">AW492</f>
        <v>0</v>
      </c>
      <c r="H492" s="63">
        <f t="shared" ref="H492:H499" si="966">AK492+AN492</f>
        <v>0</v>
      </c>
      <c r="I492" s="106" t="str">
        <f t="shared" si="849"/>
        <v>否</v>
      </c>
      <c r="J492" s="146" t="str">
        <f t="shared" si="850"/>
        <v>项</v>
      </c>
      <c r="K492" s="146" t="str">
        <f t="shared" si="851"/>
        <v>207</v>
      </c>
      <c r="N492" s="218">
        <v>0</v>
      </c>
      <c r="P492" s="219">
        <f t="shared" ref="P492:P499" si="967">ROUND(O492,0)</f>
        <v>0</v>
      </c>
      <c r="Q492" s="219"/>
      <c r="R492" s="219"/>
      <c r="S492" s="219"/>
      <c r="T492" s="219"/>
      <c r="V492" s="219"/>
      <c r="W492" s="219">
        <v>0</v>
      </c>
      <c r="Y492" s="219">
        <f t="shared" ref="Y492:Y499" si="968">ROUND(X492,0)</f>
        <v>0</v>
      </c>
      <c r="AB492" s="219"/>
      <c r="AD492" s="219">
        <f t="shared" ref="AD492:AD499" si="969">ROUND(AC492,0)</f>
        <v>0</v>
      </c>
      <c r="AF492" s="219"/>
      <c r="AH492" s="182">
        <v>0</v>
      </c>
      <c r="AI492" s="182">
        <f>VLOOKUP(A:A,'[4]YB01'!$A$1:$C$1317,3,FALSE)</f>
        <v>0</v>
      </c>
      <c r="AJ492" s="177">
        <f t="shared" ref="AJ492:AJ499" si="970">AO492+AR492</f>
        <v>0</v>
      </c>
      <c r="AK492" s="146">
        <v>0</v>
      </c>
      <c r="AL492" s="146">
        <f t="shared" ref="AL492:AL499" si="971">ROUND(AM492,0)</f>
        <v>0</v>
      </c>
      <c r="AM492" s="228">
        <v>0</v>
      </c>
      <c r="AN492" s="182">
        <f t="shared" si="922"/>
        <v>0</v>
      </c>
      <c r="AO492" s="219">
        <v>0</v>
      </c>
      <c r="AP492" s="176">
        <f>(SUMIF([5]预算调整!$O:$O,A:A,[5]预算调整!$AD:$AD))/10000</f>
        <v>0</v>
      </c>
      <c r="AQ492" s="219">
        <f t="shared" si="923"/>
        <v>0</v>
      </c>
      <c r="AR492" s="219">
        <v>0</v>
      </c>
      <c r="AS492" s="182">
        <f>(SUMIF([6]预算调整!$F:$F,A:A,[6]预算调整!$P:$P))/10000</f>
        <v>0</v>
      </c>
      <c r="AT492" s="219">
        <f t="shared" ref="AT492:AT499" si="972">ROUND(AS492,0)</f>
        <v>0</v>
      </c>
      <c r="AW492" s="231">
        <v>0</v>
      </c>
      <c r="AX492" s="182">
        <f>(SUMIF([7]Sheet2!$B:$B,A:A,[7]Sheet2!$C:$C))/10000</f>
        <v>0</v>
      </c>
      <c r="AY492" s="219">
        <f t="shared" ref="AY492:AY499" si="973">ROUND(AX492,0)</f>
        <v>0</v>
      </c>
      <c r="BC492" s="182">
        <v>0</v>
      </c>
      <c r="BD492" s="146">
        <f t="shared" ref="BD492:BD499" si="974">ROUND(BE492,0)</f>
        <v>0</v>
      </c>
      <c r="BE492" s="182">
        <v>0</v>
      </c>
      <c r="BF492" s="182">
        <f>SUMIF([8]Sheet1!$O:$O,A492,[8]Sheet1!$AD:$AD)</f>
        <v>0</v>
      </c>
    </row>
    <row r="493" hidden="1" customHeight="1" spans="1:58">
      <c r="A493" s="208">
        <v>2070602</v>
      </c>
      <c r="B493" s="60" t="s">
        <v>102</v>
      </c>
      <c r="C493" s="63">
        <f t="shared" si="961"/>
        <v>0</v>
      </c>
      <c r="D493" s="63">
        <f t="shared" si="962"/>
        <v>0</v>
      </c>
      <c r="E493" s="63">
        <f t="shared" si="963"/>
        <v>0</v>
      </c>
      <c r="F493" s="63">
        <f t="shared" si="964"/>
        <v>0</v>
      </c>
      <c r="G493" s="63">
        <f t="shared" si="965"/>
        <v>0</v>
      </c>
      <c r="H493" s="63">
        <f t="shared" si="966"/>
        <v>0</v>
      </c>
      <c r="I493" s="106" t="str">
        <f t="shared" si="849"/>
        <v>否</v>
      </c>
      <c r="J493" s="146" t="str">
        <f t="shared" si="850"/>
        <v>项</v>
      </c>
      <c r="K493" s="146" t="str">
        <f t="shared" si="851"/>
        <v>207</v>
      </c>
      <c r="N493" s="218">
        <v>0</v>
      </c>
      <c r="P493" s="219">
        <f t="shared" si="967"/>
        <v>0</v>
      </c>
      <c r="Q493" s="219"/>
      <c r="R493" s="219"/>
      <c r="S493" s="219"/>
      <c r="T493" s="219"/>
      <c r="V493" s="219"/>
      <c r="W493" s="219">
        <v>0</v>
      </c>
      <c r="Y493" s="219">
        <f t="shared" si="968"/>
        <v>0</v>
      </c>
      <c r="AB493" s="219"/>
      <c r="AD493" s="219">
        <f t="shared" si="969"/>
        <v>0</v>
      </c>
      <c r="AF493" s="219"/>
      <c r="AH493" s="182">
        <v>0</v>
      </c>
      <c r="AI493" s="182">
        <f>VLOOKUP(A:A,'[4]YB01'!$A$1:$C$1317,3,FALSE)</f>
        <v>0</v>
      </c>
      <c r="AJ493" s="177">
        <f t="shared" si="970"/>
        <v>0</v>
      </c>
      <c r="AK493" s="146">
        <v>0</v>
      </c>
      <c r="AL493" s="146">
        <f t="shared" si="971"/>
        <v>0</v>
      </c>
      <c r="AM493" s="228">
        <v>0</v>
      </c>
      <c r="AN493" s="182">
        <f t="shared" si="922"/>
        <v>0</v>
      </c>
      <c r="AO493" s="219">
        <v>0</v>
      </c>
      <c r="AP493" s="176">
        <f>(SUMIF([5]预算调整!$O:$O,A:A,[5]预算调整!$AD:$AD))/10000</f>
        <v>0</v>
      </c>
      <c r="AQ493" s="219">
        <f t="shared" si="923"/>
        <v>0</v>
      </c>
      <c r="AR493" s="219">
        <v>0</v>
      </c>
      <c r="AS493" s="182">
        <f>(SUMIF([6]预算调整!$F:$F,A:A,[6]预算调整!$P:$P))/10000</f>
        <v>0</v>
      </c>
      <c r="AT493" s="219">
        <f t="shared" si="972"/>
        <v>0</v>
      </c>
      <c r="AW493" s="231">
        <v>0</v>
      </c>
      <c r="AX493" s="182">
        <f>(SUMIF([7]Sheet2!$B:$B,A:A,[7]Sheet2!$C:$C))/10000</f>
        <v>0</v>
      </c>
      <c r="AY493" s="219">
        <f t="shared" si="973"/>
        <v>0</v>
      </c>
      <c r="BC493" s="182">
        <v>0</v>
      </c>
      <c r="BD493" s="146">
        <f t="shared" si="974"/>
        <v>0</v>
      </c>
      <c r="BE493" s="182">
        <v>0</v>
      </c>
      <c r="BF493" s="182">
        <f>SUMIF([8]Sheet1!$O:$O,A493,[8]Sheet1!$AD:$AD)</f>
        <v>0</v>
      </c>
    </row>
    <row r="494" hidden="1" customHeight="1" spans="1:58">
      <c r="A494" s="208">
        <v>2070603</v>
      </c>
      <c r="B494" s="60" t="s">
        <v>103</v>
      </c>
      <c r="C494" s="63">
        <f t="shared" si="961"/>
        <v>0</v>
      </c>
      <c r="D494" s="63">
        <f t="shared" si="962"/>
        <v>0</v>
      </c>
      <c r="E494" s="63">
        <f t="shared" si="963"/>
        <v>0</v>
      </c>
      <c r="F494" s="63">
        <f t="shared" si="964"/>
        <v>0</v>
      </c>
      <c r="G494" s="63">
        <f t="shared" si="965"/>
        <v>0</v>
      </c>
      <c r="H494" s="63">
        <f t="shared" si="966"/>
        <v>0</v>
      </c>
      <c r="I494" s="106" t="str">
        <f t="shared" si="849"/>
        <v>否</v>
      </c>
      <c r="J494" s="146" t="str">
        <f t="shared" si="850"/>
        <v>项</v>
      </c>
      <c r="K494" s="146" t="str">
        <f t="shared" si="851"/>
        <v>207</v>
      </c>
      <c r="N494" s="218">
        <v>0</v>
      </c>
      <c r="P494" s="219">
        <f t="shared" si="967"/>
        <v>0</v>
      </c>
      <c r="Q494" s="219"/>
      <c r="R494" s="219"/>
      <c r="S494" s="219"/>
      <c r="T494" s="219"/>
      <c r="V494" s="219"/>
      <c r="W494" s="219">
        <v>0</v>
      </c>
      <c r="Y494" s="219">
        <f t="shared" si="968"/>
        <v>0</v>
      </c>
      <c r="AB494" s="219"/>
      <c r="AD494" s="219">
        <f t="shared" si="969"/>
        <v>0</v>
      </c>
      <c r="AF494" s="219"/>
      <c r="AH494" s="182">
        <v>0</v>
      </c>
      <c r="AI494" s="182">
        <f>VLOOKUP(A:A,'[4]YB01'!$A$1:$C$1317,3,FALSE)</f>
        <v>0</v>
      </c>
      <c r="AJ494" s="177">
        <f t="shared" si="970"/>
        <v>0</v>
      </c>
      <c r="AK494" s="146">
        <v>0</v>
      </c>
      <c r="AL494" s="146">
        <f t="shared" si="971"/>
        <v>0</v>
      </c>
      <c r="AM494" s="228">
        <v>0</v>
      </c>
      <c r="AN494" s="182">
        <f t="shared" si="922"/>
        <v>0</v>
      </c>
      <c r="AO494" s="219">
        <v>0</v>
      </c>
      <c r="AP494" s="176">
        <f>(SUMIF([5]预算调整!$O:$O,A:A,[5]预算调整!$AD:$AD))/10000</f>
        <v>0</v>
      </c>
      <c r="AQ494" s="219">
        <f t="shared" si="923"/>
        <v>0</v>
      </c>
      <c r="AR494" s="219">
        <v>0</v>
      </c>
      <c r="AS494" s="182">
        <f>(SUMIF([6]预算调整!$F:$F,A:A,[6]预算调整!$P:$P))/10000</f>
        <v>0</v>
      </c>
      <c r="AT494" s="219">
        <f t="shared" si="972"/>
        <v>0</v>
      </c>
      <c r="AW494" s="231">
        <v>0</v>
      </c>
      <c r="AX494" s="182">
        <f>(SUMIF([7]Sheet2!$B:$B,A:A,[7]Sheet2!$C:$C))/10000</f>
        <v>0</v>
      </c>
      <c r="AY494" s="219">
        <f t="shared" si="973"/>
        <v>0</v>
      </c>
      <c r="BC494" s="182">
        <v>0</v>
      </c>
      <c r="BD494" s="146">
        <f t="shared" si="974"/>
        <v>0</v>
      </c>
      <c r="BE494" s="182">
        <v>0</v>
      </c>
      <c r="BF494" s="182">
        <f>SUMIF([8]Sheet1!$O:$O,A494,[8]Sheet1!$AD:$AD)</f>
        <v>0</v>
      </c>
    </row>
    <row r="495" hidden="1" customHeight="1" spans="1:58">
      <c r="A495" s="208">
        <v>2070604</v>
      </c>
      <c r="B495" s="60" t="s">
        <v>425</v>
      </c>
      <c r="C495" s="63">
        <f t="shared" si="961"/>
        <v>0</v>
      </c>
      <c r="D495" s="63">
        <f t="shared" si="962"/>
        <v>0</v>
      </c>
      <c r="E495" s="63">
        <f t="shared" si="963"/>
        <v>0</v>
      </c>
      <c r="F495" s="63">
        <f t="shared" si="964"/>
        <v>0</v>
      </c>
      <c r="G495" s="63">
        <f t="shared" si="965"/>
        <v>0</v>
      </c>
      <c r="H495" s="63">
        <f t="shared" si="966"/>
        <v>0</v>
      </c>
      <c r="I495" s="106" t="str">
        <f t="shared" si="849"/>
        <v>否</v>
      </c>
      <c r="J495" s="146" t="str">
        <f t="shared" si="850"/>
        <v>项</v>
      </c>
      <c r="K495" s="146" t="str">
        <f t="shared" si="851"/>
        <v>207</v>
      </c>
      <c r="N495" s="218">
        <v>0</v>
      </c>
      <c r="P495" s="219">
        <f t="shared" si="967"/>
        <v>0</v>
      </c>
      <c r="Q495" s="219"/>
      <c r="R495" s="219"/>
      <c r="S495" s="219"/>
      <c r="T495" s="219"/>
      <c r="V495" s="219"/>
      <c r="W495" s="219">
        <v>0</v>
      </c>
      <c r="Y495" s="219">
        <f t="shared" si="968"/>
        <v>0</v>
      </c>
      <c r="AB495" s="219"/>
      <c r="AD495" s="219">
        <f t="shared" si="969"/>
        <v>0</v>
      </c>
      <c r="AF495" s="219"/>
      <c r="AH495" s="182">
        <v>0</v>
      </c>
      <c r="AI495" s="182">
        <f>VLOOKUP(A:A,'[4]YB01'!$A$1:$C$1317,3,FALSE)</f>
        <v>0</v>
      </c>
      <c r="AJ495" s="177">
        <f t="shared" si="970"/>
        <v>0</v>
      </c>
      <c r="AK495" s="146">
        <v>0</v>
      </c>
      <c r="AL495" s="146">
        <f t="shared" si="971"/>
        <v>0</v>
      </c>
      <c r="AM495" s="228">
        <v>0</v>
      </c>
      <c r="AN495" s="182">
        <f t="shared" si="922"/>
        <v>0</v>
      </c>
      <c r="AO495" s="219">
        <v>0</v>
      </c>
      <c r="AP495" s="176">
        <f>(SUMIF([5]预算调整!$O:$O,A:A,[5]预算调整!$AD:$AD))/10000</f>
        <v>0</v>
      </c>
      <c r="AQ495" s="219">
        <f t="shared" si="923"/>
        <v>0</v>
      </c>
      <c r="AR495" s="219">
        <v>0</v>
      </c>
      <c r="AS495" s="182">
        <f>(SUMIF([6]预算调整!$F:$F,A:A,[6]预算调整!$P:$P))/10000</f>
        <v>0</v>
      </c>
      <c r="AT495" s="219">
        <f t="shared" si="972"/>
        <v>0</v>
      </c>
      <c r="AW495" s="231">
        <v>0</v>
      </c>
      <c r="AX495" s="182">
        <f>(SUMIF([7]Sheet2!$B:$B,A:A,[7]Sheet2!$C:$C))/10000</f>
        <v>0</v>
      </c>
      <c r="AY495" s="219">
        <f t="shared" si="973"/>
        <v>0</v>
      </c>
      <c r="BC495" s="182">
        <v>0</v>
      </c>
      <c r="BD495" s="146">
        <f t="shared" si="974"/>
        <v>0</v>
      </c>
      <c r="BE495" s="182">
        <v>0</v>
      </c>
      <c r="BF495" s="182">
        <f>SUMIF([8]Sheet1!$O:$O,A495,[8]Sheet1!$AD:$AD)</f>
        <v>0</v>
      </c>
    </row>
    <row r="496" hidden="1" customHeight="1" spans="1:58">
      <c r="A496" s="208">
        <v>2070605</v>
      </c>
      <c r="B496" s="60" t="s">
        <v>426</v>
      </c>
      <c r="C496" s="63">
        <f t="shared" si="961"/>
        <v>0</v>
      </c>
      <c r="D496" s="63">
        <f t="shared" si="962"/>
        <v>0</v>
      </c>
      <c r="E496" s="63">
        <f t="shared" si="963"/>
        <v>0</v>
      </c>
      <c r="F496" s="63">
        <f t="shared" si="964"/>
        <v>0</v>
      </c>
      <c r="G496" s="63">
        <f t="shared" si="965"/>
        <v>0</v>
      </c>
      <c r="H496" s="63">
        <f t="shared" si="966"/>
        <v>0</v>
      </c>
      <c r="I496" s="106" t="str">
        <f t="shared" si="849"/>
        <v>否</v>
      </c>
      <c r="J496" s="146" t="str">
        <f t="shared" si="850"/>
        <v>项</v>
      </c>
      <c r="K496" s="146" t="str">
        <f t="shared" si="851"/>
        <v>207</v>
      </c>
      <c r="N496" s="218">
        <v>0</v>
      </c>
      <c r="P496" s="219">
        <f t="shared" si="967"/>
        <v>0</v>
      </c>
      <c r="Q496" s="219"/>
      <c r="R496" s="219"/>
      <c r="S496" s="219"/>
      <c r="T496" s="219"/>
      <c r="V496" s="219"/>
      <c r="W496" s="219">
        <v>0</v>
      </c>
      <c r="Y496" s="219">
        <f t="shared" si="968"/>
        <v>0</v>
      </c>
      <c r="AB496" s="219"/>
      <c r="AD496" s="219">
        <f t="shared" si="969"/>
        <v>0</v>
      </c>
      <c r="AF496" s="219"/>
      <c r="AH496" s="182">
        <v>0</v>
      </c>
      <c r="AI496" s="182">
        <f>VLOOKUP(A:A,'[4]YB01'!$A$1:$C$1317,3,FALSE)</f>
        <v>0</v>
      </c>
      <c r="AJ496" s="177">
        <f t="shared" si="970"/>
        <v>0</v>
      </c>
      <c r="AK496" s="146">
        <v>0</v>
      </c>
      <c r="AL496" s="146">
        <f t="shared" si="971"/>
        <v>0</v>
      </c>
      <c r="AM496" s="228">
        <v>0</v>
      </c>
      <c r="AN496" s="182">
        <f t="shared" si="922"/>
        <v>0</v>
      </c>
      <c r="AO496" s="219">
        <v>0</v>
      </c>
      <c r="AP496" s="176">
        <f>(SUMIF([5]预算调整!$O:$O,A:A,[5]预算调整!$AD:$AD))/10000</f>
        <v>0</v>
      </c>
      <c r="AQ496" s="219">
        <f t="shared" si="923"/>
        <v>0</v>
      </c>
      <c r="AR496" s="219">
        <v>0</v>
      </c>
      <c r="AS496" s="182">
        <f>(SUMIF([6]预算调整!$F:$F,A:A,[6]预算调整!$P:$P))/10000</f>
        <v>0</v>
      </c>
      <c r="AT496" s="219">
        <f t="shared" si="972"/>
        <v>0</v>
      </c>
      <c r="AW496" s="231">
        <v>0</v>
      </c>
      <c r="AX496" s="182">
        <f>(SUMIF([7]Sheet2!$B:$B,A:A,[7]Sheet2!$C:$C))/10000</f>
        <v>0</v>
      </c>
      <c r="AY496" s="219">
        <f t="shared" si="973"/>
        <v>0</v>
      </c>
      <c r="BC496" s="182">
        <v>0</v>
      </c>
      <c r="BD496" s="146">
        <f t="shared" si="974"/>
        <v>0</v>
      </c>
      <c r="BE496" s="182">
        <v>0</v>
      </c>
      <c r="BF496" s="182">
        <f>SUMIF([8]Sheet1!$O:$O,A496,[8]Sheet1!$AD:$AD)</f>
        <v>0</v>
      </c>
    </row>
    <row r="497" hidden="1" customHeight="1" spans="1:58">
      <c r="A497" s="208">
        <v>2070606</v>
      </c>
      <c r="B497" s="60" t="s">
        <v>427</v>
      </c>
      <c r="C497" s="63">
        <f t="shared" si="961"/>
        <v>0</v>
      </c>
      <c r="D497" s="63">
        <f t="shared" si="962"/>
        <v>0</v>
      </c>
      <c r="E497" s="63">
        <f t="shared" si="963"/>
        <v>0</v>
      </c>
      <c r="F497" s="63">
        <f t="shared" si="964"/>
        <v>0</v>
      </c>
      <c r="G497" s="63">
        <f t="shared" si="965"/>
        <v>0</v>
      </c>
      <c r="H497" s="63">
        <f t="shared" si="966"/>
        <v>0</v>
      </c>
      <c r="I497" s="106" t="str">
        <f t="shared" ref="I497:I503" si="975">IF(SUM(C497:H497)=0,"否","是")</f>
        <v>否</v>
      </c>
      <c r="J497" s="146" t="str">
        <f t="shared" si="850"/>
        <v>项</v>
      </c>
      <c r="K497" s="146" t="str">
        <f t="shared" si="851"/>
        <v>207</v>
      </c>
      <c r="N497" s="218">
        <v>0</v>
      </c>
      <c r="P497" s="219">
        <f t="shared" si="967"/>
        <v>0</v>
      </c>
      <c r="Q497" s="219"/>
      <c r="R497" s="219"/>
      <c r="S497" s="219"/>
      <c r="T497" s="219"/>
      <c r="V497" s="219"/>
      <c r="W497" s="219">
        <v>0</v>
      </c>
      <c r="Y497" s="219">
        <f t="shared" si="968"/>
        <v>0</v>
      </c>
      <c r="AB497" s="219"/>
      <c r="AD497" s="219">
        <f t="shared" si="969"/>
        <v>0</v>
      </c>
      <c r="AF497" s="219"/>
      <c r="AH497" s="182">
        <v>0</v>
      </c>
      <c r="AI497" s="182">
        <f>VLOOKUP(A:A,'[4]YB01'!$A$1:$C$1317,3,FALSE)</f>
        <v>0</v>
      </c>
      <c r="AJ497" s="177">
        <f t="shared" si="970"/>
        <v>0</v>
      </c>
      <c r="AK497" s="146">
        <v>0</v>
      </c>
      <c r="AL497" s="146">
        <f t="shared" si="971"/>
        <v>0</v>
      </c>
      <c r="AM497" s="228">
        <v>0</v>
      </c>
      <c r="AN497" s="182">
        <f t="shared" si="922"/>
        <v>0</v>
      </c>
      <c r="AO497" s="219">
        <v>0</v>
      </c>
      <c r="AP497" s="176">
        <f>(SUMIF([5]预算调整!$O:$O,A:A,[5]预算调整!$AD:$AD))/10000</f>
        <v>0</v>
      </c>
      <c r="AQ497" s="219">
        <f t="shared" si="923"/>
        <v>0</v>
      </c>
      <c r="AR497" s="219">
        <v>0</v>
      </c>
      <c r="AS497" s="182">
        <f>(SUMIF([6]预算调整!$F:$F,A:A,[6]预算调整!$P:$P))/10000</f>
        <v>0</v>
      </c>
      <c r="AT497" s="219">
        <f t="shared" si="972"/>
        <v>0</v>
      </c>
      <c r="AW497" s="231">
        <v>0</v>
      </c>
      <c r="AX497" s="182">
        <f>(SUMIF([7]Sheet2!$B:$B,A:A,[7]Sheet2!$C:$C))/10000</f>
        <v>0</v>
      </c>
      <c r="AY497" s="219">
        <f t="shared" si="973"/>
        <v>0</v>
      </c>
      <c r="BC497" s="182">
        <v>0</v>
      </c>
      <c r="BD497" s="146">
        <f t="shared" si="974"/>
        <v>0</v>
      </c>
      <c r="BE497" s="182">
        <v>0</v>
      </c>
      <c r="BF497" s="182">
        <f>SUMIF([8]Sheet1!$O:$O,A497,[8]Sheet1!$AD:$AD)</f>
        <v>0</v>
      </c>
    </row>
    <row r="498" hidden="1" customHeight="1" spans="1:58">
      <c r="A498" s="208">
        <v>2070607</v>
      </c>
      <c r="B498" s="60" t="s">
        <v>428</v>
      </c>
      <c r="C498" s="63">
        <f t="shared" si="961"/>
        <v>0</v>
      </c>
      <c r="D498" s="63">
        <f t="shared" si="962"/>
        <v>0</v>
      </c>
      <c r="E498" s="63">
        <f t="shared" si="963"/>
        <v>0</v>
      </c>
      <c r="F498" s="63">
        <f t="shared" si="964"/>
        <v>0</v>
      </c>
      <c r="G498" s="63">
        <f t="shared" si="965"/>
        <v>0</v>
      </c>
      <c r="H498" s="63">
        <f t="shared" si="966"/>
        <v>0</v>
      </c>
      <c r="I498" s="106" t="str">
        <f t="shared" si="975"/>
        <v>否</v>
      </c>
      <c r="J498" s="146" t="str">
        <f t="shared" ref="J498:J503" si="976">IF(LEN(A498)=3,"类",IF(LEN(A498)=5,"款","项"))</f>
        <v>项</v>
      </c>
      <c r="K498" s="146" t="str">
        <f t="shared" ref="K498:K503" si="977">LEFT(A498,3)</f>
        <v>207</v>
      </c>
      <c r="N498" s="218">
        <v>0</v>
      </c>
      <c r="P498" s="219">
        <f t="shared" si="967"/>
        <v>0</v>
      </c>
      <c r="Q498" s="219"/>
      <c r="R498" s="219"/>
      <c r="S498" s="219"/>
      <c r="T498" s="219"/>
      <c r="V498" s="219"/>
      <c r="W498" s="219">
        <v>0</v>
      </c>
      <c r="Y498" s="219">
        <f t="shared" si="968"/>
        <v>0</v>
      </c>
      <c r="AB498" s="219"/>
      <c r="AD498" s="219">
        <f t="shared" si="969"/>
        <v>0</v>
      </c>
      <c r="AF498" s="219"/>
      <c r="AH498" s="182">
        <v>0</v>
      </c>
      <c r="AI498" s="182">
        <f>VLOOKUP(A:A,'[4]YB01'!$A$1:$C$1317,3,FALSE)</f>
        <v>0</v>
      </c>
      <c r="AJ498" s="177">
        <f t="shared" si="970"/>
        <v>0</v>
      </c>
      <c r="AK498" s="146">
        <v>0</v>
      </c>
      <c r="AL498" s="146">
        <f t="shared" si="971"/>
        <v>0</v>
      </c>
      <c r="AM498" s="228">
        <v>0</v>
      </c>
      <c r="AN498" s="182">
        <f t="shared" si="922"/>
        <v>0</v>
      </c>
      <c r="AO498" s="219">
        <v>0</v>
      </c>
      <c r="AP498" s="176">
        <f>(SUMIF([5]预算调整!$O:$O,A:A,[5]预算调整!$AD:$AD))/10000</f>
        <v>0</v>
      </c>
      <c r="AQ498" s="219">
        <f t="shared" si="923"/>
        <v>0</v>
      </c>
      <c r="AR498" s="219">
        <v>0</v>
      </c>
      <c r="AS498" s="182">
        <f>(SUMIF([6]预算调整!$F:$F,A:A,[6]预算调整!$P:$P))/10000</f>
        <v>0</v>
      </c>
      <c r="AT498" s="219">
        <f t="shared" si="972"/>
        <v>0</v>
      </c>
      <c r="AW498" s="231">
        <v>0</v>
      </c>
      <c r="AX498" s="182">
        <f>(SUMIF([7]Sheet2!$B:$B,A:A,[7]Sheet2!$C:$C))/10000</f>
        <v>0</v>
      </c>
      <c r="AY498" s="219">
        <f t="shared" si="973"/>
        <v>0</v>
      </c>
      <c r="BC498" s="182">
        <v>0</v>
      </c>
      <c r="BD498" s="146">
        <f t="shared" si="974"/>
        <v>0</v>
      </c>
      <c r="BE498" s="182">
        <v>0</v>
      </c>
      <c r="BF498" s="182">
        <f>SUMIF([8]Sheet1!$O:$O,A498,[8]Sheet1!$AD:$AD)</f>
        <v>0</v>
      </c>
    </row>
    <row r="499" hidden="1" customHeight="1" spans="1:58">
      <c r="A499" s="208">
        <v>2070699</v>
      </c>
      <c r="B499" s="60" t="s">
        <v>429</v>
      </c>
      <c r="C499" s="63">
        <f t="shared" si="961"/>
        <v>0</v>
      </c>
      <c r="D499" s="63">
        <f t="shared" si="962"/>
        <v>0</v>
      </c>
      <c r="E499" s="63">
        <f t="shared" si="963"/>
        <v>0</v>
      </c>
      <c r="F499" s="63">
        <f t="shared" si="964"/>
        <v>0</v>
      </c>
      <c r="G499" s="63">
        <f t="shared" si="965"/>
        <v>0</v>
      </c>
      <c r="H499" s="63">
        <f t="shared" si="966"/>
        <v>0</v>
      </c>
      <c r="I499" s="106" t="str">
        <f t="shared" si="975"/>
        <v>否</v>
      </c>
      <c r="J499" s="146" t="str">
        <f t="shared" si="976"/>
        <v>项</v>
      </c>
      <c r="K499" s="146" t="str">
        <f t="shared" si="977"/>
        <v>207</v>
      </c>
      <c r="N499" s="218">
        <v>0</v>
      </c>
      <c r="P499" s="219">
        <f t="shared" si="967"/>
        <v>0</v>
      </c>
      <c r="Q499" s="219"/>
      <c r="R499" s="219"/>
      <c r="S499" s="219"/>
      <c r="T499" s="219"/>
      <c r="V499" s="219"/>
      <c r="W499" s="219">
        <v>0</v>
      </c>
      <c r="Y499" s="219">
        <f t="shared" si="968"/>
        <v>0</v>
      </c>
      <c r="AB499" s="219"/>
      <c r="AD499" s="219">
        <f t="shared" si="969"/>
        <v>0</v>
      </c>
      <c r="AF499" s="219"/>
      <c r="AH499" s="182">
        <v>0</v>
      </c>
      <c r="AI499" s="182">
        <f>VLOOKUP(A:A,'[4]YB01'!$A$1:$C$1317,3,FALSE)</f>
        <v>0</v>
      </c>
      <c r="AJ499" s="177">
        <f t="shared" si="970"/>
        <v>0</v>
      </c>
      <c r="AK499" s="146">
        <v>0</v>
      </c>
      <c r="AL499" s="146">
        <f t="shared" si="971"/>
        <v>0</v>
      </c>
      <c r="AM499" s="228">
        <v>0</v>
      </c>
      <c r="AN499" s="182">
        <f t="shared" si="922"/>
        <v>0</v>
      </c>
      <c r="AO499" s="219">
        <v>0</v>
      </c>
      <c r="AP499" s="176">
        <f>(SUMIF([5]预算调整!$O:$O,A:A,[5]预算调整!$AD:$AD))/10000</f>
        <v>0</v>
      </c>
      <c r="AQ499" s="219">
        <f t="shared" si="923"/>
        <v>0</v>
      </c>
      <c r="AR499" s="219">
        <v>0</v>
      </c>
      <c r="AS499" s="182">
        <f>(SUMIF([6]预算调整!$F:$F,A:A,[6]预算调整!$P:$P))/10000</f>
        <v>0</v>
      </c>
      <c r="AT499" s="219">
        <f t="shared" si="972"/>
        <v>0</v>
      </c>
      <c r="AW499" s="231">
        <v>0</v>
      </c>
      <c r="AX499" s="182">
        <f>(SUMIF([7]Sheet2!$B:$B,A:A,[7]Sheet2!$C:$C))/10000</f>
        <v>0</v>
      </c>
      <c r="AY499" s="219">
        <f t="shared" si="973"/>
        <v>0</v>
      </c>
      <c r="BC499" s="182">
        <v>0</v>
      </c>
      <c r="BD499" s="146">
        <f t="shared" si="974"/>
        <v>0</v>
      </c>
      <c r="BE499" s="182">
        <v>0</v>
      </c>
      <c r="BF499" s="182">
        <f>SUMIF([8]Sheet1!$O:$O,A499,[8]Sheet1!$AD:$AD)</f>
        <v>0</v>
      </c>
    </row>
    <row r="500" s="177" customFormat="1" customHeight="1" spans="1:58">
      <c r="A500" s="209">
        <v>20708</v>
      </c>
      <c r="B500" s="207" t="s">
        <v>430</v>
      </c>
      <c r="C500" s="66">
        <f t="shared" ref="C500:H500" si="978">SUM(C501:C507)</f>
        <v>17</v>
      </c>
      <c r="D500" s="66">
        <f t="shared" si="978"/>
        <v>0</v>
      </c>
      <c r="E500" s="66">
        <f t="shared" si="978"/>
        <v>19</v>
      </c>
      <c r="F500" s="66">
        <f t="shared" si="978"/>
        <v>34</v>
      </c>
      <c r="G500" s="66">
        <f t="shared" si="978"/>
        <v>34</v>
      </c>
      <c r="H500" s="66">
        <f t="shared" si="978"/>
        <v>36</v>
      </c>
      <c r="I500" s="106" t="str">
        <f t="shared" si="975"/>
        <v>是</v>
      </c>
      <c r="J500" s="143" t="str">
        <f t="shared" si="976"/>
        <v>款</v>
      </c>
      <c r="K500" s="143" t="str">
        <f t="shared" si="977"/>
        <v>207</v>
      </c>
      <c r="L500" s="143"/>
      <c r="M500" s="143"/>
      <c r="N500" s="143"/>
      <c r="O500" s="143"/>
      <c r="P500" s="143"/>
      <c r="Q500" s="143"/>
      <c r="R500" s="143"/>
      <c r="S500" s="143"/>
      <c r="T500" s="143"/>
      <c r="U500" s="143"/>
      <c r="V500" s="143"/>
      <c r="W500" s="143"/>
      <c r="AN500" s="182">
        <f t="shared" si="922"/>
        <v>0</v>
      </c>
      <c r="AO500" s="219"/>
      <c r="AP500" s="176">
        <f>(SUMIF([5]预算调整!$O:$O,A:A,[5]预算调整!$AD:$AD))/10000</f>
        <v>0</v>
      </c>
      <c r="AQ500" s="219">
        <f t="shared" si="923"/>
        <v>0</v>
      </c>
      <c r="AR500" s="219"/>
      <c r="AS500" s="182">
        <v>0</v>
      </c>
      <c r="AX500" s="182">
        <v>0</v>
      </c>
      <c r="BC500" s="182"/>
      <c r="BD500" s="182"/>
      <c r="BE500" s="182">
        <v>0</v>
      </c>
      <c r="BF500" s="182"/>
    </row>
    <row r="501" hidden="1" customHeight="1" spans="1:58">
      <c r="A501" s="208">
        <v>2070801</v>
      </c>
      <c r="B501" s="60" t="s">
        <v>101</v>
      </c>
      <c r="C501" s="63">
        <f t="shared" ref="C501:C507" si="979">N501+T501+W501</f>
        <v>0</v>
      </c>
      <c r="D501" s="63">
        <f t="shared" ref="D501:D507" si="980">Q501+T501</f>
        <v>0</v>
      </c>
      <c r="E501" s="63">
        <f t="shared" ref="E501:E507" si="981">H501-C501</f>
        <v>0</v>
      </c>
      <c r="F501" s="63">
        <f t="shared" ref="F501:F507" si="982">G501-D501</f>
        <v>0</v>
      </c>
      <c r="G501" s="63">
        <f t="shared" ref="G501:G507" si="983">AW501</f>
        <v>0</v>
      </c>
      <c r="H501" s="63">
        <f t="shared" ref="H501:H507" si="984">AK501+AN501</f>
        <v>0</v>
      </c>
      <c r="I501" s="106" t="str">
        <f t="shared" si="975"/>
        <v>否</v>
      </c>
      <c r="J501" s="146" t="str">
        <f t="shared" si="976"/>
        <v>项</v>
      </c>
      <c r="K501" s="146" t="str">
        <f t="shared" si="977"/>
        <v>207</v>
      </c>
      <c r="N501" s="218">
        <v>0</v>
      </c>
      <c r="P501" s="219">
        <f t="shared" ref="P501:P507" si="985">ROUND(O501,0)</f>
        <v>0</v>
      </c>
      <c r="Q501" s="219"/>
      <c r="R501" s="219"/>
      <c r="S501" s="219"/>
      <c r="T501" s="219"/>
      <c r="V501" s="219"/>
      <c r="W501" s="219">
        <v>0</v>
      </c>
      <c r="Y501" s="219">
        <f t="shared" ref="Y501:Y507" si="986">ROUND(X501,0)</f>
        <v>0</v>
      </c>
      <c r="AB501" s="219"/>
      <c r="AD501" s="219">
        <f t="shared" ref="AD501:AD507" si="987">ROUND(AC501,0)</f>
        <v>0</v>
      </c>
      <c r="AF501" s="219"/>
      <c r="AH501" s="182">
        <v>0</v>
      </c>
      <c r="AI501" s="182">
        <f>VLOOKUP(A:A,'[4]YB01'!$A$1:$C$1317,3,FALSE)</f>
        <v>0</v>
      </c>
      <c r="AJ501" s="177">
        <f t="shared" ref="AJ501:AJ507" si="988">AO501+AR501</f>
        <v>0</v>
      </c>
      <c r="AK501" s="146">
        <v>0</v>
      </c>
      <c r="AL501" s="146">
        <f t="shared" ref="AL501:AL507" si="989">ROUND(AM501,0)</f>
        <v>0</v>
      </c>
      <c r="AM501" s="228">
        <v>0</v>
      </c>
      <c r="AN501" s="182">
        <f t="shared" si="922"/>
        <v>0</v>
      </c>
      <c r="AO501" s="219">
        <v>0</v>
      </c>
      <c r="AP501" s="176">
        <f>(SUMIF([5]预算调整!$O:$O,A:A,[5]预算调整!$AD:$AD))/10000</f>
        <v>0</v>
      </c>
      <c r="AQ501" s="219">
        <f t="shared" si="923"/>
        <v>0</v>
      </c>
      <c r="AR501" s="219">
        <v>0</v>
      </c>
      <c r="AS501" s="182">
        <f>(SUMIF([6]预算调整!$F:$F,A:A,[6]预算调整!$P:$P))/10000</f>
        <v>0</v>
      </c>
      <c r="AT501" s="219">
        <f t="shared" ref="AT501:AT507" si="990">ROUND(AS501,0)</f>
        <v>0</v>
      </c>
      <c r="AW501" s="231">
        <v>0</v>
      </c>
      <c r="AX501" s="182">
        <f>(SUMIF([7]Sheet2!$B:$B,A:A,[7]Sheet2!$C:$C))/10000</f>
        <v>0</v>
      </c>
      <c r="AY501" s="219">
        <f t="shared" ref="AY501:AY507" si="991">ROUND(AX501,0)</f>
        <v>0</v>
      </c>
      <c r="BC501" s="182">
        <v>0</v>
      </c>
      <c r="BD501" s="146">
        <f t="shared" ref="BD501:BD507" si="992">ROUND(BE501,0)</f>
        <v>0</v>
      </c>
      <c r="BE501" s="182">
        <v>0</v>
      </c>
      <c r="BF501" s="182">
        <f>SUMIF([8]Sheet1!$O:$O,A501,[8]Sheet1!$AD:$AD)</f>
        <v>0</v>
      </c>
    </row>
    <row r="502" hidden="1" customHeight="1" spans="1:58">
      <c r="A502" s="208">
        <v>2070802</v>
      </c>
      <c r="B502" s="60" t="s">
        <v>102</v>
      </c>
      <c r="C502" s="63">
        <f t="shared" si="979"/>
        <v>0</v>
      </c>
      <c r="D502" s="63">
        <f t="shared" si="980"/>
        <v>0</v>
      </c>
      <c r="E502" s="63">
        <f t="shared" si="981"/>
        <v>0</v>
      </c>
      <c r="F502" s="63">
        <f t="shared" si="982"/>
        <v>0</v>
      </c>
      <c r="G502" s="63">
        <f t="shared" si="983"/>
        <v>0</v>
      </c>
      <c r="H502" s="63">
        <f t="shared" si="984"/>
        <v>0</v>
      </c>
      <c r="I502" s="106" t="str">
        <f t="shared" si="975"/>
        <v>否</v>
      </c>
      <c r="J502" s="146" t="str">
        <f t="shared" si="976"/>
        <v>项</v>
      </c>
      <c r="K502" s="146" t="str">
        <f t="shared" si="977"/>
        <v>207</v>
      </c>
      <c r="N502" s="218">
        <v>0</v>
      </c>
      <c r="P502" s="219">
        <f t="shared" si="985"/>
        <v>0</v>
      </c>
      <c r="Q502" s="219"/>
      <c r="R502" s="219"/>
      <c r="S502" s="219"/>
      <c r="T502" s="219"/>
      <c r="V502" s="219"/>
      <c r="W502" s="219">
        <v>0</v>
      </c>
      <c r="Y502" s="219">
        <f t="shared" si="986"/>
        <v>0</v>
      </c>
      <c r="AB502" s="219"/>
      <c r="AD502" s="219">
        <f t="shared" si="987"/>
        <v>0</v>
      </c>
      <c r="AF502" s="219"/>
      <c r="AH502" s="182">
        <v>0</v>
      </c>
      <c r="AI502" s="182">
        <f>VLOOKUP(A:A,'[4]YB01'!$A$1:$C$1317,3,FALSE)</f>
        <v>0</v>
      </c>
      <c r="AJ502" s="177">
        <f t="shared" si="988"/>
        <v>0</v>
      </c>
      <c r="AK502" s="146">
        <v>0</v>
      </c>
      <c r="AL502" s="146">
        <f t="shared" si="989"/>
        <v>0</v>
      </c>
      <c r="AM502" s="228">
        <v>0</v>
      </c>
      <c r="AN502" s="182">
        <f t="shared" si="922"/>
        <v>0</v>
      </c>
      <c r="AO502" s="219">
        <v>0</v>
      </c>
      <c r="AP502" s="176">
        <f>(SUMIF([5]预算调整!$O:$O,A:A,[5]预算调整!$AD:$AD))/10000</f>
        <v>0</v>
      </c>
      <c r="AQ502" s="219">
        <f t="shared" si="923"/>
        <v>0</v>
      </c>
      <c r="AR502" s="219">
        <v>0</v>
      </c>
      <c r="AS502" s="182">
        <f>(SUMIF([6]预算调整!$F:$F,A:A,[6]预算调整!$P:$P))/10000</f>
        <v>0</v>
      </c>
      <c r="AT502" s="219">
        <f t="shared" si="990"/>
        <v>0</v>
      </c>
      <c r="AW502" s="231">
        <v>0</v>
      </c>
      <c r="AX502" s="182">
        <f>(SUMIF([7]Sheet2!$B:$B,A:A,[7]Sheet2!$C:$C))/10000</f>
        <v>0</v>
      </c>
      <c r="AY502" s="219">
        <f t="shared" si="991"/>
        <v>0</v>
      </c>
      <c r="BC502" s="182">
        <v>0</v>
      </c>
      <c r="BD502" s="146">
        <f t="shared" si="992"/>
        <v>0</v>
      </c>
      <c r="BE502" s="182">
        <v>0</v>
      </c>
      <c r="BF502" s="182">
        <f>SUMIF([8]Sheet1!$O:$O,A502,[8]Sheet1!$AD:$AD)</f>
        <v>0</v>
      </c>
    </row>
    <row r="503" hidden="1" customHeight="1" spans="1:58">
      <c r="A503" s="208">
        <v>2070803</v>
      </c>
      <c r="B503" s="60" t="s">
        <v>103</v>
      </c>
      <c r="C503" s="63">
        <f t="shared" si="979"/>
        <v>0</v>
      </c>
      <c r="D503" s="63">
        <f t="shared" si="980"/>
        <v>0</v>
      </c>
      <c r="E503" s="63">
        <f t="shared" si="981"/>
        <v>0</v>
      </c>
      <c r="F503" s="63">
        <f t="shared" si="982"/>
        <v>0</v>
      </c>
      <c r="G503" s="63">
        <f t="shared" si="983"/>
        <v>0</v>
      </c>
      <c r="H503" s="63">
        <f t="shared" si="984"/>
        <v>0</v>
      </c>
      <c r="I503" s="106" t="str">
        <f t="shared" si="975"/>
        <v>否</v>
      </c>
      <c r="J503" s="146" t="str">
        <f t="shared" si="976"/>
        <v>项</v>
      </c>
      <c r="K503" s="146" t="str">
        <f t="shared" si="977"/>
        <v>207</v>
      </c>
      <c r="N503" s="218">
        <v>0</v>
      </c>
      <c r="P503" s="219">
        <f t="shared" si="985"/>
        <v>0</v>
      </c>
      <c r="Q503" s="219"/>
      <c r="R503" s="219"/>
      <c r="S503" s="219"/>
      <c r="T503" s="219"/>
      <c r="V503" s="219"/>
      <c r="W503" s="219">
        <v>0</v>
      </c>
      <c r="Y503" s="219">
        <f t="shared" si="986"/>
        <v>0</v>
      </c>
      <c r="AB503" s="219"/>
      <c r="AD503" s="219">
        <f t="shared" si="987"/>
        <v>0</v>
      </c>
      <c r="AF503" s="219"/>
      <c r="AH503" s="182">
        <v>0</v>
      </c>
      <c r="AI503" s="182">
        <f>VLOOKUP(A:A,'[4]YB01'!$A$1:$C$1317,3,FALSE)</f>
        <v>0</v>
      </c>
      <c r="AJ503" s="177">
        <f t="shared" si="988"/>
        <v>0</v>
      </c>
      <c r="AK503" s="146">
        <v>0</v>
      </c>
      <c r="AL503" s="146">
        <f t="shared" si="989"/>
        <v>0</v>
      </c>
      <c r="AM503" s="228">
        <v>0</v>
      </c>
      <c r="AN503" s="182">
        <f t="shared" si="922"/>
        <v>0</v>
      </c>
      <c r="AO503" s="219">
        <v>0</v>
      </c>
      <c r="AP503" s="176">
        <f>(SUMIF([5]预算调整!$O:$O,A:A,[5]预算调整!$AD:$AD))/10000</f>
        <v>0</v>
      </c>
      <c r="AQ503" s="219">
        <f t="shared" si="923"/>
        <v>0</v>
      </c>
      <c r="AR503" s="219">
        <v>0</v>
      </c>
      <c r="AS503" s="182">
        <f>(SUMIF([6]预算调整!$F:$F,A:A,[6]预算调整!$P:$P))/10000</f>
        <v>0</v>
      </c>
      <c r="AT503" s="219">
        <f t="shared" si="990"/>
        <v>0</v>
      </c>
      <c r="AW503" s="231">
        <v>0</v>
      </c>
      <c r="AX503" s="182">
        <f>(SUMIF([7]Sheet2!$B:$B,A:A,[7]Sheet2!$C:$C))/10000</f>
        <v>0</v>
      </c>
      <c r="AY503" s="219">
        <f t="shared" si="991"/>
        <v>0</v>
      </c>
      <c r="BC503" s="182">
        <v>0</v>
      </c>
      <c r="BD503" s="146">
        <f t="shared" si="992"/>
        <v>0</v>
      </c>
      <c r="BE503" s="182">
        <v>0</v>
      </c>
      <c r="BF503" s="182">
        <f>SUMIF([8]Sheet1!$O:$O,A503,[8]Sheet1!$AD:$AD)</f>
        <v>0</v>
      </c>
    </row>
    <row r="504" hidden="1" customHeight="1" spans="1:58">
      <c r="A504" s="208">
        <v>2070806</v>
      </c>
      <c r="B504" s="60" t="s">
        <v>431</v>
      </c>
      <c r="C504" s="63">
        <f t="shared" si="979"/>
        <v>0</v>
      </c>
      <c r="D504" s="63">
        <f t="shared" si="980"/>
        <v>0</v>
      </c>
      <c r="E504" s="63">
        <f t="shared" si="981"/>
        <v>0</v>
      </c>
      <c r="F504" s="63">
        <f t="shared" si="982"/>
        <v>0</v>
      </c>
      <c r="G504" s="63">
        <f t="shared" si="983"/>
        <v>0</v>
      </c>
      <c r="H504" s="63">
        <f t="shared" si="984"/>
        <v>0</v>
      </c>
      <c r="I504" s="106" t="str">
        <f t="shared" ref="I504:I567" si="993">IF(SUM(C504:H504)=0,"否","是")</f>
        <v>否</v>
      </c>
      <c r="J504" s="146" t="str">
        <f t="shared" ref="J504:J567" si="994">IF(LEN(A504)=3,"类",IF(LEN(A504)=5,"款","项"))</f>
        <v>项</v>
      </c>
      <c r="K504" s="146" t="str">
        <f t="shared" ref="K504:K567" si="995">LEFT(A504,3)</f>
        <v>207</v>
      </c>
      <c r="N504" s="218">
        <v>0</v>
      </c>
      <c r="P504" s="219">
        <f t="shared" si="985"/>
        <v>0</v>
      </c>
      <c r="Q504" s="219"/>
      <c r="R504" s="219"/>
      <c r="S504" s="219"/>
      <c r="T504" s="219"/>
      <c r="V504" s="219"/>
      <c r="W504" s="219">
        <v>0</v>
      </c>
      <c r="Y504" s="219">
        <f t="shared" si="986"/>
        <v>0</v>
      </c>
      <c r="AB504" s="219"/>
      <c r="AD504" s="219">
        <f t="shared" si="987"/>
        <v>0</v>
      </c>
      <c r="AF504" s="219"/>
      <c r="AH504" s="182">
        <v>0</v>
      </c>
      <c r="AI504" s="182">
        <f>VLOOKUP(A:A,'[4]YB01'!$A$1:$C$1317,3,FALSE)</f>
        <v>0</v>
      </c>
      <c r="AJ504" s="177">
        <f t="shared" si="988"/>
        <v>0</v>
      </c>
      <c r="AK504" s="146">
        <v>0</v>
      </c>
      <c r="AL504" s="146">
        <f t="shared" si="989"/>
        <v>0</v>
      </c>
      <c r="AM504" s="228">
        <v>0</v>
      </c>
      <c r="AN504" s="182">
        <f t="shared" si="922"/>
        <v>0</v>
      </c>
      <c r="AO504" s="219">
        <v>0</v>
      </c>
      <c r="AP504" s="176">
        <f>(SUMIF([5]预算调整!$O:$O,A:A,[5]预算调整!$AD:$AD))/10000</f>
        <v>0</v>
      </c>
      <c r="AQ504" s="219">
        <f t="shared" si="923"/>
        <v>0</v>
      </c>
      <c r="AR504" s="219">
        <v>0</v>
      </c>
      <c r="AS504" s="182">
        <f>(SUMIF([6]预算调整!$F:$F,A:A,[6]预算调整!$P:$P))/10000</f>
        <v>0</v>
      </c>
      <c r="AT504" s="219">
        <f t="shared" si="990"/>
        <v>0</v>
      </c>
      <c r="AW504" s="231">
        <v>0</v>
      </c>
      <c r="AX504" s="182">
        <f>(SUMIF([7]Sheet2!$B:$B,A:A,[7]Sheet2!$C:$C))/10000</f>
        <v>0</v>
      </c>
      <c r="AY504" s="219">
        <f t="shared" si="991"/>
        <v>0</v>
      </c>
      <c r="BC504" s="182">
        <v>0</v>
      </c>
      <c r="BD504" s="146">
        <f t="shared" si="992"/>
        <v>0</v>
      </c>
      <c r="BE504" s="182">
        <v>0</v>
      </c>
      <c r="BF504" s="182">
        <f>SUMIF([8]Sheet1!$O:$O,A504,[8]Sheet1!$AD:$AD)</f>
        <v>0</v>
      </c>
    </row>
    <row r="505" hidden="1" customHeight="1" spans="1:58">
      <c r="A505" s="242">
        <v>2070807</v>
      </c>
      <c r="B505" s="60" t="s">
        <v>432</v>
      </c>
      <c r="C505" s="63">
        <f t="shared" si="979"/>
        <v>0</v>
      </c>
      <c r="D505" s="63">
        <f t="shared" si="980"/>
        <v>0</v>
      </c>
      <c r="E505" s="63">
        <f t="shared" si="981"/>
        <v>0</v>
      </c>
      <c r="F505" s="63">
        <f t="shared" si="982"/>
        <v>0</v>
      </c>
      <c r="G505" s="63">
        <f t="shared" si="983"/>
        <v>0</v>
      </c>
      <c r="H505" s="63">
        <f t="shared" si="984"/>
        <v>0</v>
      </c>
      <c r="I505" s="106" t="str">
        <f t="shared" si="993"/>
        <v>否</v>
      </c>
      <c r="J505" s="146" t="str">
        <f t="shared" si="994"/>
        <v>项</v>
      </c>
      <c r="K505" s="146" t="str">
        <f t="shared" si="995"/>
        <v>207</v>
      </c>
      <c r="N505" s="218">
        <v>0</v>
      </c>
      <c r="P505" s="219">
        <f t="shared" si="985"/>
        <v>0</v>
      </c>
      <c r="Q505" s="219"/>
      <c r="R505" s="219"/>
      <c r="S505" s="219"/>
      <c r="T505" s="219"/>
      <c r="V505" s="219"/>
      <c r="W505" s="219">
        <v>0</v>
      </c>
      <c r="Y505" s="219">
        <f t="shared" si="986"/>
        <v>0</v>
      </c>
      <c r="AB505" s="219"/>
      <c r="AD505" s="219">
        <f t="shared" si="987"/>
        <v>0</v>
      </c>
      <c r="AF505" s="219"/>
      <c r="AH505" s="182">
        <v>0</v>
      </c>
      <c r="AI505" s="182">
        <f>VLOOKUP(A:A,'[4]YB01'!$A$1:$C$1317,3,FALSE)</f>
        <v>0</v>
      </c>
      <c r="AJ505" s="177">
        <f t="shared" si="988"/>
        <v>0</v>
      </c>
      <c r="AK505" s="146">
        <v>0</v>
      </c>
      <c r="AL505" s="146">
        <f t="shared" si="989"/>
        <v>0</v>
      </c>
      <c r="AM505" s="228">
        <v>0</v>
      </c>
      <c r="AN505" s="182">
        <f t="shared" si="922"/>
        <v>0</v>
      </c>
      <c r="AO505" s="219">
        <v>0</v>
      </c>
      <c r="AP505" s="176">
        <f>(SUMIF([5]预算调整!$O:$O,A:A,[5]预算调整!$AD:$AD))/10000</f>
        <v>0</v>
      </c>
      <c r="AQ505" s="219">
        <f t="shared" si="923"/>
        <v>0</v>
      </c>
      <c r="AR505" s="219">
        <v>0</v>
      </c>
      <c r="AS505" s="182">
        <f>(SUMIF([6]预算调整!$F:$F,A:A,[6]预算调整!$P:$P))/10000</f>
        <v>0</v>
      </c>
      <c r="AT505" s="219">
        <f t="shared" si="990"/>
        <v>0</v>
      </c>
      <c r="AW505" s="231">
        <v>0</v>
      </c>
      <c r="AX505" s="182">
        <f>(SUMIF([7]Sheet2!$B:$B,A:A,[7]Sheet2!$C:$C))/10000</f>
        <v>0</v>
      </c>
      <c r="AY505" s="219">
        <f t="shared" si="991"/>
        <v>0</v>
      </c>
      <c r="BC505" s="182">
        <v>0</v>
      </c>
      <c r="BD505" s="146">
        <f t="shared" si="992"/>
        <v>0</v>
      </c>
      <c r="BE505" s="182">
        <v>0</v>
      </c>
      <c r="BF505" s="182">
        <f>SUMIF([8]Sheet1!$O:$O,A505,[8]Sheet1!$AD:$AD)</f>
        <v>0</v>
      </c>
    </row>
    <row r="506" hidden="1" customHeight="1" spans="1:58">
      <c r="A506" s="242">
        <v>2070808</v>
      </c>
      <c r="B506" s="60" t="s">
        <v>433</v>
      </c>
      <c r="C506" s="63">
        <f t="shared" si="979"/>
        <v>0</v>
      </c>
      <c r="D506" s="63">
        <f t="shared" si="980"/>
        <v>0</v>
      </c>
      <c r="E506" s="63">
        <f t="shared" si="981"/>
        <v>0</v>
      </c>
      <c r="F506" s="63">
        <f t="shared" si="982"/>
        <v>0</v>
      </c>
      <c r="G506" s="63">
        <f t="shared" si="983"/>
        <v>0</v>
      </c>
      <c r="H506" s="63">
        <f t="shared" si="984"/>
        <v>0</v>
      </c>
      <c r="I506" s="106" t="str">
        <f t="shared" si="993"/>
        <v>否</v>
      </c>
      <c r="J506" s="146" t="str">
        <f t="shared" si="994"/>
        <v>项</v>
      </c>
      <c r="K506" s="146" t="str">
        <f t="shared" si="995"/>
        <v>207</v>
      </c>
      <c r="N506" s="218">
        <v>0</v>
      </c>
      <c r="P506" s="219">
        <f t="shared" si="985"/>
        <v>0</v>
      </c>
      <c r="Q506" s="219"/>
      <c r="R506" s="219"/>
      <c r="S506" s="219"/>
      <c r="T506" s="219"/>
      <c r="V506" s="219"/>
      <c r="W506" s="219">
        <v>0</v>
      </c>
      <c r="Y506" s="219">
        <f t="shared" si="986"/>
        <v>0</v>
      </c>
      <c r="AB506" s="219"/>
      <c r="AD506" s="219">
        <f t="shared" si="987"/>
        <v>0</v>
      </c>
      <c r="AF506" s="219"/>
      <c r="AH506" s="182">
        <v>0</v>
      </c>
      <c r="AI506" s="182">
        <f>VLOOKUP(A:A,'[4]YB01'!$A$1:$C$1317,3,FALSE)</f>
        <v>0</v>
      </c>
      <c r="AJ506" s="177">
        <f t="shared" si="988"/>
        <v>0</v>
      </c>
      <c r="AK506" s="146">
        <v>0</v>
      </c>
      <c r="AL506" s="146">
        <f t="shared" si="989"/>
        <v>0</v>
      </c>
      <c r="AM506" s="228">
        <v>0</v>
      </c>
      <c r="AN506" s="182">
        <f t="shared" si="922"/>
        <v>0</v>
      </c>
      <c r="AO506" s="219">
        <v>0</v>
      </c>
      <c r="AP506" s="176">
        <f>(SUMIF([5]预算调整!$O:$O,A:A,[5]预算调整!$AD:$AD))/10000</f>
        <v>0</v>
      </c>
      <c r="AQ506" s="219">
        <f t="shared" si="923"/>
        <v>0</v>
      </c>
      <c r="AR506" s="219">
        <v>0</v>
      </c>
      <c r="AS506" s="182">
        <f>(SUMIF([6]预算调整!$F:$F,A:A,[6]预算调整!$P:$P))/10000</f>
        <v>0</v>
      </c>
      <c r="AT506" s="219">
        <f t="shared" si="990"/>
        <v>0</v>
      </c>
      <c r="AW506" s="231">
        <v>0</v>
      </c>
      <c r="AX506" s="182">
        <f>(SUMIF([7]Sheet2!$B:$B,A:A,[7]Sheet2!$C:$C))/10000</f>
        <v>0</v>
      </c>
      <c r="AY506" s="219">
        <f t="shared" si="991"/>
        <v>0</v>
      </c>
      <c r="BC506" s="182">
        <v>0</v>
      </c>
      <c r="BD506" s="146">
        <f t="shared" si="992"/>
        <v>0</v>
      </c>
      <c r="BE506" s="182">
        <v>0</v>
      </c>
      <c r="BF506" s="182">
        <f>SUMIF([8]Sheet1!$O:$O,A506,[8]Sheet1!$AD:$AD)</f>
        <v>0</v>
      </c>
    </row>
    <row r="507" customHeight="1" spans="1:58">
      <c r="A507" s="208">
        <v>2070899</v>
      </c>
      <c r="B507" s="60" t="s">
        <v>434</v>
      </c>
      <c r="C507" s="63">
        <f t="shared" si="979"/>
        <v>17</v>
      </c>
      <c r="D507" s="63">
        <f t="shared" si="980"/>
        <v>0</v>
      </c>
      <c r="E507" s="63">
        <f t="shared" si="981"/>
        <v>19</v>
      </c>
      <c r="F507" s="63">
        <f t="shared" si="982"/>
        <v>34</v>
      </c>
      <c r="G507" s="63">
        <f t="shared" si="983"/>
        <v>34</v>
      </c>
      <c r="H507" s="63">
        <f t="shared" si="984"/>
        <v>36</v>
      </c>
      <c r="I507" s="106" t="str">
        <f t="shared" si="993"/>
        <v>是</v>
      </c>
      <c r="J507" s="146" t="str">
        <f t="shared" si="994"/>
        <v>项</v>
      </c>
      <c r="K507" s="146" t="str">
        <f t="shared" si="995"/>
        <v>207</v>
      </c>
      <c r="N507" s="218">
        <v>6</v>
      </c>
      <c r="O507" s="146">
        <v>6</v>
      </c>
      <c r="P507" s="219">
        <f t="shared" si="985"/>
        <v>6</v>
      </c>
      <c r="Q507" s="219">
        <v>0</v>
      </c>
      <c r="R507" s="219">
        <v>0</v>
      </c>
      <c r="S507" s="219">
        <f>VLOOKUP(A:A,[3]全区!$A$1:$O$65536,15,FALSE)</f>
        <v>0</v>
      </c>
      <c r="T507" s="219">
        <v>0</v>
      </c>
      <c r="U507" s="146">
        <f>VLOOKUP(A:A,[3]全区!$A$1:$Q$65536,17,FALSE)</f>
        <v>0</v>
      </c>
      <c r="V507" s="219">
        <f>ROUND(U507,0)</f>
        <v>0</v>
      </c>
      <c r="W507" s="219">
        <v>11</v>
      </c>
      <c r="X507" s="182">
        <f>VLOOKUP(A:A,[3]全区!$A$1:$S$65536,19,FALSE)</f>
        <v>10.907165</v>
      </c>
      <c r="Y507" s="219">
        <f t="shared" si="986"/>
        <v>11</v>
      </c>
      <c r="AA507" s="182">
        <f>VLOOKUP(A:A,[2]全区!$A$1:$T$65536,20,FALSE)</f>
        <v>29</v>
      </c>
      <c r="AB507" s="219">
        <f>ROUND(AA507,0)</f>
        <v>29</v>
      </c>
      <c r="AC507" s="182">
        <f>VLOOKUP(A:A,[1]全区!$A$1:$V$65536,22,FALSE)</f>
        <v>80.96</v>
      </c>
      <c r="AD507" s="219">
        <f t="shared" si="987"/>
        <v>81</v>
      </c>
      <c r="AE507" s="182">
        <f>VLOOKUP(A:A,[2]全区!$A$1:$P$65536,16,FALSE)</f>
        <v>0</v>
      </c>
      <c r="AF507" s="219">
        <f>ROUND(AE507,0)</f>
        <v>0</v>
      </c>
      <c r="AH507" s="182">
        <v>36</v>
      </c>
      <c r="AI507" s="182">
        <f>VLOOKUP(A:A,'[4]YB01'!$A$1:$C$1317,3,FALSE)</f>
        <v>36</v>
      </c>
      <c r="AJ507" s="177">
        <f t="shared" si="988"/>
        <v>0</v>
      </c>
      <c r="AK507" s="146">
        <v>36</v>
      </c>
      <c r="AL507" s="146">
        <f t="shared" si="989"/>
        <v>36</v>
      </c>
      <c r="AM507" s="228">
        <v>35.86383</v>
      </c>
      <c r="AN507" s="182">
        <f t="shared" si="922"/>
        <v>0</v>
      </c>
      <c r="AO507" s="219">
        <v>0</v>
      </c>
      <c r="AP507" s="176">
        <f>(SUMIF([5]预算调整!$O:$O,A:A,[5]预算调整!$AD:$AD))/10000</f>
        <v>0</v>
      </c>
      <c r="AQ507" s="219">
        <f t="shared" si="923"/>
        <v>0</v>
      </c>
      <c r="AR507" s="219">
        <v>0</v>
      </c>
      <c r="AS507" s="182">
        <f>(SUMIF([6]预算调整!$F:$F,A:A,[6]预算调整!$P:$P))/10000</f>
        <v>0</v>
      </c>
      <c r="AT507" s="219">
        <f t="shared" si="990"/>
        <v>0</v>
      </c>
      <c r="AW507" s="231">
        <v>34</v>
      </c>
      <c r="AX507" s="182">
        <f>(SUMIF([7]Sheet2!$B:$B,A:A,[7]Sheet2!$C:$C))/10000</f>
        <v>33.512368</v>
      </c>
      <c r="AY507" s="219">
        <f t="shared" si="991"/>
        <v>34</v>
      </c>
      <c r="BC507" s="182">
        <v>0</v>
      </c>
      <c r="BD507" s="146">
        <f t="shared" si="992"/>
        <v>0</v>
      </c>
      <c r="BE507" s="182">
        <v>0</v>
      </c>
      <c r="BF507" s="182">
        <f>SUMIF([8]Sheet1!$O:$O,A507,[8]Sheet1!$AD:$AD)</f>
        <v>0</v>
      </c>
    </row>
    <row r="508" s="177" customFormat="1" customHeight="1" spans="1:58">
      <c r="A508" s="209">
        <v>20799</v>
      </c>
      <c r="B508" s="207" t="s">
        <v>435</v>
      </c>
      <c r="C508" s="66">
        <f t="shared" ref="C508:H508" si="996">SUM(C509:C511)</f>
        <v>555</v>
      </c>
      <c r="D508" s="66">
        <f t="shared" si="996"/>
        <v>469</v>
      </c>
      <c r="E508" s="66">
        <f t="shared" si="996"/>
        <v>-498</v>
      </c>
      <c r="F508" s="66">
        <f t="shared" si="996"/>
        <v>-460</v>
      </c>
      <c r="G508" s="66">
        <f t="shared" si="996"/>
        <v>9</v>
      </c>
      <c r="H508" s="66">
        <f t="shared" si="996"/>
        <v>57</v>
      </c>
      <c r="I508" s="106" t="str">
        <f t="shared" si="993"/>
        <v>是</v>
      </c>
      <c r="J508" s="143" t="str">
        <f t="shared" si="994"/>
        <v>款</v>
      </c>
      <c r="K508" s="143" t="str">
        <f t="shared" si="995"/>
        <v>207</v>
      </c>
      <c r="L508" s="143"/>
      <c r="M508" s="143"/>
      <c r="N508" s="143"/>
      <c r="O508" s="143"/>
      <c r="P508" s="143"/>
      <c r="Q508" s="143"/>
      <c r="R508" s="143"/>
      <c r="S508" s="143"/>
      <c r="T508" s="143"/>
      <c r="U508" s="143"/>
      <c r="V508" s="143"/>
      <c r="W508" s="143"/>
      <c r="AN508" s="182">
        <f t="shared" si="922"/>
        <v>0</v>
      </c>
      <c r="AO508" s="219"/>
      <c r="AP508" s="176">
        <f>(SUMIF([5]预算调整!$O:$O,A:A,[5]预算调整!$AD:$AD))/10000</f>
        <v>0</v>
      </c>
      <c r="AQ508" s="219">
        <f t="shared" si="923"/>
        <v>0</v>
      </c>
      <c r="AR508" s="219"/>
      <c r="AS508" s="182">
        <v>0</v>
      </c>
      <c r="AX508" s="182">
        <v>0</v>
      </c>
      <c r="BC508" s="182"/>
      <c r="BD508" s="182"/>
      <c r="BE508" s="182">
        <v>0</v>
      </c>
      <c r="BF508" s="182"/>
    </row>
    <row r="509" hidden="1" customHeight="1" spans="1:58">
      <c r="A509" s="208">
        <v>2079902</v>
      </c>
      <c r="B509" s="60" t="s">
        <v>436</v>
      </c>
      <c r="C509" s="63">
        <f t="shared" ref="C509:C511" si="997">N509+T509+W509</f>
        <v>0</v>
      </c>
      <c r="D509" s="63">
        <f t="shared" ref="D509:D511" si="998">Q509+T509</f>
        <v>0</v>
      </c>
      <c r="E509" s="63">
        <f t="shared" ref="E509:E511" si="999">H509-C509</f>
        <v>0</v>
      </c>
      <c r="F509" s="63">
        <f t="shared" ref="F509:F511" si="1000">G509-D509</f>
        <v>0</v>
      </c>
      <c r="G509" s="63">
        <f t="shared" ref="G509:G511" si="1001">AW509</f>
        <v>0</v>
      </c>
      <c r="H509" s="63">
        <f t="shared" ref="H509:H511" si="1002">AK509+AN509</f>
        <v>0</v>
      </c>
      <c r="I509" s="106" t="str">
        <f t="shared" si="993"/>
        <v>否</v>
      </c>
      <c r="J509" s="146" t="str">
        <f t="shared" si="994"/>
        <v>项</v>
      </c>
      <c r="K509" s="146" t="str">
        <f t="shared" si="995"/>
        <v>207</v>
      </c>
      <c r="N509" s="218">
        <v>0</v>
      </c>
      <c r="O509" s="146">
        <v>0</v>
      </c>
      <c r="P509" s="219">
        <f>ROUND(O509,0)</f>
        <v>0</v>
      </c>
      <c r="Q509" s="219">
        <v>0</v>
      </c>
      <c r="R509" s="219">
        <v>0</v>
      </c>
      <c r="S509" s="219">
        <f>VLOOKUP(A:A,[3]全区!$A$1:$O$65536,15,FALSE)</f>
        <v>0</v>
      </c>
      <c r="T509" s="219">
        <v>0</v>
      </c>
      <c r="U509" s="146">
        <f>VLOOKUP(A:A,[3]全区!$A$1:$Q$65536,17,FALSE)</f>
        <v>0</v>
      </c>
      <c r="V509" s="219">
        <f>ROUND(U509,0)</f>
        <v>0</v>
      </c>
      <c r="W509" s="219">
        <v>0</v>
      </c>
      <c r="X509" s="182">
        <f>VLOOKUP(A:A,[3]全区!$A$1:$S$65536,19,FALSE)</f>
        <v>0</v>
      </c>
      <c r="Y509" s="219">
        <f>ROUND(X509,0)</f>
        <v>0</v>
      </c>
      <c r="AA509" s="182">
        <f>VLOOKUP(A:A,[2]全区!$A$1:$T$65536,20,FALSE)</f>
        <v>0</v>
      </c>
      <c r="AB509" s="219">
        <f>ROUND(AA509,0)</f>
        <v>0</v>
      </c>
      <c r="AC509" s="182">
        <f>VLOOKUP(A:A,[1]全区!$A$1:$V$65536,22,FALSE)</f>
        <v>0</v>
      </c>
      <c r="AD509" s="219">
        <f>ROUND(AC509,0)</f>
        <v>0</v>
      </c>
      <c r="AE509" s="182">
        <f>VLOOKUP(A:A,[2]全区!$A$1:$P$65536,16,FALSE)</f>
        <v>0</v>
      </c>
      <c r="AF509" s="219">
        <f>ROUND(AE509,0)</f>
        <v>0</v>
      </c>
      <c r="AH509" s="182">
        <v>0</v>
      </c>
      <c r="AI509" s="182">
        <f>VLOOKUP(A:A,'[4]YB01'!$A$1:$C$1317,3,FALSE)</f>
        <v>0</v>
      </c>
      <c r="AJ509" s="177">
        <f t="shared" ref="AJ509:AJ511" si="1003">AO509+AR509</f>
        <v>0</v>
      </c>
      <c r="AK509" s="146">
        <v>0</v>
      </c>
      <c r="AL509" s="146">
        <f>ROUND(AM509,0)</f>
        <v>0</v>
      </c>
      <c r="AM509" s="228">
        <v>0</v>
      </c>
      <c r="AN509" s="182">
        <f t="shared" si="922"/>
        <v>0</v>
      </c>
      <c r="AO509" s="219">
        <v>0</v>
      </c>
      <c r="AP509" s="176">
        <f>(SUMIF([5]预算调整!$O:$O,A:A,[5]预算调整!$AD:$AD))/10000</f>
        <v>0</v>
      </c>
      <c r="AQ509" s="219">
        <f t="shared" si="923"/>
        <v>0</v>
      </c>
      <c r="AR509" s="219">
        <v>0</v>
      </c>
      <c r="AS509" s="182">
        <f>(SUMIF([6]预算调整!$F:$F,A:A,[6]预算调整!$P:$P))/10000</f>
        <v>0</v>
      </c>
      <c r="AT509" s="219">
        <f t="shared" ref="AT509:AT511" si="1004">ROUND(AS509,0)</f>
        <v>0</v>
      </c>
      <c r="AW509" s="231">
        <v>0</v>
      </c>
      <c r="AX509" s="182">
        <f>(SUMIF([7]Sheet2!$B:$B,A:A,[7]Sheet2!$C:$C))/10000</f>
        <v>0</v>
      </c>
      <c r="AY509" s="219">
        <f t="shared" ref="AY509:AY511" si="1005">ROUND(AX509,0)</f>
        <v>0</v>
      </c>
      <c r="BC509" s="182">
        <v>0</v>
      </c>
      <c r="BD509" s="146">
        <f t="shared" ref="BD509:BD511" si="1006">ROUND(BE509,0)</f>
        <v>0</v>
      </c>
      <c r="BE509" s="182">
        <v>0</v>
      </c>
      <c r="BF509" s="182">
        <f>SUMIF([8]Sheet1!$O:$O,A509,[8]Sheet1!$AD:$AD)</f>
        <v>0</v>
      </c>
    </row>
    <row r="510" hidden="1" customHeight="1" spans="1:58">
      <c r="A510" s="208">
        <v>2079903</v>
      </c>
      <c r="B510" s="60" t="s">
        <v>437</v>
      </c>
      <c r="C510" s="63">
        <f t="shared" si="997"/>
        <v>0</v>
      </c>
      <c r="D510" s="63">
        <f t="shared" si="998"/>
        <v>0</v>
      </c>
      <c r="E510" s="63">
        <f t="shared" si="999"/>
        <v>0</v>
      </c>
      <c r="F510" s="63">
        <f t="shared" si="1000"/>
        <v>0</v>
      </c>
      <c r="G510" s="63">
        <f t="shared" si="1001"/>
        <v>0</v>
      </c>
      <c r="H510" s="63">
        <f t="shared" si="1002"/>
        <v>0</v>
      </c>
      <c r="I510" s="106" t="str">
        <f t="shared" si="993"/>
        <v>否</v>
      </c>
      <c r="J510" s="146" t="str">
        <f t="shared" si="994"/>
        <v>项</v>
      </c>
      <c r="K510" s="146" t="str">
        <f t="shared" si="995"/>
        <v>207</v>
      </c>
      <c r="N510" s="218">
        <v>0</v>
      </c>
      <c r="O510" s="146">
        <v>0</v>
      </c>
      <c r="P510" s="219">
        <f>ROUND(O510,0)</f>
        <v>0</v>
      </c>
      <c r="Q510" s="219">
        <v>0</v>
      </c>
      <c r="R510" s="219">
        <v>0</v>
      </c>
      <c r="S510" s="219">
        <f>VLOOKUP(A:A,[3]全区!$A$1:$O$65536,15,FALSE)</f>
        <v>0</v>
      </c>
      <c r="T510" s="219">
        <v>0</v>
      </c>
      <c r="U510" s="146">
        <f>VLOOKUP(A:A,[3]全区!$A$1:$Q$65536,17,FALSE)</f>
        <v>0</v>
      </c>
      <c r="V510" s="219">
        <f>ROUND(U510,0)</f>
        <v>0</v>
      </c>
      <c r="W510" s="219">
        <v>0</v>
      </c>
      <c r="X510" s="182">
        <f>VLOOKUP(A:A,[3]全区!$A$1:$S$65536,19,FALSE)</f>
        <v>0</v>
      </c>
      <c r="Y510" s="219">
        <f>ROUND(X510,0)</f>
        <v>0</v>
      </c>
      <c r="AA510" s="182">
        <f>VLOOKUP(A:A,[2]全区!$A$1:$T$65536,20,FALSE)</f>
        <v>0</v>
      </c>
      <c r="AB510" s="219">
        <f>ROUND(AA510,0)</f>
        <v>0</v>
      </c>
      <c r="AC510" s="182">
        <f>VLOOKUP(A:A,[1]全区!$A$1:$V$65536,22,FALSE)</f>
        <v>0</v>
      </c>
      <c r="AD510" s="219">
        <f>ROUND(AC510,0)</f>
        <v>0</v>
      </c>
      <c r="AE510" s="182">
        <f>VLOOKUP(A:A,[2]全区!$A$1:$P$65536,16,FALSE)</f>
        <v>0</v>
      </c>
      <c r="AF510" s="219">
        <f>ROUND(AE510,0)</f>
        <v>0</v>
      </c>
      <c r="AH510" s="182">
        <v>0</v>
      </c>
      <c r="AI510" s="182">
        <f>VLOOKUP(A:A,'[4]YB01'!$A$1:$C$1317,3,FALSE)</f>
        <v>0</v>
      </c>
      <c r="AJ510" s="177">
        <f t="shared" si="1003"/>
        <v>0</v>
      </c>
      <c r="AK510" s="146">
        <v>0</v>
      </c>
      <c r="AL510" s="146">
        <f>ROUND(AM510,0)</f>
        <v>0</v>
      </c>
      <c r="AM510" s="228">
        <v>0</v>
      </c>
      <c r="AN510" s="182">
        <f t="shared" si="922"/>
        <v>0</v>
      </c>
      <c r="AO510" s="219">
        <v>0</v>
      </c>
      <c r="AP510" s="176">
        <f>(SUMIF([5]预算调整!$O:$O,A:A,[5]预算调整!$AD:$AD))/10000</f>
        <v>0</v>
      </c>
      <c r="AQ510" s="219">
        <f t="shared" si="923"/>
        <v>0</v>
      </c>
      <c r="AR510" s="219">
        <v>0</v>
      </c>
      <c r="AS510" s="182">
        <f>(SUMIF([6]预算调整!$F:$F,A:A,[6]预算调整!$P:$P))/10000</f>
        <v>0</v>
      </c>
      <c r="AT510" s="219">
        <f t="shared" si="1004"/>
        <v>0</v>
      </c>
      <c r="AW510" s="231">
        <v>0</v>
      </c>
      <c r="AX510" s="182">
        <f>(SUMIF([7]Sheet2!$B:$B,A:A,[7]Sheet2!$C:$C))/10000</f>
        <v>0</v>
      </c>
      <c r="AY510" s="219">
        <f t="shared" si="1005"/>
        <v>0</v>
      </c>
      <c r="BC510" s="182">
        <v>0</v>
      </c>
      <c r="BD510" s="146">
        <f t="shared" si="1006"/>
        <v>0</v>
      </c>
      <c r="BE510" s="182">
        <v>0</v>
      </c>
      <c r="BF510" s="182">
        <f>SUMIF([8]Sheet1!$O:$O,A510,[8]Sheet1!$AD:$AD)</f>
        <v>0</v>
      </c>
    </row>
    <row r="511" customHeight="1" spans="1:58">
      <c r="A511" s="208">
        <v>2079999</v>
      </c>
      <c r="B511" s="60" t="s">
        <v>438</v>
      </c>
      <c r="C511" s="63">
        <f t="shared" si="997"/>
        <v>555</v>
      </c>
      <c r="D511" s="63">
        <f t="shared" si="998"/>
        <v>469</v>
      </c>
      <c r="E511" s="63">
        <f t="shared" si="999"/>
        <v>-498</v>
      </c>
      <c r="F511" s="63">
        <f t="shared" si="1000"/>
        <v>-460</v>
      </c>
      <c r="G511" s="63">
        <f t="shared" si="1001"/>
        <v>9</v>
      </c>
      <c r="H511" s="63">
        <f t="shared" si="1002"/>
        <v>57</v>
      </c>
      <c r="I511" s="106" t="str">
        <f t="shared" si="993"/>
        <v>是</v>
      </c>
      <c r="J511" s="146" t="str">
        <f t="shared" si="994"/>
        <v>项</v>
      </c>
      <c r="K511" s="146" t="str">
        <f t="shared" si="995"/>
        <v>207</v>
      </c>
      <c r="N511" s="218">
        <v>0</v>
      </c>
      <c r="O511" s="146">
        <v>0</v>
      </c>
      <c r="P511" s="219">
        <f>ROUND(O511,0)</f>
        <v>0</v>
      </c>
      <c r="Q511" s="219">
        <v>0</v>
      </c>
      <c r="R511" s="219">
        <v>0</v>
      </c>
      <c r="S511" s="219">
        <f>VLOOKUP(A:A,[3]全区!$A$1:$O$65536,15,FALSE)</f>
        <v>0</v>
      </c>
      <c r="T511" s="219">
        <v>469</v>
      </c>
      <c r="U511" s="146">
        <f>VLOOKUP(A:A,[3]全区!$A$1:$Q$65536,17,FALSE)</f>
        <v>469.26</v>
      </c>
      <c r="V511" s="219">
        <f>ROUND(U511,0)</f>
        <v>469</v>
      </c>
      <c r="W511" s="219">
        <v>86</v>
      </c>
      <c r="X511" s="182">
        <f>VLOOKUP(A:A,[3]全区!$A$1:$S$65536,19,FALSE)</f>
        <v>86.076721</v>
      </c>
      <c r="Y511" s="219">
        <f>ROUND(X511,0)</f>
        <v>86</v>
      </c>
      <c r="AA511" s="182">
        <f>VLOOKUP(A:A,[2]全区!$A$1:$T$65536,20,FALSE)</f>
        <v>0</v>
      </c>
      <c r="AB511" s="219">
        <f>ROUND(AA511,0)</f>
        <v>0</v>
      </c>
      <c r="AC511" s="182">
        <f>VLOOKUP(A:A,[1]全区!$A$1:$V$65536,22,FALSE)</f>
        <v>253</v>
      </c>
      <c r="AD511" s="219">
        <f>ROUND(AC511,0)</f>
        <v>253</v>
      </c>
      <c r="AE511" s="182">
        <f>VLOOKUP(A:A,[2]全区!$A$1:$P$65536,16,FALSE)</f>
        <v>0</v>
      </c>
      <c r="AF511" s="219">
        <f>ROUND(AE511,0)</f>
        <v>0</v>
      </c>
      <c r="AH511" s="182">
        <v>55</v>
      </c>
      <c r="AI511" s="182">
        <f>VLOOKUP(A:A,'[4]YB01'!$A$1:$C$1317,3,FALSE)</f>
        <v>55</v>
      </c>
      <c r="AJ511" s="177">
        <f t="shared" si="1003"/>
        <v>0</v>
      </c>
      <c r="AK511" s="146">
        <v>57</v>
      </c>
      <c r="AL511" s="146">
        <f>ROUND(AM511,0)</f>
        <v>57</v>
      </c>
      <c r="AM511" s="228">
        <v>57.482002</v>
      </c>
      <c r="AN511" s="182">
        <f t="shared" si="922"/>
        <v>0</v>
      </c>
      <c r="AO511" s="219">
        <v>0</v>
      </c>
      <c r="AP511" s="176">
        <f>(SUMIF([5]预算调整!$O:$O,A:A,[5]预算调整!$AD:$AD))/10000</f>
        <v>0</v>
      </c>
      <c r="AQ511" s="219">
        <f t="shared" si="923"/>
        <v>0</v>
      </c>
      <c r="AR511" s="219">
        <v>0</v>
      </c>
      <c r="AS511" s="182">
        <f>(SUMIF([6]预算调整!$F:$F,A:A,[6]预算调整!$P:$P))/10000</f>
        <v>0</v>
      </c>
      <c r="AT511" s="219">
        <f t="shared" si="1004"/>
        <v>0</v>
      </c>
      <c r="AW511" s="231">
        <v>9</v>
      </c>
      <c r="AX511" s="182">
        <f>(SUMIF([7]Sheet2!$B:$B,A:A,[7]Sheet2!$C:$C))/10000</f>
        <v>9.137725</v>
      </c>
      <c r="AY511" s="219">
        <f t="shared" si="1005"/>
        <v>9</v>
      </c>
      <c r="BC511" s="182">
        <v>0</v>
      </c>
      <c r="BD511" s="146">
        <f t="shared" si="1006"/>
        <v>0</v>
      </c>
      <c r="BE511" s="182">
        <v>0</v>
      </c>
      <c r="BF511" s="182">
        <f>SUMIF([8]Sheet1!$O:$O,A511,[8]Sheet1!$AD:$AD)</f>
        <v>0</v>
      </c>
    </row>
    <row r="512" s="177" customFormat="1" customHeight="1" spans="1:58">
      <c r="A512" s="234">
        <v>208</v>
      </c>
      <c r="B512" s="205" t="s">
        <v>439</v>
      </c>
      <c r="C512" s="55">
        <f t="shared" ref="C512:H512" si="1007">SUM(C513,C532,C540,C542,C551,C555,C565,C574,C581,C589,C598,C603,C606,C609,C612,C615,C618,C622,C626,C634,C637)</f>
        <v>95007</v>
      </c>
      <c r="D512" s="55">
        <f t="shared" si="1007"/>
        <v>43005.81</v>
      </c>
      <c r="E512" s="55">
        <f t="shared" si="1007"/>
        <v>-7926</v>
      </c>
      <c r="F512" s="55">
        <f t="shared" si="1007"/>
        <v>-17522.81</v>
      </c>
      <c r="G512" s="55">
        <f t="shared" si="1007"/>
        <v>25483</v>
      </c>
      <c r="H512" s="55">
        <f t="shared" si="1007"/>
        <v>87081</v>
      </c>
      <c r="I512" s="106" t="str">
        <f t="shared" si="993"/>
        <v>是</v>
      </c>
      <c r="J512" s="143" t="str">
        <f t="shared" si="994"/>
        <v>类</v>
      </c>
      <c r="K512" s="143" t="str">
        <f t="shared" si="995"/>
        <v>208</v>
      </c>
      <c r="L512" s="143"/>
      <c r="M512" s="143"/>
      <c r="N512" s="143"/>
      <c r="O512" s="143"/>
      <c r="P512" s="143"/>
      <c r="Q512" s="143"/>
      <c r="R512" s="143"/>
      <c r="S512" s="143"/>
      <c r="T512" s="143"/>
      <c r="U512" s="143"/>
      <c r="V512" s="143"/>
      <c r="W512" s="143"/>
      <c r="AN512" s="182">
        <f t="shared" si="922"/>
        <v>0</v>
      </c>
      <c r="AO512" s="219"/>
      <c r="AP512" s="176">
        <f>(SUMIF([5]预算调整!$O:$O,A:A,[5]预算调整!$AD:$AD))/10000</f>
        <v>0</v>
      </c>
      <c r="AQ512" s="219">
        <f t="shared" si="923"/>
        <v>0</v>
      </c>
      <c r="AR512" s="219"/>
      <c r="AS512" s="182">
        <v>0</v>
      </c>
      <c r="AX512" s="182">
        <v>0</v>
      </c>
      <c r="BC512" s="182"/>
      <c r="BD512" s="182"/>
      <c r="BE512" s="182">
        <v>0</v>
      </c>
      <c r="BF512" s="182"/>
    </row>
    <row r="513" s="177" customFormat="1" customHeight="1" spans="1:58">
      <c r="A513" s="209">
        <v>20801</v>
      </c>
      <c r="B513" s="207" t="s">
        <v>440</v>
      </c>
      <c r="C513" s="66">
        <f t="shared" ref="C513:H513" si="1008">SUM(C514:C531)</f>
        <v>1443</v>
      </c>
      <c r="D513" s="66">
        <f t="shared" si="1008"/>
        <v>0</v>
      </c>
      <c r="E513" s="66">
        <f t="shared" si="1008"/>
        <v>367</v>
      </c>
      <c r="F513" s="66">
        <f t="shared" si="1008"/>
        <v>0</v>
      </c>
      <c r="G513" s="66">
        <f t="shared" si="1008"/>
        <v>0</v>
      </c>
      <c r="H513" s="66">
        <f t="shared" si="1008"/>
        <v>1810</v>
      </c>
      <c r="I513" s="106" t="str">
        <f t="shared" si="993"/>
        <v>是</v>
      </c>
      <c r="J513" s="143" t="str">
        <f t="shared" si="994"/>
        <v>款</v>
      </c>
      <c r="K513" s="143" t="str">
        <f t="shared" si="995"/>
        <v>208</v>
      </c>
      <c r="L513" s="143"/>
      <c r="M513" s="143"/>
      <c r="N513" s="143"/>
      <c r="O513" s="143"/>
      <c r="P513" s="143"/>
      <c r="Q513" s="143"/>
      <c r="R513" s="143"/>
      <c r="S513" s="143"/>
      <c r="T513" s="143"/>
      <c r="U513" s="143"/>
      <c r="V513" s="143"/>
      <c r="W513" s="143"/>
      <c r="AN513" s="182">
        <f t="shared" si="922"/>
        <v>0</v>
      </c>
      <c r="AO513" s="219"/>
      <c r="AP513" s="176">
        <f>(SUMIF([5]预算调整!$O:$O,A:A,[5]预算调整!$AD:$AD))/10000</f>
        <v>0</v>
      </c>
      <c r="AQ513" s="219">
        <f t="shared" si="923"/>
        <v>0</v>
      </c>
      <c r="AR513" s="219"/>
      <c r="AS513" s="182">
        <v>0</v>
      </c>
      <c r="AX513" s="182">
        <v>0</v>
      </c>
      <c r="BC513" s="182"/>
      <c r="BD513" s="182"/>
      <c r="BE513" s="182">
        <v>0</v>
      </c>
      <c r="BF513" s="182"/>
    </row>
    <row r="514" customHeight="1" spans="1:58">
      <c r="A514" s="208">
        <v>2080101</v>
      </c>
      <c r="B514" s="60" t="s">
        <v>101</v>
      </c>
      <c r="C514" s="63">
        <f t="shared" ref="C514:C531" si="1009">N514+T514+W514</f>
        <v>456</v>
      </c>
      <c r="D514" s="63">
        <f t="shared" ref="D514:D531" si="1010">Q514+T514</f>
        <v>0</v>
      </c>
      <c r="E514" s="63">
        <f t="shared" ref="E514:E531" si="1011">H514-C514</f>
        <v>105</v>
      </c>
      <c r="F514" s="63">
        <f t="shared" ref="F514:F531" si="1012">G514-D514</f>
        <v>0</v>
      </c>
      <c r="G514" s="63">
        <f t="shared" ref="G514:G531" si="1013">AW514</f>
        <v>0</v>
      </c>
      <c r="H514" s="63">
        <f t="shared" ref="H514:H531" si="1014">AK514+AN514</f>
        <v>561</v>
      </c>
      <c r="I514" s="106" t="str">
        <f t="shared" si="993"/>
        <v>是</v>
      </c>
      <c r="J514" s="146" t="str">
        <f t="shared" si="994"/>
        <v>项</v>
      </c>
      <c r="K514" s="146" t="str">
        <f t="shared" si="995"/>
        <v>208</v>
      </c>
      <c r="N514" s="218">
        <v>456</v>
      </c>
      <c r="O514" s="146">
        <v>456.1712</v>
      </c>
      <c r="P514" s="219">
        <f t="shared" ref="P514:P531" si="1015">ROUND(O514,0)</f>
        <v>456</v>
      </c>
      <c r="Q514" s="219">
        <v>0</v>
      </c>
      <c r="R514" s="219">
        <v>0</v>
      </c>
      <c r="S514" s="219">
        <f>VLOOKUP(A:A,[3]全区!$A$1:$O$65536,15,FALSE)</f>
        <v>0</v>
      </c>
      <c r="T514" s="219">
        <v>0</v>
      </c>
      <c r="U514" s="146">
        <f>VLOOKUP(A:A,[3]全区!$A$1:$Q$65536,17,FALSE)</f>
        <v>0</v>
      </c>
      <c r="V514" s="219">
        <f t="shared" ref="V514:V531" si="1016">ROUND(U514,0)</f>
        <v>0</v>
      </c>
      <c r="W514" s="219">
        <v>0</v>
      </c>
      <c r="X514" s="182">
        <f>VLOOKUP(A:A,[3]全区!$A$1:$S$65536,19,FALSE)</f>
        <v>0</v>
      </c>
      <c r="Y514" s="219">
        <f t="shared" ref="Y514:Y531" si="1017">ROUND(X514,0)</f>
        <v>0</v>
      </c>
      <c r="AA514" s="182">
        <f>VLOOKUP(A:A,[2]全区!$A$1:$T$65536,20,FALSE)</f>
        <v>0</v>
      </c>
      <c r="AB514" s="219">
        <f t="shared" ref="AB514:AB531" si="1018">ROUND(AA514,0)</f>
        <v>0</v>
      </c>
      <c r="AC514" s="182">
        <f>VLOOKUP(A:A,[1]全区!$A$1:$V$65536,22,FALSE)</f>
        <v>0</v>
      </c>
      <c r="AD514" s="219">
        <f t="shared" ref="AD514:AD531" si="1019">ROUND(AC514,0)</f>
        <v>0</v>
      </c>
      <c r="AE514" s="182">
        <f>VLOOKUP(A:A,[2]全区!$A$1:$P$65536,16,FALSE)</f>
        <v>0</v>
      </c>
      <c r="AF514" s="219">
        <f t="shared" ref="AF514:AF531" si="1020">ROUND(AE514,0)</f>
        <v>0</v>
      </c>
      <c r="AH514" s="182">
        <v>422</v>
      </c>
      <c r="AI514" s="182">
        <f>VLOOKUP(A:A,'[4]YB01'!$A$1:$C$1317,3,FALSE)</f>
        <v>422</v>
      </c>
      <c r="AJ514" s="177">
        <f t="shared" ref="AJ514:AJ531" si="1021">AO514+AR514</f>
        <v>50</v>
      </c>
      <c r="AK514" s="146">
        <v>424</v>
      </c>
      <c r="AL514" s="146">
        <f t="shared" ref="AL514:AL531" si="1022">ROUND(AM514,0)</f>
        <v>424</v>
      </c>
      <c r="AM514" s="228">
        <v>424.278883</v>
      </c>
      <c r="AN514" s="182">
        <f t="shared" si="922"/>
        <v>137</v>
      </c>
      <c r="AO514" s="219">
        <v>50</v>
      </c>
      <c r="AP514" s="176">
        <f>(SUMIF([5]预算调整!$O:$O,A:A,[5]预算调整!$AD:$AD))/10000</f>
        <v>49.935841</v>
      </c>
      <c r="AQ514" s="219">
        <f t="shared" si="923"/>
        <v>50</v>
      </c>
      <c r="AR514" s="219">
        <v>0</v>
      </c>
      <c r="AS514" s="182">
        <f>(SUMIF([6]预算调整!$F:$F,A:A,[6]预算调整!$P:$P))/10000</f>
        <v>0</v>
      </c>
      <c r="AT514" s="219">
        <f t="shared" ref="AT514:AT531" si="1023">ROUND(AS514,0)</f>
        <v>0</v>
      </c>
      <c r="AW514" s="231">
        <v>0</v>
      </c>
      <c r="AX514" s="182">
        <f>(SUMIF([7]Sheet2!$B:$B,A:A,[7]Sheet2!$C:$C))/10000</f>
        <v>0</v>
      </c>
      <c r="AY514" s="219">
        <f t="shared" ref="AY514:AY531" si="1024">ROUND(AX514,0)</f>
        <v>0</v>
      </c>
      <c r="BC514" s="182">
        <v>137</v>
      </c>
      <c r="BD514" s="146">
        <f t="shared" ref="BD514:BD531" si="1025">ROUND(BE514,0)</f>
        <v>137</v>
      </c>
      <c r="BE514" s="182">
        <v>137.1708</v>
      </c>
      <c r="BF514" s="182">
        <f>SUMIF([8]Sheet1!$O:$O,A514,[8]Sheet1!$AD:$AD)</f>
        <v>1371708</v>
      </c>
    </row>
    <row r="515" hidden="1" customHeight="1" spans="1:58">
      <c r="A515" s="208">
        <v>2080102</v>
      </c>
      <c r="B515" s="60" t="s">
        <v>102</v>
      </c>
      <c r="C515" s="63">
        <f t="shared" si="1009"/>
        <v>0</v>
      </c>
      <c r="D515" s="63">
        <f t="shared" si="1010"/>
        <v>0</v>
      </c>
      <c r="E515" s="63">
        <f t="shared" si="1011"/>
        <v>0</v>
      </c>
      <c r="F515" s="63">
        <f t="shared" si="1012"/>
        <v>0</v>
      </c>
      <c r="G515" s="63">
        <f t="shared" si="1013"/>
        <v>0</v>
      </c>
      <c r="H515" s="63">
        <f t="shared" si="1014"/>
        <v>0</v>
      </c>
      <c r="I515" s="106" t="str">
        <f t="shared" si="993"/>
        <v>否</v>
      </c>
      <c r="J515" s="146" t="str">
        <f t="shared" si="994"/>
        <v>项</v>
      </c>
      <c r="K515" s="146" t="str">
        <f t="shared" si="995"/>
        <v>208</v>
      </c>
      <c r="N515" s="218">
        <v>0</v>
      </c>
      <c r="O515" s="146">
        <v>0</v>
      </c>
      <c r="P515" s="219">
        <f t="shared" si="1015"/>
        <v>0</v>
      </c>
      <c r="Q515" s="219">
        <v>0</v>
      </c>
      <c r="R515" s="219">
        <v>0</v>
      </c>
      <c r="S515" s="219">
        <f>VLOOKUP(A:A,[3]全区!$A$1:$O$65536,15,FALSE)</f>
        <v>0</v>
      </c>
      <c r="T515" s="219">
        <v>0</v>
      </c>
      <c r="U515" s="146">
        <f>VLOOKUP(A:A,[3]全区!$A$1:$Q$65536,17,FALSE)</f>
        <v>0</v>
      </c>
      <c r="V515" s="219">
        <f t="shared" si="1016"/>
        <v>0</v>
      </c>
      <c r="W515" s="219">
        <v>0</v>
      </c>
      <c r="X515" s="182">
        <f>VLOOKUP(A:A,[3]全区!$A$1:$S$65536,19,FALSE)</f>
        <v>0</v>
      </c>
      <c r="Y515" s="219">
        <f t="shared" si="1017"/>
        <v>0</v>
      </c>
      <c r="AA515" s="182">
        <f>VLOOKUP(A:A,[2]全区!$A$1:$T$65536,20,FALSE)</f>
        <v>0</v>
      </c>
      <c r="AB515" s="219">
        <f t="shared" si="1018"/>
        <v>0</v>
      </c>
      <c r="AC515" s="182">
        <f>VLOOKUP(A:A,[1]全区!$A$1:$V$65536,22,FALSE)</f>
        <v>0</v>
      </c>
      <c r="AD515" s="219">
        <f t="shared" si="1019"/>
        <v>0</v>
      </c>
      <c r="AE515" s="182">
        <f>VLOOKUP(A:A,[2]全区!$A$1:$P$65536,16,FALSE)</f>
        <v>0</v>
      </c>
      <c r="AF515" s="219">
        <f t="shared" si="1020"/>
        <v>0</v>
      </c>
      <c r="AH515" s="182">
        <v>0</v>
      </c>
      <c r="AI515" s="182">
        <f>VLOOKUP(A:A,'[4]YB01'!$A$1:$C$1317,3,FALSE)</f>
        <v>0</v>
      </c>
      <c r="AJ515" s="177">
        <f t="shared" si="1021"/>
        <v>0</v>
      </c>
      <c r="AK515" s="146">
        <v>0</v>
      </c>
      <c r="AL515" s="146">
        <f t="shared" si="1022"/>
        <v>0</v>
      </c>
      <c r="AM515" s="228">
        <v>0</v>
      </c>
      <c r="AN515" s="182">
        <f t="shared" si="922"/>
        <v>0</v>
      </c>
      <c r="AO515" s="219">
        <v>0</v>
      </c>
      <c r="AP515" s="176">
        <f>(SUMIF([5]预算调整!$O:$O,A:A,[5]预算调整!$AD:$AD))/10000</f>
        <v>0</v>
      </c>
      <c r="AQ515" s="219">
        <f t="shared" si="923"/>
        <v>0</v>
      </c>
      <c r="AR515" s="219">
        <v>0</v>
      </c>
      <c r="AS515" s="182">
        <f>(SUMIF([6]预算调整!$F:$F,A:A,[6]预算调整!$P:$P))/10000</f>
        <v>0</v>
      </c>
      <c r="AT515" s="219">
        <f t="shared" si="1023"/>
        <v>0</v>
      </c>
      <c r="AW515" s="231">
        <v>0</v>
      </c>
      <c r="AX515" s="182">
        <f>(SUMIF([7]Sheet2!$B:$B,A:A,[7]Sheet2!$C:$C))/10000</f>
        <v>0</v>
      </c>
      <c r="AY515" s="219">
        <f t="shared" si="1024"/>
        <v>0</v>
      </c>
      <c r="BC515" s="182">
        <v>0</v>
      </c>
      <c r="BD515" s="146">
        <f t="shared" si="1025"/>
        <v>0</v>
      </c>
      <c r="BE515" s="182">
        <v>0</v>
      </c>
      <c r="BF515" s="182">
        <f>SUMIF([8]Sheet1!$O:$O,A515,[8]Sheet1!$AD:$AD)</f>
        <v>0</v>
      </c>
    </row>
    <row r="516" hidden="1" customHeight="1" spans="1:58">
      <c r="A516" s="208">
        <v>2080103</v>
      </c>
      <c r="B516" s="60" t="s">
        <v>103</v>
      </c>
      <c r="C516" s="63">
        <f t="shared" si="1009"/>
        <v>0</v>
      </c>
      <c r="D516" s="63">
        <f t="shared" si="1010"/>
        <v>0</v>
      </c>
      <c r="E516" s="63">
        <f t="shared" si="1011"/>
        <v>0</v>
      </c>
      <c r="F516" s="63">
        <f t="shared" si="1012"/>
        <v>0</v>
      </c>
      <c r="G516" s="63">
        <f t="shared" si="1013"/>
        <v>0</v>
      </c>
      <c r="H516" s="63">
        <f t="shared" si="1014"/>
        <v>0</v>
      </c>
      <c r="I516" s="106" t="str">
        <f t="shared" si="993"/>
        <v>否</v>
      </c>
      <c r="J516" s="146" t="str">
        <f t="shared" si="994"/>
        <v>项</v>
      </c>
      <c r="K516" s="146" t="str">
        <f t="shared" si="995"/>
        <v>208</v>
      </c>
      <c r="N516" s="218">
        <v>0</v>
      </c>
      <c r="O516" s="146">
        <v>0</v>
      </c>
      <c r="P516" s="219">
        <f t="shared" si="1015"/>
        <v>0</v>
      </c>
      <c r="Q516" s="219">
        <v>0</v>
      </c>
      <c r="R516" s="219">
        <v>0</v>
      </c>
      <c r="S516" s="219">
        <f>VLOOKUP(A:A,[3]全区!$A$1:$O$65536,15,FALSE)</f>
        <v>0</v>
      </c>
      <c r="T516" s="219">
        <v>0</v>
      </c>
      <c r="U516" s="146">
        <f>VLOOKUP(A:A,[3]全区!$A$1:$Q$65536,17,FALSE)</f>
        <v>0</v>
      </c>
      <c r="V516" s="219">
        <f t="shared" si="1016"/>
        <v>0</v>
      </c>
      <c r="W516" s="219">
        <v>0</v>
      </c>
      <c r="X516" s="182">
        <f>VLOOKUP(A:A,[3]全区!$A$1:$S$65536,19,FALSE)</f>
        <v>0</v>
      </c>
      <c r="Y516" s="219">
        <f t="shared" si="1017"/>
        <v>0</v>
      </c>
      <c r="AA516" s="182">
        <f>VLOOKUP(A:A,[2]全区!$A$1:$T$65536,20,FALSE)</f>
        <v>0</v>
      </c>
      <c r="AB516" s="219">
        <f t="shared" si="1018"/>
        <v>0</v>
      </c>
      <c r="AC516" s="182">
        <f>VLOOKUP(A:A,[1]全区!$A$1:$V$65536,22,FALSE)</f>
        <v>0</v>
      </c>
      <c r="AD516" s="219">
        <f t="shared" si="1019"/>
        <v>0</v>
      </c>
      <c r="AE516" s="182">
        <f>VLOOKUP(A:A,[2]全区!$A$1:$P$65536,16,FALSE)</f>
        <v>0</v>
      </c>
      <c r="AF516" s="219">
        <f t="shared" si="1020"/>
        <v>0</v>
      </c>
      <c r="AH516" s="182">
        <v>0</v>
      </c>
      <c r="AI516" s="182">
        <f>VLOOKUP(A:A,'[4]YB01'!$A$1:$C$1317,3,FALSE)</f>
        <v>0</v>
      </c>
      <c r="AJ516" s="177">
        <f t="shared" si="1021"/>
        <v>0</v>
      </c>
      <c r="AK516" s="146">
        <v>0</v>
      </c>
      <c r="AL516" s="146">
        <f t="shared" si="1022"/>
        <v>0</v>
      </c>
      <c r="AM516" s="228">
        <v>0</v>
      </c>
      <c r="AN516" s="182">
        <f t="shared" si="922"/>
        <v>0</v>
      </c>
      <c r="AO516" s="219">
        <v>0</v>
      </c>
      <c r="AP516" s="176">
        <f>(SUMIF([5]预算调整!$O:$O,A:A,[5]预算调整!$AD:$AD))/10000</f>
        <v>0</v>
      </c>
      <c r="AQ516" s="219">
        <f t="shared" si="923"/>
        <v>0</v>
      </c>
      <c r="AR516" s="219">
        <v>0</v>
      </c>
      <c r="AS516" s="182">
        <f>(SUMIF([6]预算调整!$F:$F,A:A,[6]预算调整!$P:$P))/10000</f>
        <v>0</v>
      </c>
      <c r="AT516" s="219">
        <f t="shared" si="1023"/>
        <v>0</v>
      </c>
      <c r="AW516" s="231">
        <v>0</v>
      </c>
      <c r="AX516" s="182">
        <f>(SUMIF([7]Sheet2!$B:$B,A:A,[7]Sheet2!$C:$C))/10000</f>
        <v>0</v>
      </c>
      <c r="AY516" s="219">
        <f t="shared" si="1024"/>
        <v>0</v>
      </c>
      <c r="BC516" s="182">
        <v>0</v>
      </c>
      <c r="BD516" s="146">
        <f t="shared" si="1025"/>
        <v>0</v>
      </c>
      <c r="BE516" s="182">
        <v>0</v>
      </c>
      <c r="BF516" s="182">
        <f>SUMIF([8]Sheet1!$O:$O,A516,[8]Sheet1!$AD:$AD)</f>
        <v>0</v>
      </c>
    </row>
    <row r="517" hidden="1" customHeight="1" spans="1:58">
      <c r="A517" s="208">
        <v>2080104</v>
      </c>
      <c r="B517" s="60" t="s">
        <v>441</v>
      </c>
      <c r="C517" s="63">
        <f t="shared" si="1009"/>
        <v>0</v>
      </c>
      <c r="D517" s="63">
        <f t="shared" si="1010"/>
        <v>0</v>
      </c>
      <c r="E517" s="63">
        <f t="shared" si="1011"/>
        <v>0</v>
      </c>
      <c r="F517" s="63">
        <f t="shared" si="1012"/>
        <v>0</v>
      </c>
      <c r="G517" s="63">
        <f t="shared" si="1013"/>
        <v>0</v>
      </c>
      <c r="H517" s="63">
        <f t="shared" si="1014"/>
        <v>0</v>
      </c>
      <c r="I517" s="106" t="str">
        <f t="shared" si="993"/>
        <v>否</v>
      </c>
      <c r="J517" s="146" t="str">
        <f t="shared" si="994"/>
        <v>项</v>
      </c>
      <c r="K517" s="146" t="str">
        <f t="shared" si="995"/>
        <v>208</v>
      </c>
      <c r="N517" s="218">
        <v>0</v>
      </c>
      <c r="O517" s="146">
        <v>0</v>
      </c>
      <c r="P517" s="219">
        <f t="shared" si="1015"/>
        <v>0</v>
      </c>
      <c r="Q517" s="219">
        <v>0</v>
      </c>
      <c r="R517" s="219">
        <v>0</v>
      </c>
      <c r="S517" s="219">
        <f>VLOOKUP(A:A,[3]全区!$A$1:$O$65536,15,FALSE)</f>
        <v>0</v>
      </c>
      <c r="T517" s="219">
        <v>0</v>
      </c>
      <c r="U517" s="146">
        <f>VLOOKUP(A:A,[3]全区!$A$1:$Q$65536,17,FALSE)</f>
        <v>0</v>
      </c>
      <c r="V517" s="219">
        <f t="shared" si="1016"/>
        <v>0</v>
      </c>
      <c r="W517" s="219">
        <v>0</v>
      </c>
      <c r="X517" s="182">
        <f>VLOOKUP(A:A,[3]全区!$A$1:$S$65536,19,FALSE)</f>
        <v>0</v>
      </c>
      <c r="Y517" s="219">
        <f t="shared" si="1017"/>
        <v>0</v>
      </c>
      <c r="AA517" s="182">
        <f>VLOOKUP(A:A,[2]全区!$A$1:$T$65536,20,FALSE)</f>
        <v>0</v>
      </c>
      <c r="AB517" s="219">
        <f t="shared" si="1018"/>
        <v>0</v>
      </c>
      <c r="AC517" s="182">
        <f>VLOOKUP(A:A,[1]全区!$A$1:$V$65536,22,FALSE)</f>
        <v>0</v>
      </c>
      <c r="AD517" s="219">
        <f t="shared" si="1019"/>
        <v>0</v>
      </c>
      <c r="AE517" s="182">
        <f>VLOOKUP(A:A,[2]全区!$A$1:$P$65536,16,FALSE)</f>
        <v>0</v>
      </c>
      <c r="AF517" s="219">
        <f t="shared" si="1020"/>
        <v>0</v>
      </c>
      <c r="AH517" s="182">
        <v>0</v>
      </c>
      <c r="AI517" s="182">
        <f>VLOOKUP(A:A,'[4]YB01'!$A$1:$C$1317,3,FALSE)</f>
        <v>0</v>
      </c>
      <c r="AJ517" s="177">
        <f t="shared" si="1021"/>
        <v>0</v>
      </c>
      <c r="AK517" s="146">
        <v>0</v>
      </c>
      <c r="AL517" s="146">
        <f t="shared" si="1022"/>
        <v>0</v>
      </c>
      <c r="AM517" s="228">
        <v>0</v>
      </c>
      <c r="AN517" s="182">
        <f t="shared" si="922"/>
        <v>0</v>
      </c>
      <c r="AO517" s="219">
        <v>0</v>
      </c>
      <c r="AP517" s="176">
        <f>(SUMIF([5]预算调整!$O:$O,A:A,[5]预算调整!$AD:$AD))/10000</f>
        <v>0</v>
      </c>
      <c r="AQ517" s="219">
        <f t="shared" si="923"/>
        <v>0</v>
      </c>
      <c r="AR517" s="219">
        <v>0</v>
      </c>
      <c r="AS517" s="182">
        <f>(SUMIF([6]预算调整!$F:$F,A:A,[6]预算调整!$P:$P))/10000</f>
        <v>0</v>
      </c>
      <c r="AT517" s="219">
        <f t="shared" si="1023"/>
        <v>0</v>
      </c>
      <c r="AW517" s="231">
        <v>0</v>
      </c>
      <c r="AX517" s="182">
        <f>(SUMIF([7]Sheet2!$B:$B,A:A,[7]Sheet2!$C:$C))/10000</f>
        <v>0</v>
      </c>
      <c r="AY517" s="219">
        <f t="shared" si="1024"/>
        <v>0</v>
      </c>
      <c r="BC517" s="182">
        <v>0</v>
      </c>
      <c r="BD517" s="146">
        <f t="shared" si="1025"/>
        <v>0</v>
      </c>
      <c r="BE517" s="182">
        <v>0</v>
      </c>
      <c r="BF517" s="182">
        <f>SUMIF([8]Sheet1!$O:$O,A517,[8]Sheet1!$AD:$AD)</f>
        <v>0</v>
      </c>
    </row>
    <row r="518" hidden="1" customHeight="1" spans="1:58">
      <c r="A518" s="208">
        <v>2080105</v>
      </c>
      <c r="B518" s="60" t="s">
        <v>442</v>
      </c>
      <c r="C518" s="63">
        <f t="shared" si="1009"/>
        <v>0</v>
      </c>
      <c r="D518" s="63">
        <f t="shared" si="1010"/>
        <v>0</v>
      </c>
      <c r="E518" s="63">
        <f t="shared" si="1011"/>
        <v>0</v>
      </c>
      <c r="F518" s="63">
        <f t="shared" si="1012"/>
        <v>0</v>
      </c>
      <c r="G518" s="63">
        <f t="shared" si="1013"/>
        <v>0</v>
      </c>
      <c r="H518" s="63">
        <f t="shared" si="1014"/>
        <v>0</v>
      </c>
      <c r="I518" s="106" t="str">
        <f t="shared" si="993"/>
        <v>否</v>
      </c>
      <c r="J518" s="146" t="str">
        <f t="shared" si="994"/>
        <v>项</v>
      </c>
      <c r="K518" s="146" t="str">
        <f t="shared" si="995"/>
        <v>208</v>
      </c>
      <c r="N518" s="218">
        <v>0</v>
      </c>
      <c r="O518" s="146">
        <v>0</v>
      </c>
      <c r="P518" s="219">
        <f t="shared" si="1015"/>
        <v>0</v>
      </c>
      <c r="Q518" s="219">
        <v>0</v>
      </c>
      <c r="R518" s="219">
        <v>0</v>
      </c>
      <c r="S518" s="219">
        <f>VLOOKUP(A:A,[3]全区!$A$1:$O$65536,15,FALSE)</f>
        <v>0</v>
      </c>
      <c r="T518" s="219">
        <v>0</v>
      </c>
      <c r="U518" s="146">
        <f>VLOOKUP(A:A,[3]全区!$A$1:$Q$65536,17,FALSE)</f>
        <v>0</v>
      </c>
      <c r="V518" s="219">
        <f t="shared" si="1016"/>
        <v>0</v>
      </c>
      <c r="W518" s="219">
        <v>0</v>
      </c>
      <c r="X518" s="182">
        <f>VLOOKUP(A:A,[3]全区!$A$1:$S$65536,19,FALSE)</f>
        <v>0</v>
      </c>
      <c r="Y518" s="219">
        <f t="shared" si="1017"/>
        <v>0</v>
      </c>
      <c r="AA518" s="182">
        <f>VLOOKUP(A:A,[2]全区!$A$1:$T$65536,20,FALSE)</f>
        <v>0</v>
      </c>
      <c r="AB518" s="219">
        <f t="shared" si="1018"/>
        <v>0</v>
      </c>
      <c r="AC518" s="182">
        <f>VLOOKUP(A:A,[1]全区!$A$1:$V$65536,22,FALSE)</f>
        <v>0</v>
      </c>
      <c r="AD518" s="219">
        <f t="shared" si="1019"/>
        <v>0</v>
      </c>
      <c r="AE518" s="182">
        <f>VLOOKUP(A:A,[2]全区!$A$1:$P$65536,16,FALSE)</f>
        <v>0</v>
      </c>
      <c r="AF518" s="219">
        <f t="shared" si="1020"/>
        <v>0</v>
      </c>
      <c r="AH518" s="182">
        <v>0</v>
      </c>
      <c r="AI518" s="182">
        <f>VLOOKUP(A:A,'[4]YB01'!$A$1:$C$1317,3,FALSE)</f>
        <v>0</v>
      </c>
      <c r="AJ518" s="177">
        <f t="shared" si="1021"/>
        <v>0</v>
      </c>
      <c r="AK518" s="146">
        <v>0</v>
      </c>
      <c r="AL518" s="146">
        <f t="shared" si="1022"/>
        <v>0</v>
      </c>
      <c r="AM518" s="228">
        <v>0</v>
      </c>
      <c r="AN518" s="182">
        <f t="shared" si="922"/>
        <v>0</v>
      </c>
      <c r="AO518" s="219">
        <v>0</v>
      </c>
      <c r="AP518" s="176">
        <f>(SUMIF([5]预算调整!$O:$O,A:A,[5]预算调整!$AD:$AD))/10000</f>
        <v>0</v>
      </c>
      <c r="AQ518" s="219">
        <f t="shared" si="923"/>
        <v>0</v>
      </c>
      <c r="AR518" s="219">
        <v>0</v>
      </c>
      <c r="AS518" s="182">
        <f>(SUMIF([6]预算调整!$F:$F,A:A,[6]预算调整!$P:$P))/10000</f>
        <v>0</v>
      </c>
      <c r="AT518" s="219">
        <f t="shared" si="1023"/>
        <v>0</v>
      </c>
      <c r="AW518" s="231">
        <v>0</v>
      </c>
      <c r="AX518" s="182">
        <f>(SUMIF([7]Sheet2!$B:$B,A:A,[7]Sheet2!$C:$C))/10000</f>
        <v>0</v>
      </c>
      <c r="AY518" s="219">
        <f t="shared" si="1024"/>
        <v>0</v>
      </c>
      <c r="BC518" s="182">
        <v>0</v>
      </c>
      <c r="BD518" s="146">
        <f t="shared" si="1025"/>
        <v>0</v>
      </c>
      <c r="BE518" s="182">
        <v>0</v>
      </c>
      <c r="BF518" s="182">
        <f>SUMIF([8]Sheet1!$O:$O,A518,[8]Sheet1!$AD:$AD)</f>
        <v>0</v>
      </c>
    </row>
    <row r="519" hidden="1" customHeight="1" spans="1:58">
      <c r="A519" s="208">
        <v>2080106</v>
      </c>
      <c r="B519" s="60" t="s">
        <v>443</v>
      </c>
      <c r="C519" s="63">
        <f t="shared" si="1009"/>
        <v>0</v>
      </c>
      <c r="D519" s="63">
        <f t="shared" si="1010"/>
        <v>0</v>
      </c>
      <c r="E519" s="63">
        <f t="shared" si="1011"/>
        <v>0</v>
      </c>
      <c r="F519" s="63">
        <f t="shared" si="1012"/>
        <v>0</v>
      </c>
      <c r="G519" s="63">
        <f t="shared" si="1013"/>
        <v>0</v>
      </c>
      <c r="H519" s="63">
        <f t="shared" si="1014"/>
        <v>0</v>
      </c>
      <c r="I519" s="106" t="str">
        <f t="shared" si="993"/>
        <v>否</v>
      </c>
      <c r="J519" s="146" t="str">
        <f t="shared" si="994"/>
        <v>项</v>
      </c>
      <c r="K519" s="146" t="str">
        <f t="shared" si="995"/>
        <v>208</v>
      </c>
      <c r="N519" s="218">
        <v>0</v>
      </c>
      <c r="O519" s="146">
        <v>0</v>
      </c>
      <c r="P519" s="219">
        <f t="shared" si="1015"/>
        <v>0</v>
      </c>
      <c r="Q519" s="219">
        <v>0</v>
      </c>
      <c r="R519" s="219">
        <v>0</v>
      </c>
      <c r="S519" s="219">
        <f>VLOOKUP(A:A,[3]全区!$A$1:$O$65536,15,FALSE)</f>
        <v>0</v>
      </c>
      <c r="T519" s="219">
        <v>0</v>
      </c>
      <c r="U519" s="146">
        <f>VLOOKUP(A:A,[3]全区!$A$1:$Q$65536,17,FALSE)</f>
        <v>0</v>
      </c>
      <c r="V519" s="219">
        <f t="shared" si="1016"/>
        <v>0</v>
      </c>
      <c r="W519" s="219">
        <v>0</v>
      </c>
      <c r="X519" s="182">
        <f>VLOOKUP(A:A,[3]全区!$A$1:$S$65536,19,FALSE)</f>
        <v>0</v>
      </c>
      <c r="Y519" s="219">
        <f t="shared" si="1017"/>
        <v>0</v>
      </c>
      <c r="AA519" s="182">
        <f>VLOOKUP(A:A,[2]全区!$A$1:$T$65536,20,FALSE)</f>
        <v>0</v>
      </c>
      <c r="AB519" s="219">
        <f t="shared" si="1018"/>
        <v>0</v>
      </c>
      <c r="AC519" s="182">
        <f>VLOOKUP(A:A,[1]全区!$A$1:$V$65536,22,FALSE)</f>
        <v>0</v>
      </c>
      <c r="AD519" s="219">
        <f t="shared" si="1019"/>
        <v>0</v>
      </c>
      <c r="AE519" s="182">
        <f>VLOOKUP(A:A,[2]全区!$A$1:$P$65536,16,FALSE)</f>
        <v>0</v>
      </c>
      <c r="AF519" s="219">
        <f t="shared" si="1020"/>
        <v>0</v>
      </c>
      <c r="AH519" s="182">
        <v>0</v>
      </c>
      <c r="AI519" s="182">
        <f>VLOOKUP(A:A,'[4]YB01'!$A$1:$C$1317,3,FALSE)</f>
        <v>0</v>
      </c>
      <c r="AJ519" s="177">
        <f t="shared" si="1021"/>
        <v>0</v>
      </c>
      <c r="AK519" s="146">
        <v>0</v>
      </c>
      <c r="AL519" s="146">
        <f t="shared" si="1022"/>
        <v>0</v>
      </c>
      <c r="AM519" s="228">
        <v>0</v>
      </c>
      <c r="AN519" s="182">
        <f t="shared" si="922"/>
        <v>0</v>
      </c>
      <c r="AO519" s="219">
        <v>0</v>
      </c>
      <c r="AP519" s="176">
        <f>(SUMIF([5]预算调整!$O:$O,A:A,[5]预算调整!$AD:$AD))/10000</f>
        <v>0</v>
      </c>
      <c r="AQ519" s="219">
        <f t="shared" si="923"/>
        <v>0</v>
      </c>
      <c r="AR519" s="219">
        <v>0</v>
      </c>
      <c r="AS519" s="182">
        <f>(SUMIF([6]预算调整!$F:$F,A:A,[6]预算调整!$P:$P))/10000</f>
        <v>0</v>
      </c>
      <c r="AT519" s="219">
        <f t="shared" si="1023"/>
        <v>0</v>
      </c>
      <c r="AW519" s="231">
        <v>0</v>
      </c>
      <c r="AX519" s="182">
        <f>(SUMIF([7]Sheet2!$B:$B,A:A,[7]Sheet2!$C:$C))/10000</f>
        <v>0</v>
      </c>
      <c r="AY519" s="219">
        <f t="shared" si="1024"/>
        <v>0</v>
      </c>
      <c r="BC519" s="182">
        <v>0</v>
      </c>
      <c r="BD519" s="146">
        <f t="shared" si="1025"/>
        <v>0</v>
      </c>
      <c r="BE519" s="182">
        <v>0</v>
      </c>
      <c r="BF519" s="182">
        <f>SUMIF([8]Sheet1!$O:$O,A519,[8]Sheet1!$AD:$AD)</f>
        <v>0</v>
      </c>
    </row>
    <row r="520" hidden="1" customHeight="1" spans="1:58">
      <c r="A520" s="208">
        <v>2080107</v>
      </c>
      <c r="B520" s="60" t="s">
        <v>444</v>
      </c>
      <c r="C520" s="63">
        <f t="shared" si="1009"/>
        <v>0</v>
      </c>
      <c r="D520" s="63">
        <f t="shared" si="1010"/>
        <v>0</v>
      </c>
      <c r="E520" s="63">
        <f t="shared" si="1011"/>
        <v>0</v>
      </c>
      <c r="F520" s="63">
        <f t="shared" si="1012"/>
        <v>0</v>
      </c>
      <c r="G520" s="63">
        <f t="shared" si="1013"/>
        <v>0</v>
      </c>
      <c r="H520" s="63">
        <f t="shared" si="1014"/>
        <v>0</v>
      </c>
      <c r="I520" s="106" t="str">
        <f t="shared" si="993"/>
        <v>否</v>
      </c>
      <c r="J520" s="146" t="str">
        <f t="shared" si="994"/>
        <v>项</v>
      </c>
      <c r="K520" s="146" t="str">
        <f t="shared" si="995"/>
        <v>208</v>
      </c>
      <c r="N520" s="218">
        <v>0</v>
      </c>
      <c r="O520" s="146">
        <v>0</v>
      </c>
      <c r="P520" s="219">
        <f t="shared" si="1015"/>
        <v>0</v>
      </c>
      <c r="Q520" s="219">
        <v>0</v>
      </c>
      <c r="R520" s="219">
        <v>0</v>
      </c>
      <c r="S520" s="219">
        <f>VLOOKUP(A:A,[3]全区!$A$1:$O$65536,15,FALSE)</f>
        <v>0</v>
      </c>
      <c r="T520" s="219">
        <v>0</v>
      </c>
      <c r="U520" s="146">
        <f>VLOOKUP(A:A,[3]全区!$A$1:$Q$65536,17,FALSE)</f>
        <v>0</v>
      </c>
      <c r="V520" s="219">
        <f t="shared" si="1016"/>
        <v>0</v>
      </c>
      <c r="W520" s="219">
        <v>0</v>
      </c>
      <c r="X520" s="182">
        <f>VLOOKUP(A:A,[3]全区!$A$1:$S$65536,19,FALSE)</f>
        <v>0</v>
      </c>
      <c r="Y520" s="219">
        <f t="shared" si="1017"/>
        <v>0</v>
      </c>
      <c r="AA520" s="182">
        <f>VLOOKUP(A:A,[2]全区!$A$1:$T$65536,20,FALSE)</f>
        <v>0</v>
      </c>
      <c r="AB520" s="219">
        <f t="shared" si="1018"/>
        <v>0</v>
      </c>
      <c r="AC520" s="182">
        <f>VLOOKUP(A:A,[1]全区!$A$1:$V$65536,22,FALSE)</f>
        <v>0</v>
      </c>
      <c r="AD520" s="219">
        <f t="shared" si="1019"/>
        <v>0</v>
      </c>
      <c r="AE520" s="182">
        <f>VLOOKUP(A:A,[2]全区!$A$1:$P$65536,16,FALSE)</f>
        <v>0</v>
      </c>
      <c r="AF520" s="219">
        <f t="shared" si="1020"/>
        <v>0</v>
      </c>
      <c r="AH520" s="182">
        <v>0</v>
      </c>
      <c r="AI520" s="182">
        <f>VLOOKUP(A:A,'[4]YB01'!$A$1:$C$1317,3,FALSE)</f>
        <v>0</v>
      </c>
      <c r="AJ520" s="177">
        <f t="shared" si="1021"/>
        <v>0</v>
      </c>
      <c r="AK520" s="146">
        <v>0</v>
      </c>
      <c r="AL520" s="146">
        <f t="shared" si="1022"/>
        <v>0</v>
      </c>
      <c r="AM520" s="228">
        <v>0</v>
      </c>
      <c r="AN520" s="182">
        <f t="shared" si="922"/>
        <v>0</v>
      </c>
      <c r="AO520" s="219">
        <v>0</v>
      </c>
      <c r="AP520" s="176">
        <f>(SUMIF([5]预算调整!$O:$O,A:A,[5]预算调整!$AD:$AD))/10000</f>
        <v>0</v>
      </c>
      <c r="AQ520" s="219">
        <f t="shared" si="923"/>
        <v>0</v>
      </c>
      <c r="AR520" s="219">
        <v>0</v>
      </c>
      <c r="AS520" s="182">
        <f>(SUMIF([6]预算调整!$F:$F,A:A,[6]预算调整!$P:$P))/10000</f>
        <v>0</v>
      </c>
      <c r="AT520" s="219">
        <f t="shared" si="1023"/>
        <v>0</v>
      </c>
      <c r="AW520" s="231">
        <v>0</v>
      </c>
      <c r="AX520" s="182">
        <f>(SUMIF([7]Sheet2!$B:$B,A:A,[7]Sheet2!$C:$C))/10000</f>
        <v>0</v>
      </c>
      <c r="AY520" s="219">
        <f t="shared" si="1024"/>
        <v>0</v>
      </c>
      <c r="BC520" s="182">
        <v>0</v>
      </c>
      <c r="BD520" s="146">
        <f t="shared" si="1025"/>
        <v>0</v>
      </c>
      <c r="BE520" s="182">
        <v>0</v>
      </c>
      <c r="BF520" s="182">
        <f>SUMIF([8]Sheet1!$O:$O,A520,[8]Sheet1!$AD:$AD)</f>
        <v>0</v>
      </c>
    </row>
    <row r="521" hidden="1" customHeight="1" spans="1:58">
      <c r="A521" s="208">
        <v>2080108</v>
      </c>
      <c r="B521" s="60" t="s">
        <v>142</v>
      </c>
      <c r="C521" s="63">
        <f t="shared" si="1009"/>
        <v>0</v>
      </c>
      <c r="D521" s="63">
        <f t="shared" si="1010"/>
        <v>0</v>
      </c>
      <c r="E521" s="63">
        <f t="shared" si="1011"/>
        <v>0</v>
      </c>
      <c r="F521" s="63">
        <f t="shared" si="1012"/>
        <v>0</v>
      </c>
      <c r="G521" s="63">
        <f t="shared" si="1013"/>
        <v>0</v>
      </c>
      <c r="H521" s="63">
        <f t="shared" si="1014"/>
        <v>0</v>
      </c>
      <c r="I521" s="106" t="str">
        <f t="shared" si="993"/>
        <v>否</v>
      </c>
      <c r="J521" s="146" t="str">
        <f t="shared" si="994"/>
        <v>项</v>
      </c>
      <c r="K521" s="146" t="str">
        <f t="shared" si="995"/>
        <v>208</v>
      </c>
      <c r="N521" s="218">
        <v>0</v>
      </c>
      <c r="O521" s="146">
        <v>0</v>
      </c>
      <c r="P521" s="219">
        <f t="shared" si="1015"/>
        <v>0</v>
      </c>
      <c r="Q521" s="219">
        <v>0</v>
      </c>
      <c r="R521" s="219">
        <v>0</v>
      </c>
      <c r="S521" s="219">
        <f>VLOOKUP(A:A,[3]全区!$A$1:$O$65536,15,FALSE)</f>
        <v>0</v>
      </c>
      <c r="T521" s="219">
        <v>0</v>
      </c>
      <c r="U521" s="146">
        <f>VLOOKUP(A:A,[3]全区!$A$1:$Q$65536,17,FALSE)</f>
        <v>0</v>
      </c>
      <c r="V521" s="219">
        <f t="shared" si="1016"/>
        <v>0</v>
      </c>
      <c r="W521" s="219">
        <v>0</v>
      </c>
      <c r="X521" s="182">
        <f>VLOOKUP(A:A,[3]全区!$A$1:$S$65536,19,FALSE)</f>
        <v>0</v>
      </c>
      <c r="Y521" s="219">
        <f t="shared" si="1017"/>
        <v>0</v>
      </c>
      <c r="AA521" s="182">
        <f>VLOOKUP(A:A,[2]全区!$A$1:$T$65536,20,FALSE)</f>
        <v>0</v>
      </c>
      <c r="AB521" s="219">
        <f t="shared" si="1018"/>
        <v>0</v>
      </c>
      <c r="AC521" s="182">
        <f>VLOOKUP(A:A,[1]全区!$A$1:$V$65536,22,FALSE)</f>
        <v>0</v>
      </c>
      <c r="AD521" s="219">
        <f t="shared" si="1019"/>
        <v>0</v>
      </c>
      <c r="AE521" s="182">
        <f>VLOOKUP(A:A,[2]全区!$A$1:$P$65536,16,FALSE)</f>
        <v>0</v>
      </c>
      <c r="AF521" s="219">
        <f t="shared" si="1020"/>
        <v>0</v>
      </c>
      <c r="AH521" s="182">
        <v>0</v>
      </c>
      <c r="AI521" s="182">
        <f>VLOOKUP(A:A,'[4]YB01'!$A$1:$C$1317,3,FALSE)</f>
        <v>0</v>
      </c>
      <c r="AJ521" s="177">
        <f t="shared" si="1021"/>
        <v>0</v>
      </c>
      <c r="AK521" s="146">
        <v>0</v>
      </c>
      <c r="AL521" s="146">
        <f t="shared" si="1022"/>
        <v>0</v>
      </c>
      <c r="AM521" s="228">
        <v>0</v>
      </c>
      <c r="AN521" s="182">
        <f t="shared" si="922"/>
        <v>0</v>
      </c>
      <c r="AO521" s="219">
        <v>0</v>
      </c>
      <c r="AP521" s="176">
        <f>(SUMIF([5]预算调整!$O:$O,A:A,[5]预算调整!$AD:$AD))/10000</f>
        <v>0</v>
      </c>
      <c r="AQ521" s="219">
        <f t="shared" si="923"/>
        <v>0</v>
      </c>
      <c r="AR521" s="219">
        <v>0</v>
      </c>
      <c r="AS521" s="182">
        <f>(SUMIF([6]预算调整!$F:$F,A:A,[6]预算调整!$P:$P))/10000</f>
        <v>0</v>
      </c>
      <c r="AT521" s="219">
        <f t="shared" si="1023"/>
        <v>0</v>
      </c>
      <c r="AW521" s="231">
        <v>0</v>
      </c>
      <c r="AX521" s="182">
        <f>(SUMIF([7]Sheet2!$B:$B,A:A,[7]Sheet2!$C:$C))/10000</f>
        <v>0</v>
      </c>
      <c r="AY521" s="219">
        <f t="shared" si="1024"/>
        <v>0</v>
      </c>
      <c r="BC521" s="182">
        <v>0</v>
      </c>
      <c r="BD521" s="146">
        <f t="shared" si="1025"/>
        <v>0</v>
      </c>
      <c r="BE521" s="182">
        <v>0</v>
      </c>
      <c r="BF521" s="182">
        <f>SUMIF([8]Sheet1!$O:$O,A521,[8]Sheet1!$AD:$AD)</f>
        <v>0</v>
      </c>
    </row>
    <row r="522" customHeight="1" spans="1:58">
      <c r="A522" s="208">
        <v>2080109</v>
      </c>
      <c r="B522" s="60" t="s">
        <v>445</v>
      </c>
      <c r="C522" s="63">
        <f t="shared" si="1009"/>
        <v>925</v>
      </c>
      <c r="D522" s="63">
        <f t="shared" si="1010"/>
        <v>0</v>
      </c>
      <c r="E522" s="63">
        <f t="shared" si="1011"/>
        <v>301</v>
      </c>
      <c r="F522" s="63">
        <f t="shared" si="1012"/>
        <v>0</v>
      </c>
      <c r="G522" s="63">
        <f t="shared" si="1013"/>
        <v>0</v>
      </c>
      <c r="H522" s="63">
        <f t="shared" si="1014"/>
        <v>1226</v>
      </c>
      <c r="I522" s="106" t="str">
        <f t="shared" si="993"/>
        <v>是</v>
      </c>
      <c r="J522" s="146" t="str">
        <f t="shared" si="994"/>
        <v>项</v>
      </c>
      <c r="K522" s="146" t="str">
        <f t="shared" si="995"/>
        <v>208</v>
      </c>
      <c r="N522" s="218">
        <v>925</v>
      </c>
      <c r="O522" s="146">
        <v>924.8435</v>
      </c>
      <c r="P522" s="219">
        <f t="shared" si="1015"/>
        <v>925</v>
      </c>
      <c r="Q522" s="219">
        <v>0</v>
      </c>
      <c r="R522" s="219">
        <v>0</v>
      </c>
      <c r="S522" s="219">
        <f>VLOOKUP(A:A,[3]全区!$A$1:$O$65536,15,FALSE)</f>
        <v>0</v>
      </c>
      <c r="T522" s="219">
        <v>0</v>
      </c>
      <c r="U522" s="146">
        <f>VLOOKUP(A:A,[3]全区!$A$1:$Q$65536,17,FALSE)</f>
        <v>0</v>
      </c>
      <c r="V522" s="219">
        <f t="shared" si="1016"/>
        <v>0</v>
      </c>
      <c r="W522" s="219">
        <v>0</v>
      </c>
      <c r="X522" s="182">
        <f>VLOOKUP(A:A,[3]全区!$A$1:$S$65536,19,FALSE)</f>
        <v>0</v>
      </c>
      <c r="Y522" s="219">
        <f t="shared" si="1017"/>
        <v>0</v>
      </c>
      <c r="AA522" s="182">
        <f>VLOOKUP(A:A,[2]全区!$A$1:$T$65536,20,FALSE)</f>
        <v>0</v>
      </c>
      <c r="AB522" s="219">
        <f t="shared" si="1018"/>
        <v>0</v>
      </c>
      <c r="AC522" s="182">
        <f>VLOOKUP(A:A,[1]全区!$A$1:$V$65536,22,FALSE)</f>
        <v>0</v>
      </c>
      <c r="AD522" s="219">
        <f t="shared" si="1019"/>
        <v>0</v>
      </c>
      <c r="AE522" s="182">
        <f>VLOOKUP(A:A,[2]全区!$A$1:$P$65536,16,FALSE)</f>
        <v>0</v>
      </c>
      <c r="AF522" s="219">
        <f t="shared" si="1020"/>
        <v>0</v>
      </c>
      <c r="AH522" s="182">
        <v>910</v>
      </c>
      <c r="AI522" s="182">
        <f>VLOOKUP(A:A,'[4]YB01'!$A$1:$C$1317,3,FALSE)</f>
        <v>910</v>
      </c>
      <c r="AJ522" s="177">
        <f t="shared" si="1021"/>
        <v>81</v>
      </c>
      <c r="AK522" s="146">
        <v>918</v>
      </c>
      <c r="AL522" s="146">
        <f t="shared" si="1022"/>
        <v>918</v>
      </c>
      <c r="AM522" s="228">
        <v>917.69454</v>
      </c>
      <c r="AN522" s="182">
        <f t="shared" si="922"/>
        <v>308</v>
      </c>
      <c r="AO522" s="219">
        <v>81</v>
      </c>
      <c r="AP522" s="176">
        <f>(SUMIF([5]预算调整!$O:$O,A:A,[5]预算调整!$AD:$AD))/10000</f>
        <v>81.253391</v>
      </c>
      <c r="AQ522" s="219">
        <f t="shared" si="923"/>
        <v>81</v>
      </c>
      <c r="AR522" s="219">
        <v>0</v>
      </c>
      <c r="AS522" s="182">
        <f>(SUMIF([6]预算调整!$F:$F,A:A,[6]预算调整!$P:$P))/10000</f>
        <v>0</v>
      </c>
      <c r="AT522" s="219">
        <f t="shared" si="1023"/>
        <v>0</v>
      </c>
      <c r="AW522" s="231">
        <v>0</v>
      </c>
      <c r="AX522" s="182">
        <f>(SUMIF([7]Sheet2!$B:$B,A:A,[7]Sheet2!$C:$C))/10000</f>
        <v>0</v>
      </c>
      <c r="AY522" s="219">
        <f t="shared" si="1024"/>
        <v>0</v>
      </c>
      <c r="BC522" s="182">
        <v>308</v>
      </c>
      <c r="BD522" s="146">
        <f t="shared" si="1025"/>
        <v>308</v>
      </c>
      <c r="BE522" s="182">
        <v>307.701115</v>
      </c>
      <c r="BF522" s="182">
        <f>SUMIF([8]Sheet1!$O:$O,A522,[8]Sheet1!$AD:$AD)</f>
        <v>3077011.15</v>
      </c>
    </row>
    <row r="523" hidden="1" customHeight="1" spans="1:58">
      <c r="A523" s="208">
        <v>2080110</v>
      </c>
      <c r="B523" s="60" t="s">
        <v>446</v>
      </c>
      <c r="C523" s="63">
        <f t="shared" si="1009"/>
        <v>0</v>
      </c>
      <c r="D523" s="63">
        <f t="shared" si="1010"/>
        <v>0</v>
      </c>
      <c r="E523" s="63">
        <f t="shared" si="1011"/>
        <v>0</v>
      </c>
      <c r="F523" s="63">
        <f t="shared" si="1012"/>
        <v>0</v>
      </c>
      <c r="G523" s="63">
        <f t="shared" si="1013"/>
        <v>0</v>
      </c>
      <c r="H523" s="63">
        <f t="shared" si="1014"/>
        <v>0</v>
      </c>
      <c r="I523" s="106" t="str">
        <f t="shared" si="993"/>
        <v>否</v>
      </c>
      <c r="J523" s="146" t="str">
        <f t="shared" si="994"/>
        <v>项</v>
      </c>
      <c r="K523" s="146" t="str">
        <f t="shared" si="995"/>
        <v>208</v>
      </c>
      <c r="N523" s="218">
        <v>0</v>
      </c>
      <c r="O523" s="146">
        <v>0</v>
      </c>
      <c r="P523" s="219">
        <f t="shared" si="1015"/>
        <v>0</v>
      </c>
      <c r="Q523" s="219">
        <v>0</v>
      </c>
      <c r="R523" s="219">
        <v>0</v>
      </c>
      <c r="S523" s="219">
        <f>VLOOKUP(A:A,[3]全区!$A$1:$O$65536,15,FALSE)</f>
        <v>0</v>
      </c>
      <c r="T523" s="219">
        <v>0</v>
      </c>
      <c r="U523" s="146">
        <f>VLOOKUP(A:A,[3]全区!$A$1:$Q$65536,17,FALSE)</f>
        <v>0</v>
      </c>
      <c r="V523" s="219">
        <f t="shared" si="1016"/>
        <v>0</v>
      </c>
      <c r="W523" s="219">
        <v>0</v>
      </c>
      <c r="X523" s="182">
        <f>VLOOKUP(A:A,[3]全区!$A$1:$S$65536,19,FALSE)</f>
        <v>0</v>
      </c>
      <c r="Y523" s="219">
        <f t="shared" si="1017"/>
        <v>0</v>
      </c>
      <c r="AA523" s="182">
        <f>VLOOKUP(A:A,[2]全区!$A$1:$T$65536,20,FALSE)</f>
        <v>0</v>
      </c>
      <c r="AB523" s="219">
        <f t="shared" si="1018"/>
        <v>0</v>
      </c>
      <c r="AC523" s="182">
        <f>VLOOKUP(A:A,[1]全区!$A$1:$V$65536,22,FALSE)</f>
        <v>0</v>
      </c>
      <c r="AD523" s="219">
        <f t="shared" si="1019"/>
        <v>0</v>
      </c>
      <c r="AE523" s="182">
        <f>VLOOKUP(A:A,[2]全区!$A$1:$P$65536,16,FALSE)</f>
        <v>0</v>
      </c>
      <c r="AF523" s="219">
        <f t="shared" si="1020"/>
        <v>0</v>
      </c>
      <c r="AH523" s="182">
        <v>0</v>
      </c>
      <c r="AI523" s="182">
        <f>VLOOKUP(A:A,'[4]YB01'!$A$1:$C$1317,3,FALSE)</f>
        <v>0</v>
      </c>
      <c r="AJ523" s="177">
        <f t="shared" si="1021"/>
        <v>0</v>
      </c>
      <c r="AK523" s="146">
        <v>0</v>
      </c>
      <c r="AL523" s="146">
        <f t="shared" si="1022"/>
        <v>0</v>
      </c>
      <c r="AM523" s="228">
        <v>0</v>
      </c>
      <c r="AN523" s="182">
        <f t="shared" ref="AN523:AN586" si="1026">BC523+BG523</f>
        <v>0</v>
      </c>
      <c r="AO523" s="219">
        <v>0</v>
      </c>
      <c r="AP523" s="176">
        <f>(SUMIF([5]预算调整!$O:$O,A:A,[5]预算调整!$AD:$AD))/10000</f>
        <v>0</v>
      </c>
      <c r="AQ523" s="219">
        <f t="shared" si="923"/>
        <v>0</v>
      </c>
      <c r="AR523" s="219">
        <v>0</v>
      </c>
      <c r="AS523" s="182">
        <f>(SUMIF([6]预算调整!$F:$F,A:A,[6]预算调整!$P:$P))/10000</f>
        <v>0</v>
      </c>
      <c r="AT523" s="219">
        <f t="shared" si="1023"/>
        <v>0</v>
      </c>
      <c r="AW523" s="231">
        <v>0</v>
      </c>
      <c r="AX523" s="182">
        <f>(SUMIF([7]Sheet2!$B:$B,A:A,[7]Sheet2!$C:$C))/10000</f>
        <v>0</v>
      </c>
      <c r="AY523" s="219">
        <f t="shared" si="1024"/>
        <v>0</v>
      </c>
      <c r="BC523" s="182">
        <v>0</v>
      </c>
      <c r="BD523" s="146">
        <f t="shared" si="1025"/>
        <v>0</v>
      </c>
      <c r="BE523" s="182">
        <v>0</v>
      </c>
      <c r="BF523" s="182">
        <f>SUMIF([8]Sheet1!$O:$O,A523,[8]Sheet1!$AD:$AD)</f>
        <v>0</v>
      </c>
    </row>
    <row r="524" hidden="1" customHeight="1" spans="1:58">
      <c r="A524" s="208">
        <v>2080111</v>
      </c>
      <c r="B524" s="60" t="s">
        <v>447</v>
      </c>
      <c r="C524" s="63">
        <f t="shared" si="1009"/>
        <v>0</v>
      </c>
      <c r="D524" s="63">
        <f t="shared" si="1010"/>
        <v>0</v>
      </c>
      <c r="E524" s="63">
        <f t="shared" si="1011"/>
        <v>0</v>
      </c>
      <c r="F524" s="63">
        <f t="shared" si="1012"/>
        <v>0</v>
      </c>
      <c r="G524" s="63">
        <f t="shared" si="1013"/>
        <v>0</v>
      </c>
      <c r="H524" s="63">
        <f t="shared" si="1014"/>
        <v>0</v>
      </c>
      <c r="I524" s="106" t="str">
        <f t="shared" si="993"/>
        <v>否</v>
      </c>
      <c r="J524" s="146" t="str">
        <f t="shared" si="994"/>
        <v>项</v>
      </c>
      <c r="K524" s="146" t="str">
        <f t="shared" si="995"/>
        <v>208</v>
      </c>
      <c r="N524" s="218">
        <v>0</v>
      </c>
      <c r="O524" s="146">
        <v>0</v>
      </c>
      <c r="P524" s="219">
        <f t="shared" si="1015"/>
        <v>0</v>
      </c>
      <c r="Q524" s="219">
        <v>0</v>
      </c>
      <c r="R524" s="219">
        <v>0</v>
      </c>
      <c r="S524" s="219">
        <f>VLOOKUP(A:A,[3]全区!$A$1:$O$65536,15,FALSE)</f>
        <v>0</v>
      </c>
      <c r="T524" s="219">
        <v>0</v>
      </c>
      <c r="U524" s="146">
        <f>VLOOKUP(A:A,[3]全区!$A$1:$Q$65536,17,FALSE)</f>
        <v>0</v>
      </c>
      <c r="V524" s="219">
        <f t="shared" si="1016"/>
        <v>0</v>
      </c>
      <c r="W524" s="219">
        <v>0</v>
      </c>
      <c r="X524" s="182">
        <f>VLOOKUP(A:A,[3]全区!$A$1:$S$65536,19,FALSE)</f>
        <v>0</v>
      </c>
      <c r="Y524" s="219">
        <f t="shared" si="1017"/>
        <v>0</v>
      </c>
      <c r="AA524" s="182">
        <f>VLOOKUP(A:A,[2]全区!$A$1:$T$65536,20,FALSE)</f>
        <v>0</v>
      </c>
      <c r="AB524" s="219">
        <f t="shared" si="1018"/>
        <v>0</v>
      </c>
      <c r="AC524" s="182">
        <f>VLOOKUP(A:A,[1]全区!$A$1:$V$65536,22,FALSE)</f>
        <v>0</v>
      </c>
      <c r="AD524" s="219">
        <f t="shared" si="1019"/>
        <v>0</v>
      </c>
      <c r="AE524" s="182">
        <f>VLOOKUP(A:A,[2]全区!$A$1:$P$65536,16,FALSE)</f>
        <v>0</v>
      </c>
      <c r="AF524" s="219">
        <f t="shared" si="1020"/>
        <v>0</v>
      </c>
      <c r="AH524" s="182">
        <v>0</v>
      </c>
      <c r="AI524" s="182">
        <f>VLOOKUP(A:A,'[4]YB01'!$A$1:$C$1317,3,FALSE)</f>
        <v>0</v>
      </c>
      <c r="AJ524" s="177">
        <f t="shared" si="1021"/>
        <v>0</v>
      </c>
      <c r="AK524" s="146">
        <v>0</v>
      </c>
      <c r="AL524" s="146">
        <f t="shared" si="1022"/>
        <v>0</v>
      </c>
      <c r="AM524" s="228">
        <v>0</v>
      </c>
      <c r="AN524" s="182">
        <f t="shared" si="1026"/>
        <v>0</v>
      </c>
      <c r="AO524" s="219">
        <v>0</v>
      </c>
      <c r="AP524" s="176">
        <f>(SUMIF([5]预算调整!$O:$O,A:A,[5]预算调整!$AD:$AD))/10000</f>
        <v>0</v>
      </c>
      <c r="AQ524" s="219">
        <f t="shared" si="923"/>
        <v>0</v>
      </c>
      <c r="AR524" s="219">
        <v>0</v>
      </c>
      <c r="AS524" s="182">
        <f>(SUMIF([6]预算调整!$F:$F,A:A,[6]预算调整!$P:$P))/10000</f>
        <v>0</v>
      </c>
      <c r="AT524" s="219">
        <f t="shared" si="1023"/>
        <v>0</v>
      </c>
      <c r="AW524" s="231">
        <v>0</v>
      </c>
      <c r="AX524" s="182">
        <f>(SUMIF([7]Sheet2!$B:$B,A:A,[7]Sheet2!$C:$C))/10000</f>
        <v>0</v>
      </c>
      <c r="AY524" s="219">
        <f t="shared" si="1024"/>
        <v>0</v>
      </c>
      <c r="BC524" s="182">
        <v>0</v>
      </c>
      <c r="BD524" s="146">
        <f t="shared" si="1025"/>
        <v>0</v>
      </c>
      <c r="BE524" s="182">
        <v>0</v>
      </c>
      <c r="BF524" s="182">
        <f>SUMIF([8]Sheet1!$O:$O,A524,[8]Sheet1!$AD:$AD)</f>
        <v>0</v>
      </c>
    </row>
    <row r="525" hidden="1" customHeight="1" spans="1:58">
      <c r="A525" s="208">
        <v>2080112</v>
      </c>
      <c r="B525" s="60" t="s">
        <v>448</v>
      </c>
      <c r="C525" s="63">
        <f t="shared" si="1009"/>
        <v>0</v>
      </c>
      <c r="D525" s="63">
        <f t="shared" si="1010"/>
        <v>0</v>
      </c>
      <c r="E525" s="63">
        <f t="shared" si="1011"/>
        <v>0</v>
      </c>
      <c r="F525" s="63">
        <f t="shared" si="1012"/>
        <v>0</v>
      </c>
      <c r="G525" s="63">
        <f t="shared" si="1013"/>
        <v>0</v>
      </c>
      <c r="H525" s="63">
        <f t="shared" si="1014"/>
        <v>0</v>
      </c>
      <c r="I525" s="106" t="str">
        <f t="shared" si="993"/>
        <v>否</v>
      </c>
      <c r="J525" s="146" t="str">
        <f t="shared" si="994"/>
        <v>项</v>
      </c>
      <c r="K525" s="146" t="str">
        <f t="shared" si="995"/>
        <v>208</v>
      </c>
      <c r="N525" s="218">
        <v>0</v>
      </c>
      <c r="O525" s="146">
        <v>0</v>
      </c>
      <c r="P525" s="219">
        <f t="shared" si="1015"/>
        <v>0</v>
      </c>
      <c r="Q525" s="219">
        <v>0</v>
      </c>
      <c r="R525" s="219">
        <v>0</v>
      </c>
      <c r="S525" s="219">
        <f>VLOOKUP(A:A,[3]全区!$A$1:$O$65536,15,FALSE)</f>
        <v>0</v>
      </c>
      <c r="T525" s="219">
        <v>0</v>
      </c>
      <c r="U525" s="146">
        <f>VLOOKUP(A:A,[3]全区!$A$1:$Q$65536,17,FALSE)</f>
        <v>0</v>
      </c>
      <c r="V525" s="219">
        <f t="shared" si="1016"/>
        <v>0</v>
      </c>
      <c r="W525" s="219">
        <v>0</v>
      </c>
      <c r="X525" s="182">
        <f>VLOOKUP(A:A,[3]全区!$A$1:$S$65536,19,FALSE)</f>
        <v>0</v>
      </c>
      <c r="Y525" s="219">
        <f t="shared" si="1017"/>
        <v>0</v>
      </c>
      <c r="AA525" s="182">
        <f>VLOOKUP(A:A,[2]全区!$A$1:$T$65536,20,FALSE)</f>
        <v>0</v>
      </c>
      <c r="AB525" s="219">
        <f t="shared" si="1018"/>
        <v>0</v>
      </c>
      <c r="AC525" s="182">
        <f>VLOOKUP(A:A,[1]全区!$A$1:$V$65536,22,FALSE)</f>
        <v>0</v>
      </c>
      <c r="AD525" s="219">
        <f t="shared" si="1019"/>
        <v>0</v>
      </c>
      <c r="AE525" s="182">
        <f>VLOOKUP(A:A,[2]全区!$A$1:$P$65536,16,FALSE)</f>
        <v>0</v>
      </c>
      <c r="AF525" s="219">
        <f t="shared" si="1020"/>
        <v>0</v>
      </c>
      <c r="AH525" s="182">
        <v>0</v>
      </c>
      <c r="AI525" s="182">
        <f>VLOOKUP(A:A,'[4]YB01'!$A$1:$C$1317,3,FALSE)</f>
        <v>0</v>
      </c>
      <c r="AJ525" s="177">
        <f t="shared" si="1021"/>
        <v>0</v>
      </c>
      <c r="AK525" s="146">
        <v>0</v>
      </c>
      <c r="AL525" s="146">
        <f t="shared" si="1022"/>
        <v>0</v>
      </c>
      <c r="AM525" s="228">
        <v>0</v>
      </c>
      <c r="AN525" s="182">
        <f t="shared" si="1026"/>
        <v>0</v>
      </c>
      <c r="AO525" s="219">
        <v>0</v>
      </c>
      <c r="AP525" s="176">
        <f>(SUMIF([5]预算调整!$O:$O,A:A,[5]预算调整!$AD:$AD))/10000</f>
        <v>0</v>
      </c>
      <c r="AQ525" s="219">
        <f t="shared" si="923"/>
        <v>0</v>
      </c>
      <c r="AR525" s="219">
        <v>0</v>
      </c>
      <c r="AS525" s="182">
        <f>(SUMIF([6]预算调整!$F:$F,A:A,[6]预算调整!$P:$P))/10000</f>
        <v>0</v>
      </c>
      <c r="AT525" s="219">
        <f t="shared" si="1023"/>
        <v>0</v>
      </c>
      <c r="AW525" s="231">
        <v>0</v>
      </c>
      <c r="AX525" s="182">
        <f>(SUMIF([7]Sheet2!$B:$B,A:A,[7]Sheet2!$C:$C))/10000</f>
        <v>0</v>
      </c>
      <c r="AY525" s="219">
        <f t="shared" si="1024"/>
        <v>0</v>
      </c>
      <c r="BC525" s="182">
        <v>0</v>
      </c>
      <c r="BD525" s="146">
        <f t="shared" si="1025"/>
        <v>0</v>
      </c>
      <c r="BE525" s="182">
        <v>0</v>
      </c>
      <c r="BF525" s="182">
        <f>SUMIF([8]Sheet1!$O:$O,A525,[8]Sheet1!$AD:$AD)</f>
        <v>0</v>
      </c>
    </row>
    <row r="526" hidden="1" customHeight="1" spans="1:58">
      <c r="A526" s="233">
        <v>2080113</v>
      </c>
      <c r="B526" s="241" t="s">
        <v>449</v>
      </c>
      <c r="C526" s="63">
        <f t="shared" si="1009"/>
        <v>0</v>
      </c>
      <c r="D526" s="63">
        <f t="shared" si="1010"/>
        <v>0</v>
      </c>
      <c r="E526" s="63">
        <f t="shared" si="1011"/>
        <v>0</v>
      </c>
      <c r="F526" s="63">
        <f t="shared" si="1012"/>
        <v>0</v>
      </c>
      <c r="G526" s="63">
        <f t="shared" si="1013"/>
        <v>0</v>
      </c>
      <c r="H526" s="63">
        <f t="shared" si="1014"/>
        <v>0</v>
      </c>
      <c r="I526" s="106" t="str">
        <f t="shared" si="993"/>
        <v>否</v>
      </c>
      <c r="J526" s="146" t="str">
        <f t="shared" si="994"/>
        <v>项</v>
      </c>
      <c r="K526" s="146" t="str">
        <f t="shared" si="995"/>
        <v>208</v>
      </c>
      <c r="N526" s="218">
        <v>0</v>
      </c>
      <c r="P526" s="219">
        <f t="shared" si="1015"/>
        <v>0</v>
      </c>
      <c r="Q526" s="219"/>
      <c r="R526" s="219"/>
      <c r="S526" s="219"/>
      <c r="T526" s="219"/>
      <c r="V526" s="219"/>
      <c r="W526" s="219">
        <v>0</v>
      </c>
      <c r="Y526" s="219">
        <f t="shared" si="1017"/>
        <v>0</v>
      </c>
      <c r="AB526" s="219"/>
      <c r="AD526" s="219">
        <f t="shared" si="1019"/>
        <v>0</v>
      </c>
      <c r="AF526" s="219"/>
      <c r="AH526" s="182">
        <v>0</v>
      </c>
      <c r="AI526" s="182">
        <f>VLOOKUP(A:A,'[4]YB01'!$A$1:$C$1317,3,FALSE)</f>
        <v>0</v>
      </c>
      <c r="AJ526" s="177">
        <f t="shared" si="1021"/>
        <v>0</v>
      </c>
      <c r="AK526" s="146">
        <v>0</v>
      </c>
      <c r="AL526" s="146">
        <f t="shared" si="1022"/>
        <v>0</v>
      </c>
      <c r="AM526" s="228">
        <v>0</v>
      </c>
      <c r="AN526" s="182">
        <f t="shared" si="1026"/>
        <v>0</v>
      </c>
      <c r="AO526" s="219">
        <v>0</v>
      </c>
      <c r="AP526" s="176">
        <f>(SUMIF([5]预算调整!$O:$O,A:A,[5]预算调整!$AD:$AD))/10000</f>
        <v>0</v>
      </c>
      <c r="AQ526" s="219">
        <f t="shared" si="923"/>
        <v>0</v>
      </c>
      <c r="AR526" s="219">
        <v>0</v>
      </c>
      <c r="AS526" s="182">
        <f>(SUMIF([6]预算调整!$F:$F,A:A,[6]预算调整!$P:$P))/10000</f>
        <v>0</v>
      </c>
      <c r="AT526" s="219">
        <f t="shared" si="1023"/>
        <v>0</v>
      </c>
      <c r="AW526" s="231">
        <v>0</v>
      </c>
      <c r="AX526" s="182">
        <f>(SUMIF([7]Sheet2!$B:$B,A:A,[7]Sheet2!$C:$C))/10000</f>
        <v>0</v>
      </c>
      <c r="AY526" s="219">
        <f t="shared" si="1024"/>
        <v>0</v>
      </c>
      <c r="BC526" s="182">
        <v>0</v>
      </c>
      <c r="BD526" s="146">
        <f t="shared" si="1025"/>
        <v>0</v>
      </c>
      <c r="BE526" s="182">
        <v>0</v>
      </c>
      <c r="BF526" s="182">
        <f>SUMIF([8]Sheet1!$O:$O,A526,[8]Sheet1!$AD:$AD)</f>
        <v>0</v>
      </c>
    </row>
    <row r="527" hidden="1" customHeight="1" spans="1:58">
      <c r="A527" s="233">
        <v>2080114</v>
      </c>
      <c r="B527" s="241" t="s">
        <v>450</v>
      </c>
      <c r="C527" s="63">
        <f t="shared" si="1009"/>
        <v>0</v>
      </c>
      <c r="D527" s="63">
        <f t="shared" si="1010"/>
        <v>0</v>
      </c>
      <c r="E527" s="63">
        <f t="shared" si="1011"/>
        <v>0</v>
      </c>
      <c r="F527" s="63">
        <f t="shared" si="1012"/>
        <v>0</v>
      </c>
      <c r="G527" s="63">
        <f t="shared" si="1013"/>
        <v>0</v>
      </c>
      <c r="H527" s="63">
        <f t="shared" si="1014"/>
        <v>0</v>
      </c>
      <c r="I527" s="106" t="str">
        <f t="shared" si="993"/>
        <v>否</v>
      </c>
      <c r="J527" s="146" t="str">
        <f t="shared" si="994"/>
        <v>项</v>
      </c>
      <c r="K527" s="146" t="str">
        <f t="shared" si="995"/>
        <v>208</v>
      </c>
      <c r="N527" s="218">
        <v>0</v>
      </c>
      <c r="P527" s="219">
        <f t="shared" si="1015"/>
        <v>0</v>
      </c>
      <c r="Q527" s="219"/>
      <c r="R527" s="219"/>
      <c r="S527" s="219"/>
      <c r="T527" s="219"/>
      <c r="V527" s="219"/>
      <c r="W527" s="219">
        <v>0</v>
      </c>
      <c r="Y527" s="219">
        <f t="shared" si="1017"/>
        <v>0</v>
      </c>
      <c r="AB527" s="219"/>
      <c r="AD527" s="219">
        <f t="shared" si="1019"/>
        <v>0</v>
      </c>
      <c r="AF527" s="219"/>
      <c r="AH527" s="182">
        <v>0</v>
      </c>
      <c r="AI527" s="182">
        <f>VLOOKUP(A:A,'[4]YB01'!$A$1:$C$1317,3,FALSE)</f>
        <v>0</v>
      </c>
      <c r="AJ527" s="177">
        <f t="shared" si="1021"/>
        <v>0</v>
      </c>
      <c r="AK527" s="146">
        <v>0</v>
      </c>
      <c r="AL527" s="146">
        <f t="shared" si="1022"/>
        <v>0</v>
      </c>
      <c r="AM527" s="228">
        <v>0</v>
      </c>
      <c r="AN527" s="182">
        <f t="shared" si="1026"/>
        <v>0</v>
      </c>
      <c r="AO527" s="219">
        <v>0</v>
      </c>
      <c r="AP527" s="176">
        <f>(SUMIF([5]预算调整!$O:$O,A:A,[5]预算调整!$AD:$AD))/10000</f>
        <v>0</v>
      </c>
      <c r="AQ527" s="219">
        <f t="shared" si="923"/>
        <v>0</v>
      </c>
      <c r="AR527" s="219">
        <v>0</v>
      </c>
      <c r="AS527" s="182">
        <f>(SUMIF([6]预算调整!$F:$F,A:A,[6]预算调整!$P:$P))/10000</f>
        <v>0</v>
      </c>
      <c r="AT527" s="219">
        <f t="shared" si="1023"/>
        <v>0</v>
      </c>
      <c r="AW527" s="231">
        <v>0</v>
      </c>
      <c r="AX527" s="182">
        <f>(SUMIF([7]Sheet2!$B:$B,A:A,[7]Sheet2!$C:$C))/10000</f>
        <v>0</v>
      </c>
      <c r="AY527" s="219">
        <f t="shared" si="1024"/>
        <v>0</v>
      </c>
      <c r="BC527" s="182">
        <v>0</v>
      </c>
      <c r="BD527" s="146">
        <f t="shared" si="1025"/>
        <v>0</v>
      </c>
      <c r="BE527" s="182">
        <v>0</v>
      </c>
      <c r="BF527" s="182">
        <f>SUMIF([8]Sheet1!$O:$O,A527,[8]Sheet1!$AD:$AD)</f>
        <v>0</v>
      </c>
    </row>
    <row r="528" hidden="1" customHeight="1" spans="1:58">
      <c r="A528" s="233">
        <v>2080115</v>
      </c>
      <c r="B528" s="241" t="s">
        <v>451</v>
      </c>
      <c r="C528" s="63">
        <f t="shared" si="1009"/>
        <v>0</v>
      </c>
      <c r="D528" s="63">
        <f t="shared" si="1010"/>
        <v>0</v>
      </c>
      <c r="E528" s="63">
        <f t="shared" si="1011"/>
        <v>0</v>
      </c>
      <c r="F528" s="63">
        <f t="shared" si="1012"/>
        <v>0</v>
      </c>
      <c r="G528" s="63">
        <f t="shared" si="1013"/>
        <v>0</v>
      </c>
      <c r="H528" s="63">
        <f t="shared" si="1014"/>
        <v>0</v>
      </c>
      <c r="I528" s="106" t="str">
        <f t="shared" si="993"/>
        <v>否</v>
      </c>
      <c r="J528" s="146" t="str">
        <f t="shared" si="994"/>
        <v>项</v>
      </c>
      <c r="K528" s="146" t="str">
        <f t="shared" si="995"/>
        <v>208</v>
      </c>
      <c r="N528" s="218">
        <v>0</v>
      </c>
      <c r="P528" s="219">
        <f t="shared" si="1015"/>
        <v>0</v>
      </c>
      <c r="Q528" s="219"/>
      <c r="R528" s="219"/>
      <c r="S528" s="219"/>
      <c r="T528" s="219"/>
      <c r="V528" s="219"/>
      <c r="W528" s="219">
        <v>0</v>
      </c>
      <c r="Y528" s="219">
        <f t="shared" si="1017"/>
        <v>0</v>
      </c>
      <c r="AB528" s="219"/>
      <c r="AD528" s="219">
        <f t="shared" si="1019"/>
        <v>0</v>
      </c>
      <c r="AF528" s="219"/>
      <c r="AH528" s="182">
        <v>0</v>
      </c>
      <c r="AI528" s="182">
        <f>VLOOKUP(A:A,'[4]YB01'!$A$1:$C$1317,3,FALSE)</f>
        <v>0</v>
      </c>
      <c r="AJ528" s="177">
        <f t="shared" si="1021"/>
        <v>0</v>
      </c>
      <c r="AK528" s="146">
        <v>0</v>
      </c>
      <c r="AL528" s="146">
        <f t="shared" si="1022"/>
        <v>0</v>
      </c>
      <c r="AM528" s="228">
        <v>0</v>
      </c>
      <c r="AN528" s="182">
        <f t="shared" si="1026"/>
        <v>0</v>
      </c>
      <c r="AO528" s="219">
        <v>0</v>
      </c>
      <c r="AP528" s="176">
        <f>(SUMIF([5]预算调整!$O:$O,A:A,[5]预算调整!$AD:$AD))/10000</f>
        <v>0</v>
      </c>
      <c r="AQ528" s="219">
        <f t="shared" si="923"/>
        <v>0</v>
      </c>
      <c r="AR528" s="219">
        <v>0</v>
      </c>
      <c r="AS528" s="182">
        <f>(SUMIF([6]预算调整!$F:$F,A:A,[6]预算调整!$P:$P))/10000</f>
        <v>0</v>
      </c>
      <c r="AT528" s="219">
        <f t="shared" si="1023"/>
        <v>0</v>
      </c>
      <c r="AW528" s="231">
        <v>0</v>
      </c>
      <c r="AX528" s="182">
        <f>(SUMIF([7]Sheet2!$B:$B,A:A,[7]Sheet2!$C:$C))/10000</f>
        <v>0</v>
      </c>
      <c r="AY528" s="219">
        <f t="shared" si="1024"/>
        <v>0</v>
      </c>
      <c r="BC528" s="182">
        <v>0</v>
      </c>
      <c r="BD528" s="146">
        <f t="shared" si="1025"/>
        <v>0</v>
      </c>
      <c r="BE528" s="182">
        <v>0</v>
      </c>
      <c r="BF528" s="182">
        <f>SUMIF([8]Sheet1!$O:$O,A528,[8]Sheet1!$AD:$AD)</f>
        <v>0</v>
      </c>
    </row>
    <row r="529" hidden="1" customHeight="1" spans="1:58">
      <c r="A529" s="233">
        <v>2080116</v>
      </c>
      <c r="B529" s="241" t="s">
        <v>452</v>
      </c>
      <c r="C529" s="63">
        <f t="shared" si="1009"/>
        <v>0</v>
      </c>
      <c r="D529" s="63">
        <f t="shared" si="1010"/>
        <v>0</v>
      </c>
      <c r="E529" s="63">
        <f t="shared" si="1011"/>
        <v>0</v>
      </c>
      <c r="F529" s="63">
        <f t="shared" si="1012"/>
        <v>0</v>
      </c>
      <c r="G529" s="63">
        <f t="shared" si="1013"/>
        <v>0</v>
      </c>
      <c r="H529" s="63">
        <f t="shared" si="1014"/>
        <v>0</v>
      </c>
      <c r="I529" s="106" t="str">
        <f t="shared" si="993"/>
        <v>否</v>
      </c>
      <c r="J529" s="146" t="str">
        <f t="shared" si="994"/>
        <v>项</v>
      </c>
      <c r="K529" s="146" t="str">
        <f t="shared" si="995"/>
        <v>208</v>
      </c>
      <c r="N529" s="218">
        <v>0</v>
      </c>
      <c r="P529" s="219">
        <f t="shared" si="1015"/>
        <v>0</v>
      </c>
      <c r="Q529" s="219"/>
      <c r="R529" s="219"/>
      <c r="S529" s="219"/>
      <c r="T529" s="219"/>
      <c r="V529" s="219"/>
      <c r="W529" s="219">
        <v>0</v>
      </c>
      <c r="Y529" s="219">
        <f t="shared" si="1017"/>
        <v>0</v>
      </c>
      <c r="AB529" s="219"/>
      <c r="AD529" s="219">
        <f t="shared" si="1019"/>
        <v>0</v>
      </c>
      <c r="AF529" s="219"/>
      <c r="AH529" s="182">
        <v>0</v>
      </c>
      <c r="AI529" s="182">
        <f>VLOOKUP(A:A,'[4]YB01'!$A$1:$C$1317,3,FALSE)</f>
        <v>0</v>
      </c>
      <c r="AJ529" s="177">
        <f t="shared" si="1021"/>
        <v>0</v>
      </c>
      <c r="AK529" s="146">
        <v>0</v>
      </c>
      <c r="AL529" s="146">
        <f t="shared" si="1022"/>
        <v>0</v>
      </c>
      <c r="AM529" s="228">
        <v>0</v>
      </c>
      <c r="AN529" s="182">
        <f t="shared" si="1026"/>
        <v>0</v>
      </c>
      <c r="AO529" s="219">
        <v>0</v>
      </c>
      <c r="AP529" s="176">
        <f>(SUMIF([5]预算调整!$O:$O,A:A,[5]预算调整!$AD:$AD))/10000</f>
        <v>0</v>
      </c>
      <c r="AQ529" s="219">
        <f t="shared" si="923"/>
        <v>0</v>
      </c>
      <c r="AR529" s="219">
        <v>0</v>
      </c>
      <c r="AS529" s="182">
        <f>(SUMIF([6]预算调整!$F:$F,A:A,[6]预算调整!$P:$P))/10000</f>
        <v>0</v>
      </c>
      <c r="AT529" s="219">
        <f t="shared" si="1023"/>
        <v>0</v>
      </c>
      <c r="AW529" s="231">
        <v>0</v>
      </c>
      <c r="AX529" s="182">
        <f>(SUMIF([7]Sheet2!$B:$B,A:A,[7]Sheet2!$C:$C))/10000</f>
        <v>0</v>
      </c>
      <c r="AY529" s="219">
        <f t="shared" si="1024"/>
        <v>0</v>
      </c>
      <c r="BC529" s="182">
        <v>0</v>
      </c>
      <c r="BD529" s="146">
        <f t="shared" si="1025"/>
        <v>0</v>
      </c>
      <c r="BE529" s="182">
        <v>0</v>
      </c>
      <c r="BF529" s="182">
        <f>SUMIF([8]Sheet1!$O:$O,A529,[8]Sheet1!$AD:$AD)</f>
        <v>0</v>
      </c>
    </row>
    <row r="530" hidden="1" customHeight="1" spans="1:58">
      <c r="A530" s="233">
        <v>2080150</v>
      </c>
      <c r="B530" s="241" t="s">
        <v>110</v>
      </c>
      <c r="C530" s="63">
        <f t="shared" si="1009"/>
        <v>0</v>
      </c>
      <c r="D530" s="63">
        <f t="shared" si="1010"/>
        <v>0</v>
      </c>
      <c r="E530" s="63">
        <f t="shared" si="1011"/>
        <v>0</v>
      </c>
      <c r="F530" s="63">
        <f t="shared" si="1012"/>
        <v>0</v>
      </c>
      <c r="G530" s="63">
        <f t="shared" si="1013"/>
        <v>0</v>
      </c>
      <c r="H530" s="63">
        <f t="shared" si="1014"/>
        <v>0</v>
      </c>
      <c r="I530" s="106" t="str">
        <f t="shared" si="993"/>
        <v>否</v>
      </c>
      <c r="J530" s="146" t="str">
        <f t="shared" si="994"/>
        <v>项</v>
      </c>
      <c r="K530" s="146" t="str">
        <f t="shared" si="995"/>
        <v>208</v>
      </c>
      <c r="N530" s="218">
        <v>0</v>
      </c>
      <c r="P530" s="219">
        <f t="shared" si="1015"/>
        <v>0</v>
      </c>
      <c r="Q530" s="219"/>
      <c r="R530" s="219"/>
      <c r="S530" s="219"/>
      <c r="T530" s="219"/>
      <c r="V530" s="219"/>
      <c r="W530" s="219">
        <v>0</v>
      </c>
      <c r="Y530" s="219">
        <f t="shared" si="1017"/>
        <v>0</v>
      </c>
      <c r="AB530" s="219"/>
      <c r="AD530" s="219">
        <f t="shared" si="1019"/>
        <v>0</v>
      </c>
      <c r="AF530" s="219"/>
      <c r="AH530" s="182">
        <v>0</v>
      </c>
      <c r="AI530" s="182">
        <f>VLOOKUP(A:A,'[4]YB01'!$A$1:$C$1317,3,FALSE)</f>
        <v>0</v>
      </c>
      <c r="AJ530" s="177">
        <f t="shared" si="1021"/>
        <v>0</v>
      </c>
      <c r="AK530" s="146">
        <v>0</v>
      </c>
      <c r="AL530" s="146">
        <f t="shared" si="1022"/>
        <v>0</v>
      </c>
      <c r="AM530" s="228">
        <v>0</v>
      </c>
      <c r="AN530" s="182">
        <f t="shared" si="1026"/>
        <v>0</v>
      </c>
      <c r="AO530" s="219">
        <v>0</v>
      </c>
      <c r="AP530" s="176">
        <f>(SUMIF([5]预算调整!$O:$O,A:A,[5]预算调整!$AD:$AD))/10000</f>
        <v>0</v>
      </c>
      <c r="AQ530" s="219">
        <f t="shared" si="923"/>
        <v>0</v>
      </c>
      <c r="AR530" s="219">
        <v>0</v>
      </c>
      <c r="AS530" s="182">
        <f>(SUMIF([6]预算调整!$F:$F,A:A,[6]预算调整!$P:$P))/10000</f>
        <v>0</v>
      </c>
      <c r="AT530" s="219">
        <f t="shared" si="1023"/>
        <v>0</v>
      </c>
      <c r="AW530" s="231">
        <v>0</v>
      </c>
      <c r="AX530" s="182">
        <f>(SUMIF([7]Sheet2!$B:$B,A:A,[7]Sheet2!$C:$C))/10000</f>
        <v>0</v>
      </c>
      <c r="AY530" s="219">
        <f t="shared" si="1024"/>
        <v>0</v>
      </c>
      <c r="BC530" s="182">
        <v>0</v>
      </c>
      <c r="BD530" s="146">
        <f t="shared" si="1025"/>
        <v>0</v>
      </c>
      <c r="BE530" s="182">
        <v>0</v>
      </c>
      <c r="BF530" s="182">
        <f>SUMIF([8]Sheet1!$O:$O,A530,[8]Sheet1!$AD:$AD)</f>
        <v>0</v>
      </c>
    </row>
    <row r="531" customHeight="1" spans="1:58">
      <c r="A531" s="208">
        <v>2080199</v>
      </c>
      <c r="B531" s="60" t="s">
        <v>453</v>
      </c>
      <c r="C531" s="63">
        <f t="shared" si="1009"/>
        <v>62</v>
      </c>
      <c r="D531" s="63">
        <f t="shared" si="1010"/>
        <v>0</v>
      </c>
      <c r="E531" s="63">
        <f t="shared" si="1011"/>
        <v>-39</v>
      </c>
      <c r="F531" s="63">
        <f t="shared" si="1012"/>
        <v>0</v>
      </c>
      <c r="G531" s="63">
        <f t="shared" si="1013"/>
        <v>0</v>
      </c>
      <c r="H531" s="63">
        <f t="shared" si="1014"/>
        <v>23</v>
      </c>
      <c r="I531" s="106" t="str">
        <f t="shared" si="993"/>
        <v>是</v>
      </c>
      <c r="J531" s="146" t="str">
        <f t="shared" si="994"/>
        <v>项</v>
      </c>
      <c r="K531" s="146" t="str">
        <f t="shared" si="995"/>
        <v>208</v>
      </c>
      <c r="N531" s="218">
        <v>62</v>
      </c>
      <c r="O531" s="146">
        <v>61.558218</v>
      </c>
      <c r="P531" s="219">
        <f t="shared" si="1015"/>
        <v>62</v>
      </c>
      <c r="Q531" s="219">
        <v>0</v>
      </c>
      <c r="R531" s="219">
        <v>0</v>
      </c>
      <c r="S531" s="219">
        <f>VLOOKUP(A:A,[3]全区!$A$1:$O$65536,15,FALSE)</f>
        <v>0</v>
      </c>
      <c r="T531" s="219">
        <v>0</v>
      </c>
      <c r="U531" s="146">
        <f>VLOOKUP(A:A,[3]全区!$A$1:$Q$65536,17,FALSE)</f>
        <v>0</v>
      </c>
      <c r="V531" s="219">
        <f t="shared" si="1016"/>
        <v>0</v>
      </c>
      <c r="W531" s="219">
        <v>0</v>
      </c>
      <c r="X531" s="182">
        <f>VLOOKUP(A:A,[3]全区!$A$1:$S$65536,19,FALSE)</f>
        <v>0</v>
      </c>
      <c r="Y531" s="219">
        <f t="shared" si="1017"/>
        <v>0</v>
      </c>
      <c r="AA531" s="182">
        <f>VLOOKUP(A:A,[2]全区!$A$1:$T$65536,20,FALSE)</f>
        <v>0</v>
      </c>
      <c r="AB531" s="219">
        <f t="shared" si="1018"/>
        <v>0</v>
      </c>
      <c r="AC531" s="182">
        <f>VLOOKUP(A:A,[1]全区!$A$1:$V$65536,22,FALSE)</f>
        <v>0</v>
      </c>
      <c r="AD531" s="219">
        <f t="shared" si="1019"/>
        <v>0</v>
      </c>
      <c r="AE531" s="182">
        <f>VLOOKUP(A:A,[2]全区!$A$1:$P$65536,16,FALSE)</f>
        <v>0</v>
      </c>
      <c r="AF531" s="219">
        <f t="shared" si="1020"/>
        <v>0</v>
      </c>
      <c r="AH531" s="182">
        <v>23</v>
      </c>
      <c r="AI531" s="182">
        <f>VLOOKUP(A:A,'[4]YB01'!$A$1:$C$1317,3,FALSE)</f>
        <v>23</v>
      </c>
      <c r="AJ531" s="177">
        <f t="shared" si="1021"/>
        <v>37</v>
      </c>
      <c r="AK531" s="146">
        <v>23</v>
      </c>
      <c r="AL531" s="146">
        <f t="shared" si="1022"/>
        <v>23</v>
      </c>
      <c r="AM531" s="228">
        <v>22.6288</v>
      </c>
      <c r="AN531" s="182">
        <f t="shared" si="1026"/>
        <v>0</v>
      </c>
      <c r="AO531" s="219">
        <v>0</v>
      </c>
      <c r="AP531" s="176">
        <f>(SUMIF([5]预算调整!$O:$O,A:A,[5]预算调整!$AD:$AD))/10000</f>
        <v>0</v>
      </c>
      <c r="AQ531" s="219">
        <f t="shared" si="923"/>
        <v>0</v>
      </c>
      <c r="AR531" s="219">
        <v>37</v>
      </c>
      <c r="AS531" s="182">
        <f>(SUMIF([6]预算调整!$F:$F,A:A,[6]预算调整!$P:$P))/10000</f>
        <v>37.1392</v>
      </c>
      <c r="AT531" s="219">
        <f t="shared" si="1023"/>
        <v>37</v>
      </c>
      <c r="AW531" s="231">
        <v>0</v>
      </c>
      <c r="AX531" s="182">
        <f>(SUMIF([7]Sheet2!$B:$B,A:A,[7]Sheet2!$C:$C))/10000</f>
        <v>0</v>
      </c>
      <c r="AY531" s="219">
        <f t="shared" si="1024"/>
        <v>0</v>
      </c>
      <c r="BC531" s="182">
        <v>0</v>
      </c>
      <c r="BD531" s="146">
        <f t="shared" si="1025"/>
        <v>0</v>
      </c>
      <c r="BE531" s="182">
        <v>0</v>
      </c>
      <c r="BF531" s="182">
        <f>SUMIF([8]Sheet1!$O:$O,A531,[8]Sheet1!$AD:$AD)</f>
        <v>0</v>
      </c>
    </row>
    <row r="532" s="177" customFormat="1" customHeight="1" spans="1:58">
      <c r="A532" s="209">
        <v>20802</v>
      </c>
      <c r="B532" s="207" t="s">
        <v>454</v>
      </c>
      <c r="C532" s="66">
        <f t="shared" ref="C532:H532" si="1027">SUM(C533:C539)</f>
        <v>3531</v>
      </c>
      <c r="D532" s="66">
        <f t="shared" si="1027"/>
        <v>645</v>
      </c>
      <c r="E532" s="66">
        <f t="shared" si="1027"/>
        <v>312</v>
      </c>
      <c r="F532" s="66">
        <f t="shared" si="1027"/>
        <v>-274</v>
      </c>
      <c r="G532" s="66">
        <f t="shared" si="1027"/>
        <v>371</v>
      </c>
      <c r="H532" s="66">
        <f t="shared" si="1027"/>
        <v>3843</v>
      </c>
      <c r="I532" s="106" t="str">
        <f t="shared" si="993"/>
        <v>是</v>
      </c>
      <c r="J532" s="143" t="str">
        <f t="shared" si="994"/>
        <v>款</v>
      </c>
      <c r="K532" s="143" t="str">
        <f t="shared" si="995"/>
        <v>208</v>
      </c>
      <c r="L532" s="143"/>
      <c r="M532" s="143"/>
      <c r="N532" s="143"/>
      <c r="O532" s="143"/>
      <c r="P532" s="143"/>
      <c r="Q532" s="143"/>
      <c r="R532" s="143"/>
      <c r="S532" s="143"/>
      <c r="T532" s="143"/>
      <c r="U532" s="143"/>
      <c r="V532" s="143"/>
      <c r="W532" s="143"/>
      <c r="AN532" s="182">
        <f t="shared" si="1026"/>
        <v>0</v>
      </c>
      <c r="AO532" s="219"/>
      <c r="AP532" s="176">
        <f>(SUMIF([5]预算调整!$O:$O,A:A,[5]预算调整!$AD:$AD))/10000</f>
        <v>0</v>
      </c>
      <c r="AQ532" s="219">
        <f t="shared" si="923"/>
        <v>0</v>
      </c>
      <c r="AR532" s="219"/>
      <c r="AS532" s="182">
        <v>0</v>
      </c>
      <c r="AX532" s="182">
        <v>0</v>
      </c>
      <c r="BC532" s="182"/>
      <c r="BD532" s="182"/>
      <c r="BE532" s="182">
        <v>0</v>
      </c>
      <c r="BF532" s="182"/>
    </row>
    <row r="533" customHeight="1" spans="1:58">
      <c r="A533" s="208">
        <v>2080201</v>
      </c>
      <c r="B533" s="60" t="s">
        <v>101</v>
      </c>
      <c r="C533" s="63">
        <f t="shared" ref="C533:C539" si="1028">N533+T533+W533</f>
        <v>323</v>
      </c>
      <c r="D533" s="63">
        <f t="shared" ref="D533:D539" si="1029">Q533+T533</f>
        <v>0</v>
      </c>
      <c r="E533" s="63">
        <f t="shared" ref="E533:E539" si="1030">H533-C533</f>
        <v>80</v>
      </c>
      <c r="F533" s="63">
        <f t="shared" ref="F533:F539" si="1031">G533-D533</f>
        <v>0</v>
      </c>
      <c r="G533" s="63">
        <f t="shared" ref="G533:G539" si="1032">AW533</f>
        <v>0</v>
      </c>
      <c r="H533" s="63">
        <f t="shared" ref="H533:H539" si="1033">AK533+AN533</f>
        <v>403</v>
      </c>
      <c r="I533" s="106" t="str">
        <f t="shared" si="993"/>
        <v>是</v>
      </c>
      <c r="J533" s="146" t="str">
        <f t="shared" si="994"/>
        <v>项</v>
      </c>
      <c r="K533" s="146" t="str">
        <f t="shared" si="995"/>
        <v>208</v>
      </c>
      <c r="N533" s="218">
        <v>323</v>
      </c>
      <c r="O533" s="146">
        <v>323.3403</v>
      </c>
      <c r="P533" s="219">
        <f t="shared" ref="P533:P539" si="1034">ROUND(O533,0)</f>
        <v>323</v>
      </c>
      <c r="Q533" s="219">
        <v>0</v>
      </c>
      <c r="R533" s="219">
        <v>0</v>
      </c>
      <c r="S533" s="219">
        <f>VLOOKUP(A:A,[3]全区!$A$1:$O$65536,15,FALSE)</f>
        <v>0</v>
      </c>
      <c r="T533" s="219">
        <v>0</v>
      </c>
      <c r="U533" s="146">
        <f>VLOOKUP(A:A,[3]全区!$A$1:$Q$65536,17,FALSE)</f>
        <v>0</v>
      </c>
      <c r="V533" s="219">
        <f t="shared" ref="V533:V539" si="1035">ROUND(U533,0)</f>
        <v>0</v>
      </c>
      <c r="W533" s="219">
        <v>0</v>
      </c>
      <c r="X533" s="182">
        <f>VLOOKUP(A:A,[3]全区!$A$1:$S$65536,19,FALSE)</f>
        <v>0</v>
      </c>
      <c r="Y533" s="219">
        <f t="shared" ref="Y533:Y539" si="1036">ROUND(X533,0)</f>
        <v>0</v>
      </c>
      <c r="AA533" s="182">
        <f>VLOOKUP(A:A,[2]全区!$A$1:$T$65536,20,FALSE)</f>
        <v>0</v>
      </c>
      <c r="AB533" s="219">
        <f t="shared" ref="AB533:AB539" si="1037">ROUND(AA533,0)</f>
        <v>0</v>
      </c>
      <c r="AC533" s="182">
        <f>VLOOKUP(A:A,[1]全区!$A$1:$V$65536,22,FALSE)</f>
        <v>0</v>
      </c>
      <c r="AD533" s="219">
        <f t="shared" ref="AD533:AD539" si="1038">ROUND(AC533,0)</f>
        <v>0</v>
      </c>
      <c r="AE533" s="182">
        <f>VLOOKUP(A:A,[2]全区!$A$1:$P$65536,16,FALSE)</f>
        <v>0</v>
      </c>
      <c r="AF533" s="219">
        <f t="shared" ref="AF533:AF539" si="1039">ROUND(AE533,0)</f>
        <v>0</v>
      </c>
      <c r="AH533" s="182">
        <v>297</v>
      </c>
      <c r="AI533" s="182">
        <f>VLOOKUP(A:A,'[4]YB01'!$A$1:$C$1317,3,FALSE)</f>
        <v>297</v>
      </c>
      <c r="AJ533" s="177">
        <f t="shared" ref="AJ533:AJ539" si="1040">AO533+AR533</f>
        <v>37</v>
      </c>
      <c r="AK533" s="146">
        <v>298</v>
      </c>
      <c r="AL533" s="146">
        <f t="shared" ref="AL533:AL539" si="1041">ROUND(AM533,0)</f>
        <v>298</v>
      </c>
      <c r="AM533" s="228">
        <v>297.998322</v>
      </c>
      <c r="AN533" s="182">
        <f t="shared" si="1026"/>
        <v>105</v>
      </c>
      <c r="AO533" s="219">
        <v>37</v>
      </c>
      <c r="AP533" s="176">
        <f>(SUMIF([5]预算调整!$O:$O,A:A,[5]预算调整!$AD:$AD))/10000</f>
        <v>36.692281</v>
      </c>
      <c r="AQ533" s="219">
        <f t="shared" si="923"/>
        <v>37</v>
      </c>
      <c r="AR533" s="219">
        <v>0</v>
      </c>
      <c r="AS533" s="182">
        <f>(SUMIF([6]预算调整!$F:$F,A:A,[6]预算调整!$P:$P))/10000</f>
        <v>0</v>
      </c>
      <c r="AT533" s="219">
        <f t="shared" ref="AT533:AT539" si="1042">ROUND(AS533,0)</f>
        <v>0</v>
      </c>
      <c r="AW533" s="231">
        <v>0</v>
      </c>
      <c r="AX533" s="182">
        <f>(SUMIF([7]Sheet2!$B:$B,A:A,[7]Sheet2!$C:$C))/10000</f>
        <v>0</v>
      </c>
      <c r="AY533" s="219">
        <f t="shared" ref="AY533:AY539" si="1043">ROUND(AX533,0)</f>
        <v>0</v>
      </c>
      <c r="BC533" s="182">
        <v>105</v>
      </c>
      <c r="BD533" s="146">
        <f t="shared" ref="BD533:BD539" si="1044">ROUND(BE533,0)</f>
        <v>105</v>
      </c>
      <c r="BE533" s="182">
        <v>104.5536</v>
      </c>
      <c r="BF533" s="182">
        <f>SUMIF([8]Sheet1!$O:$O,A533,[8]Sheet1!$AD:$AD)</f>
        <v>1045536</v>
      </c>
    </row>
    <row r="534" hidden="1" customHeight="1" spans="1:58">
      <c r="A534" s="208">
        <v>2080202</v>
      </c>
      <c r="B534" s="60" t="s">
        <v>102</v>
      </c>
      <c r="C534" s="63">
        <f t="shared" si="1028"/>
        <v>0</v>
      </c>
      <c r="D534" s="63">
        <f t="shared" si="1029"/>
        <v>0</v>
      </c>
      <c r="E534" s="63">
        <f t="shared" si="1030"/>
        <v>0</v>
      </c>
      <c r="F534" s="63">
        <f t="shared" si="1031"/>
        <v>0</v>
      </c>
      <c r="G534" s="63">
        <f t="shared" si="1032"/>
        <v>0</v>
      </c>
      <c r="H534" s="63">
        <f t="shared" si="1033"/>
        <v>0</v>
      </c>
      <c r="I534" s="106" t="str">
        <f t="shared" si="993"/>
        <v>否</v>
      </c>
      <c r="J534" s="146" t="str">
        <f t="shared" si="994"/>
        <v>项</v>
      </c>
      <c r="K534" s="146" t="str">
        <f t="shared" si="995"/>
        <v>208</v>
      </c>
      <c r="N534" s="218">
        <v>0</v>
      </c>
      <c r="O534" s="146">
        <v>0</v>
      </c>
      <c r="P534" s="219">
        <f t="shared" si="1034"/>
        <v>0</v>
      </c>
      <c r="Q534" s="219">
        <v>0</v>
      </c>
      <c r="R534" s="219">
        <v>0</v>
      </c>
      <c r="S534" s="219">
        <f>VLOOKUP(A:A,[3]全区!$A$1:$O$65536,15,FALSE)</f>
        <v>0</v>
      </c>
      <c r="T534" s="219">
        <v>0</v>
      </c>
      <c r="U534" s="146">
        <f>VLOOKUP(A:A,[3]全区!$A$1:$Q$65536,17,FALSE)</f>
        <v>0</v>
      </c>
      <c r="V534" s="219">
        <f t="shared" si="1035"/>
        <v>0</v>
      </c>
      <c r="W534" s="219">
        <v>0</v>
      </c>
      <c r="X534" s="182">
        <f>VLOOKUP(A:A,[3]全区!$A$1:$S$65536,19,FALSE)</f>
        <v>0</v>
      </c>
      <c r="Y534" s="219">
        <f t="shared" si="1036"/>
        <v>0</v>
      </c>
      <c r="AA534" s="182">
        <f>VLOOKUP(A:A,[2]全区!$A$1:$T$65536,20,FALSE)</f>
        <v>0</v>
      </c>
      <c r="AB534" s="219">
        <f t="shared" si="1037"/>
        <v>0</v>
      </c>
      <c r="AC534" s="182">
        <f>VLOOKUP(A:A,[1]全区!$A$1:$V$65536,22,FALSE)</f>
        <v>0</v>
      </c>
      <c r="AD534" s="219">
        <f t="shared" si="1038"/>
        <v>0</v>
      </c>
      <c r="AE534" s="182">
        <f>VLOOKUP(A:A,[2]全区!$A$1:$P$65536,16,FALSE)</f>
        <v>0</v>
      </c>
      <c r="AF534" s="219">
        <f t="shared" si="1039"/>
        <v>0</v>
      </c>
      <c r="AH534" s="182">
        <v>0</v>
      </c>
      <c r="AI534" s="182">
        <f>VLOOKUP(A:A,'[4]YB01'!$A$1:$C$1317,3,FALSE)</f>
        <v>0</v>
      </c>
      <c r="AJ534" s="177">
        <f t="shared" si="1040"/>
        <v>0</v>
      </c>
      <c r="AK534" s="146">
        <v>0</v>
      </c>
      <c r="AL534" s="146">
        <f t="shared" si="1041"/>
        <v>0</v>
      </c>
      <c r="AM534" s="228">
        <v>0</v>
      </c>
      <c r="AN534" s="182">
        <f t="shared" si="1026"/>
        <v>0</v>
      </c>
      <c r="AO534" s="219">
        <v>0</v>
      </c>
      <c r="AP534" s="176">
        <f>(SUMIF([5]预算调整!$O:$O,A:A,[5]预算调整!$AD:$AD))/10000</f>
        <v>0</v>
      </c>
      <c r="AQ534" s="219">
        <f t="shared" ref="AQ534:AQ597" si="1045">ROUND(AP534,0)</f>
        <v>0</v>
      </c>
      <c r="AR534" s="219">
        <v>0</v>
      </c>
      <c r="AS534" s="182">
        <f>(SUMIF([6]预算调整!$F:$F,A:A,[6]预算调整!$P:$P))/10000</f>
        <v>0</v>
      </c>
      <c r="AT534" s="219">
        <f t="shared" si="1042"/>
        <v>0</v>
      </c>
      <c r="AW534" s="231">
        <v>0</v>
      </c>
      <c r="AX534" s="182">
        <f>(SUMIF([7]Sheet2!$B:$B,A:A,[7]Sheet2!$C:$C))/10000</f>
        <v>0</v>
      </c>
      <c r="AY534" s="219">
        <f t="shared" si="1043"/>
        <v>0</v>
      </c>
      <c r="BC534" s="182">
        <v>0</v>
      </c>
      <c r="BD534" s="146">
        <f t="shared" si="1044"/>
        <v>0</v>
      </c>
      <c r="BE534" s="182">
        <v>0</v>
      </c>
      <c r="BF534" s="182">
        <f>SUMIF([8]Sheet1!$O:$O,A534,[8]Sheet1!$AD:$AD)</f>
        <v>0</v>
      </c>
    </row>
    <row r="535" hidden="1" customHeight="1" spans="1:58">
      <c r="A535" s="208">
        <v>2080203</v>
      </c>
      <c r="B535" s="60" t="s">
        <v>103</v>
      </c>
      <c r="C535" s="63">
        <f t="shared" si="1028"/>
        <v>0</v>
      </c>
      <c r="D535" s="63">
        <f t="shared" si="1029"/>
        <v>0</v>
      </c>
      <c r="E535" s="63">
        <f t="shared" si="1030"/>
        <v>0</v>
      </c>
      <c r="F535" s="63">
        <f t="shared" si="1031"/>
        <v>0</v>
      </c>
      <c r="G535" s="63">
        <f t="shared" si="1032"/>
        <v>0</v>
      </c>
      <c r="H535" s="63">
        <f t="shared" si="1033"/>
        <v>0</v>
      </c>
      <c r="I535" s="106" t="str">
        <f t="shared" si="993"/>
        <v>否</v>
      </c>
      <c r="J535" s="146" t="str">
        <f t="shared" si="994"/>
        <v>项</v>
      </c>
      <c r="K535" s="146" t="str">
        <f t="shared" si="995"/>
        <v>208</v>
      </c>
      <c r="N535" s="218">
        <v>0</v>
      </c>
      <c r="O535" s="146">
        <v>0</v>
      </c>
      <c r="P535" s="219">
        <f t="shared" si="1034"/>
        <v>0</v>
      </c>
      <c r="Q535" s="219">
        <v>0</v>
      </c>
      <c r="R535" s="219">
        <v>0</v>
      </c>
      <c r="S535" s="219">
        <f>VLOOKUP(A:A,[3]全区!$A$1:$O$65536,15,FALSE)</f>
        <v>0</v>
      </c>
      <c r="T535" s="219">
        <v>0</v>
      </c>
      <c r="U535" s="146">
        <f>VLOOKUP(A:A,[3]全区!$A$1:$Q$65536,17,FALSE)</f>
        <v>0</v>
      </c>
      <c r="V535" s="219">
        <f t="shared" si="1035"/>
        <v>0</v>
      </c>
      <c r="W535" s="219">
        <v>0</v>
      </c>
      <c r="X535" s="182">
        <f>VLOOKUP(A:A,[3]全区!$A$1:$S$65536,19,FALSE)</f>
        <v>0</v>
      </c>
      <c r="Y535" s="219">
        <f t="shared" si="1036"/>
        <v>0</v>
      </c>
      <c r="AA535" s="182">
        <f>VLOOKUP(A:A,[2]全区!$A$1:$T$65536,20,FALSE)</f>
        <v>0</v>
      </c>
      <c r="AB535" s="219">
        <f t="shared" si="1037"/>
        <v>0</v>
      </c>
      <c r="AC535" s="182">
        <f>VLOOKUP(A:A,[1]全区!$A$1:$V$65536,22,FALSE)</f>
        <v>0</v>
      </c>
      <c r="AD535" s="219">
        <f t="shared" si="1038"/>
        <v>0</v>
      </c>
      <c r="AE535" s="182">
        <f>VLOOKUP(A:A,[2]全区!$A$1:$P$65536,16,FALSE)</f>
        <v>0</v>
      </c>
      <c r="AF535" s="219">
        <f t="shared" si="1039"/>
        <v>0</v>
      </c>
      <c r="AH535" s="182">
        <v>0</v>
      </c>
      <c r="AI535" s="182">
        <f>VLOOKUP(A:A,'[4]YB01'!$A$1:$C$1317,3,FALSE)</f>
        <v>0</v>
      </c>
      <c r="AJ535" s="177">
        <f t="shared" si="1040"/>
        <v>0</v>
      </c>
      <c r="AK535" s="146">
        <v>0</v>
      </c>
      <c r="AL535" s="146">
        <f t="shared" si="1041"/>
        <v>0</v>
      </c>
      <c r="AM535" s="228">
        <v>0</v>
      </c>
      <c r="AN535" s="182">
        <f t="shared" si="1026"/>
        <v>0</v>
      </c>
      <c r="AO535" s="219">
        <v>0</v>
      </c>
      <c r="AP535" s="176">
        <f>(SUMIF([5]预算调整!$O:$O,A:A,[5]预算调整!$AD:$AD))/10000</f>
        <v>0</v>
      </c>
      <c r="AQ535" s="219">
        <f t="shared" si="1045"/>
        <v>0</v>
      </c>
      <c r="AR535" s="219">
        <v>0</v>
      </c>
      <c r="AS535" s="182">
        <f>(SUMIF([6]预算调整!$F:$F,A:A,[6]预算调整!$P:$P))/10000</f>
        <v>0</v>
      </c>
      <c r="AT535" s="219">
        <f t="shared" si="1042"/>
        <v>0</v>
      </c>
      <c r="AW535" s="231">
        <v>0</v>
      </c>
      <c r="AX535" s="182">
        <f>(SUMIF([7]Sheet2!$B:$B,A:A,[7]Sheet2!$C:$C))/10000</f>
        <v>0</v>
      </c>
      <c r="AY535" s="219">
        <f t="shared" si="1043"/>
        <v>0</v>
      </c>
      <c r="BC535" s="182">
        <v>0</v>
      </c>
      <c r="BD535" s="146">
        <f t="shared" si="1044"/>
        <v>0</v>
      </c>
      <c r="BE535" s="182">
        <v>0</v>
      </c>
      <c r="BF535" s="182">
        <f>SUMIF([8]Sheet1!$O:$O,A535,[8]Sheet1!$AD:$AD)</f>
        <v>0</v>
      </c>
    </row>
    <row r="536" hidden="1" customHeight="1" spans="1:58">
      <c r="A536" s="208">
        <v>2080206</v>
      </c>
      <c r="B536" s="60" t="s">
        <v>455</v>
      </c>
      <c r="C536" s="63">
        <f t="shared" si="1028"/>
        <v>0</v>
      </c>
      <c r="D536" s="63">
        <f t="shared" si="1029"/>
        <v>0</v>
      </c>
      <c r="E536" s="63">
        <f t="shared" si="1030"/>
        <v>0</v>
      </c>
      <c r="F536" s="63">
        <f t="shared" si="1031"/>
        <v>0</v>
      </c>
      <c r="G536" s="63">
        <f t="shared" si="1032"/>
        <v>0</v>
      </c>
      <c r="H536" s="63">
        <f t="shared" si="1033"/>
        <v>0</v>
      </c>
      <c r="I536" s="106" t="str">
        <f t="shared" si="993"/>
        <v>否</v>
      </c>
      <c r="J536" s="146" t="str">
        <f t="shared" si="994"/>
        <v>项</v>
      </c>
      <c r="K536" s="146" t="str">
        <f t="shared" si="995"/>
        <v>208</v>
      </c>
      <c r="N536" s="218">
        <v>0</v>
      </c>
      <c r="O536" s="146">
        <v>0</v>
      </c>
      <c r="P536" s="219">
        <f t="shared" si="1034"/>
        <v>0</v>
      </c>
      <c r="Q536" s="219">
        <v>0</v>
      </c>
      <c r="R536" s="219">
        <v>0</v>
      </c>
      <c r="S536" s="219">
        <f>VLOOKUP(A:A,[3]全区!$A$1:$O$65536,15,FALSE)</f>
        <v>0</v>
      </c>
      <c r="T536" s="219">
        <v>0</v>
      </c>
      <c r="U536" s="146">
        <f>VLOOKUP(A:A,[3]全区!$A$1:$Q$65536,17,FALSE)</f>
        <v>0</v>
      </c>
      <c r="V536" s="219">
        <f t="shared" si="1035"/>
        <v>0</v>
      </c>
      <c r="W536" s="219">
        <v>0</v>
      </c>
      <c r="X536" s="182">
        <f>VLOOKUP(A:A,[3]全区!$A$1:$S$65536,19,FALSE)</f>
        <v>0</v>
      </c>
      <c r="Y536" s="219">
        <f t="shared" si="1036"/>
        <v>0</v>
      </c>
      <c r="AA536" s="182">
        <f>VLOOKUP(A:A,[2]全区!$A$1:$T$65536,20,FALSE)</f>
        <v>0</v>
      </c>
      <c r="AB536" s="219">
        <f t="shared" si="1037"/>
        <v>0</v>
      </c>
      <c r="AC536" s="182">
        <f>VLOOKUP(A:A,[1]全区!$A$1:$V$65536,22,FALSE)</f>
        <v>0</v>
      </c>
      <c r="AD536" s="219">
        <f t="shared" si="1038"/>
        <v>0</v>
      </c>
      <c r="AE536" s="182">
        <f>VLOOKUP(A:A,[2]全区!$A$1:$P$65536,16,FALSE)</f>
        <v>0</v>
      </c>
      <c r="AF536" s="219">
        <f t="shared" si="1039"/>
        <v>0</v>
      </c>
      <c r="AH536" s="182">
        <v>0</v>
      </c>
      <c r="AI536" s="182">
        <f>VLOOKUP(A:A,'[4]YB01'!$A$1:$C$1317,3,FALSE)</f>
        <v>0</v>
      </c>
      <c r="AJ536" s="177">
        <f t="shared" si="1040"/>
        <v>0</v>
      </c>
      <c r="AK536" s="146">
        <v>0</v>
      </c>
      <c r="AL536" s="146">
        <f t="shared" si="1041"/>
        <v>0</v>
      </c>
      <c r="AM536" s="228">
        <v>0</v>
      </c>
      <c r="AN536" s="182">
        <f t="shared" si="1026"/>
        <v>0</v>
      </c>
      <c r="AO536" s="219">
        <v>0</v>
      </c>
      <c r="AP536" s="176">
        <f>(SUMIF([5]预算调整!$O:$O,A:A,[5]预算调整!$AD:$AD))/10000</f>
        <v>0</v>
      </c>
      <c r="AQ536" s="219">
        <f t="shared" si="1045"/>
        <v>0</v>
      </c>
      <c r="AR536" s="219">
        <v>0</v>
      </c>
      <c r="AS536" s="182">
        <f>(SUMIF([6]预算调整!$F:$F,A:A,[6]预算调整!$P:$P))/10000</f>
        <v>0</v>
      </c>
      <c r="AT536" s="219">
        <f t="shared" si="1042"/>
        <v>0</v>
      </c>
      <c r="AW536" s="231">
        <v>0</v>
      </c>
      <c r="AX536" s="182">
        <f>(SUMIF([7]Sheet2!$B:$B,A:A,[7]Sheet2!$C:$C))/10000</f>
        <v>0</v>
      </c>
      <c r="AY536" s="219">
        <f t="shared" si="1043"/>
        <v>0</v>
      </c>
      <c r="BC536" s="182">
        <v>0</v>
      </c>
      <c r="BD536" s="146">
        <f t="shared" si="1044"/>
        <v>0</v>
      </c>
      <c r="BE536" s="182">
        <v>0</v>
      </c>
      <c r="BF536" s="182">
        <f>SUMIF([8]Sheet1!$O:$O,A536,[8]Sheet1!$AD:$AD)</f>
        <v>0</v>
      </c>
    </row>
    <row r="537" hidden="1" customHeight="1" spans="1:58">
      <c r="A537" s="208">
        <v>2080207</v>
      </c>
      <c r="B537" s="60" t="s">
        <v>456</v>
      </c>
      <c r="C537" s="63">
        <f t="shared" si="1028"/>
        <v>0</v>
      </c>
      <c r="D537" s="63">
        <f t="shared" si="1029"/>
        <v>0</v>
      </c>
      <c r="E537" s="63">
        <f t="shared" si="1030"/>
        <v>0</v>
      </c>
      <c r="F537" s="63">
        <f t="shared" si="1031"/>
        <v>0</v>
      </c>
      <c r="G537" s="63">
        <f t="shared" si="1032"/>
        <v>0</v>
      </c>
      <c r="H537" s="63">
        <f t="shared" si="1033"/>
        <v>0</v>
      </c>
      <c r="I537" s="106" t="str">
        <f t="shared" si="993"/>
        <v>否</v>
      </c>
      <c r="J537" s="146" t="str">
        <f t="shared" si="994"/>
        <v>项</v>
      </c>
      <c r="K537" s="146" t="str">
        <f t="shared" si="995"/>
        <v>208</v>
      </c>
      <c r="N537" s="218">
        <v>0</v>
      </c>
      <c r="O537" s="146">
        <v>0</v>
      </c>
      <c r="P537" s="219">
        <f t="shared" si="1034"/>
        <v>0</v>
      </c>
      <c r="Q537" s="219">
        <v>0</v>
      </c>
      <c r="R537" s="219">
        <v>0</v>
      </c>
      <c r="S537" s="219">
        <f>VLOOKUP(A:A,[3]全区!$A$1:$O$65536,15,FALSE)</f>
        <v>0</v>
      </c>
      <c r="T537" s="219">
        <v>0</v>
      </c>
      <c r="U537" s="146">
        <f>VLOOKUP(A:A,[3]全区!$A$1:$Q$65536,17,FALSE)</f>
        <v>0</v>
      </c>
      <c r="V537" s="219">
        <f t="shared" si="1035"/>
        <v>0</v>
      </c>
      <c r="W537" s="219">
        <v>0</v>
      </c>
      <c r="X537" s="182">
        <f>VLOOKUP(A:A,[3]全区!$A$1:$S$65536,19,FALSE)</f>
        <v>0</v>
      </c>
      <c r="Y537" s="219">
        <f t="shared" si="1036"/>
        <v>0</v>
      </c>
      <c r="AA537" s="182">
        <f>VLOOKUP(A:A,[2]全区!$A$1:$T$65536,20,FALSE)</f>
        <v>0</v>
      </c>
      <c r="AB537" s="219">
        <f t="shared" si="1037"/>
        <v>0</v>
      </c>
      <c r="AC537" s="182">
        <f>VLOOKUP(A:A,[1]全区!$A$1:$V$65536,22,FALSE)</f>
        <v>0</v>
      </c>
      <c r="AD537" s="219">
        <f t="shared" si="1038"/>
        <v>0</v>
      </c>
      <c r="AE537" s="182">
        <f>VLOOKUP(A:A,[2]全区!$A$1:$P$65536,16,FALSE)</f>
        <v>0</v>
      </c>
      <c r="AF537" s="219">
        <f t="shared" si="1039"/>
        <v>0</v>
      </c>
      <c r="AH537" s="182">
        <v>0</v>
      </c>
      <c r="AI537" s="182">
        <f>VLOOKUP(A:A,'[4]YB01'!$A$1:$C$1317,3,FALSE)</f>
        <v>0</v>
      </c>
      <c r="AJ537" s="177">
        <f t="shared" si="1040"/>
        <v>0</v>
      </c>
      <c r="AK537" s="146">
        <v>0</v>
      </c>
      <c r="AL537" s="146">
        <f t="shared" si="1041"/>
        <v>0</v>
      </c>
      <c r="AM537" s="228">
        <v>0</v>
      </c>
      <c r="AN537" s="182">
        <f t="shared" si="1026"/>
        <v>0</v>
      </c>
      <c r="AO537" s="219">
        <v>0</v>
      </c>
      <c r="AP537" s="176">
        <f>(SUMIF([5]预算调整!$O:$O,A:A,[5]预算调整!$AD:$AD))/10000</f>
        <v>0</v>
      </c>
      <c r="AQ537" s="219">
        <f t="shared" si="1045"/>
        <v>0</v>
      </c>
      <c r="AR537" s="219">
        <v>0</v>
      </c>
      <c r="AS537" s="182">
        <f>(SUMIF([6]预算调整!$F:$F,A:A,[6]预算调整!$P:$P))/10000</f>
        <v>0</v>
      </c>
      <c r="AT537" s="219">
        <f t="shared" si="1042"/>
        <v>0</v>
      </c>
      <c r="AW537" s="231">
        <v>0</v>
      </c>
      <c r="AX537" s="182">
        <f>(SUMIF([7]Sheet2!$B:$B,A:A,[7]Sheet2!$C:$C))/10000</f>
        <v>0</v>
      </c>
      <c r="AY537" s="219">
        <f t="shared" si="1043"/>
        <v>0</v>
      </c>
      <c r="BC537" s="182">
        <v>0</v>
      </c>
      <c r="BD537" s="146">
        <f t="shared" si="1044"/>
        <v>0</v>
      </c>
      <c r="BE537" s="182">
        <v>0</v>
      </c>
      <c r="BF537" s="182">
        <f>SUMIF([8]Sheet1!$O:$O,A537,[8]Sheet1!$AD:$AD)</f>
        <v>0</v>
      </c>
    </row>
    <row r="538" customHeight="1" spans="1:58">
      <c r="A538" s="208">
        <v>2080208</v>
      </c>
      <c r="B538" s="60" t="s">
        <v>457</v>
      </c>
      <c r="C538" s="63">
        <f t="shared" si="1028"/>
        <v>2528</v>
      </c>
      <c r="D538" s="63">
        <f t="shared" si="1029"/>
        <v>170</v>
      </c>
      <c r="E538" s="63">
        <f t="shared" si="1030"/>
        <v>377</v>
      </c>
      <c r="F538" s="63">
        <f t="shared" si="1031"/>
        <v>-170</v>
      </c>
      <c r="G538" s="63">
        <f t="shared" si="1032"/>
        <v>0</v>
      </c>
      <c r="H538" s="63">
        <f t="shared" si="1033"/>
        <v>2905</v>
      </c>
      <c r="I538" s="106" t="str">
        <f t="shared" si="993"/>
        <v>是</v>
      </c>
      <c r="J538" s="146" t="str">
        <f t="shared" si="994"/>
        <v>项</v>
      </c>
      <c r="K538" s="146" t="str">
        <f t="shared" si="995"/>
        <v>208</v>
      </c>
      <c r="N538" s="218">
        <v>2358</v>
      </c>
      <c r="O538" s="146">
        <v>2358.4456</v>
      </c>
      <c r="P538" s="219">
        <f t="shared" si="1034"/>
        <v>2358</v>
      </c>
      <c r="Q538" s="219">
        <v>0</v>
      </c>
      <c r="R538" s="219">
        <v>0</v>
      </c>
      <c r="S538" s="219">
        <f>VLOOKUP(A:A,[3]全区!$A$1:$O$65536,15,FALSE)</f>
        <v>0</v>
      </c>
      <c r="T538" s="219">
        <v>170</v>
      </c>
      <c r="U538" s="146">
        <f>VLOOKUP(A:A,[3]全区!$A$1:$Q$65536,17,FALSE)</f>
        <v>170</v>
      </c>
      <c r="V538" s="219">
        <f t="shared" si="1035"/>
        <v>170</v>
      </c>
      <c r="W538" s="219">
        <v>0</v>
      </c>
      <c r="X538" s="182">
        <f>VLOOKUP(A:A,[3]全区!$A$1:$S$65536,19,FALSE)</f>
        <v>0</v>
      </c>
      <c r="Y538" s="219">
        <f t="shared" si="1036"/>
        <v>0</v>
      </c>
      <c r="AA538" s="182">
        <f>VLOOKUP(A:A,[2]全区!$A$1:$T$65536,20,FALSE)</f>
        <v>4.1472</v>
      </c>
      <c r="AB538" s="219">
        <f t="shared" si="1037"/>
        <v>4</v>
      </c>
      <c r="AC538" s="182">
        <f>VLOOKUP(A:A,[1]全区!$A$1:$V$65536,22,FALSE)</f>
        <v>0</v>
      </c>
      <c r="AD538" s="219">
        <f t="shared" si="1038"/>
        <v>0</v>
      </c>
      <c r="AE538" s="182">
        <f>VLOOKUP(A:A,[2]全区!$A$1:$P$65536,16,FALSE)</f>
        <v>1254.5117</v>
      </c>
      <c r="AF538" s="219">
        <f t="shared" si="1039"/>
        <v>1255</v>
      </c>
      <c r="AH538" s="182">
        <v>2723</v>
      </c>
      <c r="AI538" s="182">
        <f>VLOOKUP(A:A,'[4]YB01'!$A$1:$C$1317,3,FALSE)</f>
        <v>2723</v>
      </c>
      <c r="AJ538" s="177">
        <f t="shared" si="1040"/>
        <v>830</v>
      </c>
      <c r="AK538" s="146">
        <v>2905</v>
      </c>
      <c r="AL538" s="146">
        <f t="shared" si="1041"/>
        <v>2905</v>
      </c>
      <c r="AM538" s="228">
        <v>2904.804997</v>
      </c>
      <c r="AN538" s="182">
        <f t="shared" si="1026"/>
        <v>0</v>
      </c>
      <c r="AO538" s="219">
        <v>830</v>
      </c>
      <c r="AP538" s="176">
        <f>(SUMIF([5]预算调整!$O:$O,A:A,[5]预算调整!$AD:$AD))/10000</f>
        <v>829.756967</v>
      </c>
      <c r="AQ538" s="219">
        <f t="shared" si="1045"/>
        <v>830</v>
      </c>
      <c r="AR538" s="219">
        <v>0</v>
      </c>
      <c r="AS538" s="182">
        <f>(SUMIF([6]预算调整!$F:$F,A:A,[6]预算调整!$P:$P))/10000</f>
        <v>0</v>
      </c>
      <c r="AT538" s="219">
        <f t="shared" si="1042"/>
        <v>0</v>
      </c>
      <c r="AW538" s="231"/>
      <c r="AX538" s="182">
        <f>(SUMIF([7]Sheet2!$B:$B,A:A,[7]Sheet2!$C:$C))/10000</f>
        <v>1129.209335</v>
      </c>
      <c r="AY538" s="219">
        <f t="shared" si="1043"/>
        <v>1129</v>
      </c>
      <c r="BC538" s="182">
        <v>0</v>
      </c>
      <c r="BD538" s="146">
        <f t="shared" si="1044"/>
        <v>0</v>
      </c>
      <c r="BE538" s="182">
        <v>0</v>
      </c>
      <c r="BF538" s="182">
        <f>SUMIF([8]Sheet1!$O:$O,A538,[8]Sheet1!$AD:$AD)</f>
        <v>0</v>
      </c>
    </row>
    <row r="539" customHeight="1" spans="1:58">
      <c r="A539" s="208">
        <v>2080299</v>
      </c>
      <c r="B539" s="60" t="s">
        <v>458</v>
      </c>
      <c r="C539" s="63">
        <f t="shared" si="1028"/>
        <v>680</v>
      </c>
      <c r="D539" s="63">
        <f t="shared" si="1029"/>
        <v>475</v>
      </c>
      <c r="E539" s="63">
        <f t="shared" si="1030"/>
        <v>-145</v>
      </c>
      <c r="F539" s="63">
        <f t="shared" si="1031"/>
        <v>-104</v>
      </c>
      <c r="G539" s="63">
        <f t="shared" si="1032"/>
        <v>371</v>
      </c>
      <c r="H539" s="63">
        <f t="shared" si="1033"/>
        <v>535</v>
      </c>
      <c r="I539" s="106" t="str">
        <f t="shared" si="993"/>
        <v>是</v>
      </c>
      <c r="J539" s="146" t="str">
        <f t="shared" si="994"/>
        <v>项</v>
      </c>
      <c r="K539" s="146" t="str">
        <f t="shared" si="995"/>
        <v>208</v>
      </c>
      <c r="N539" s="218">
        <v>205</v>
      </c>
      <c r="O539" s="146">
        <v>205.1296</v>
      </c>
      <c r="P539" s="219">
        <f t="shared" si="1034"/>
        <v>205</v>
      </c>
      <c r="Q539" s="219">
        <v>0</v>
      </c>
      <c r="R539" s="219">
        <v>0</v>
      </c>
      <c r="S539" s="219">
        <f>VLOOKUP(A:A,[3]全区!$A$1:$O$65536,15,FALSE)</f>
        <v>0</v>
      </c>
      <c r="T539" s="219">
        <v>475</v>
      </c>
      <c r="U539" s="146">
        <f>VLOOKUP(A:A,[3]全区!$A$1:$Q$65536,17,FALSE)</f>
        <v>475.12</v>
      </c>
      <c r="V539" s="219">
        <f t="shared" si="1035"/>
        <v>475</v>
      </c>
      <c r="W539" s="219">
        <v>0</v>
      </c>
      <c r="X539" s="182">
        <f>VLOOKUP(A:A,[3]全区!$A$1:$S$65536,19,FALSE)</f>
        <v>0</v>
      </c>
      <c r="Y539" s="219">
        <f t="shared" si="1036"/>
        <v>0</v>
      </c>
      <c r="AA539" s="182">
        <f>VLOOKUP(A:A,[2]全区!$A$1:$T$65536,20,FALSE)</f>
        <v>0</v>
      </c>
      <c r="AB539" s="219">
        <f t="shared" si="1037"/>
        <v>0</v>
      </c>
      <c r="AC539" s="182">
        <f>VLOOKUP(A:A,[1]全区!$A$1:$V$65536,22,FALSE)</f>
        <v>0</v>
      </c>
      <c r="AD539" s="219">
        <f t="shared" si="1038"/>
        <v>0</v>
      </c>
      <c r="AE539" s="182">
        <f>VLOOKUP(A:A,[2]全区!$A$1:$P$65536,16,FALSE)</f>
        <v>454.6</v>
      </c>
      <c r="AF539" s="219">
        <f t="shared" si="1039"/>
        <v>455</v>
      </c>
      <c r="AH539" s="182">
        <v>480</v>
      </c>
      <c r="AI539" s="182">
        <f>VLOOKUP(A:A,'[4]YB01'!$A$1:$C$1317,3,FALSE)</f>
        <v>480</v>
      </c>
      <c r="AJ539" s="177">
        <f t="shared" si="1040"/>
        <v>85</v>
      </c>
      <c r="AK539" s="146">
        <v>535</v>
      </c>
      <c r="AL539" s="146">
        <f t="shared" si="1041"/>
        <v>535</v>
      </c>
      <c r="AM539" s="228">
        <v>534.617317</v>
      </c>
      <c r="AN539" s="182">
        <f t="shared" si="1026"/>
        <v>0</v>
      </c>
      <c r="AO539" s="219">
        <v>0</v>
      </c>
      <c r="AP539" s="176">
        <f>(SUMIF([5]预算调整!$O:$O,A:A,[5]预算调整!$AD:$AD))/10000</f>
        <v>0</v>
      </c>
      <c r="AQ539" s="219">
        <f t="shared" si="1045"/>
        <v>0</v>
      </c>
      <c r="AR539" s="219">
        <v>85</v>
      </c>
      <c r="AS539" s="182">
        <f>(SUMIF([6]预算调整!$F:$F,A:A,[6]预算调整!$P:$P))/10000</f>
        <v>85.211961</v>
      </c>
      <c r="AT539" s="219">
        <f t="shared" si="1042"/>
        <v>85</v>
      </c>
      <c r="AW539" s="231">
        <v>371</v>
      </c>
      <c r="AX539" s="182">
        <f>(SUMIF([7]Sheet2!$B:$B,A:A,[7]Sheet2!$C:$C))/10000</f>
        <v>371.087434</v>
      </c>
      <c r="AY539" s="219">
        <f t="shared" si="1043"/>
        <v>371</v>
      </c>
      <c r="BC539" s="182">
        <v>0</v>
      </c>
      <c r="BD539" s="146">
        <f t="shared" si="1044"/>
        <v>0</v>
      </c>
      <c r="BE539" s="182">
        <v>0</v>
      </c>
      <c r="BF539" s="182">
        <f>SUMIF([8]Sheet1!$O:$O,A539,[8]Sheet1!$AD:$AD)</f>
        <v>0</v>
      </c>
    </row>
    <row r="540" s="177" customFormat="1" hidden="1" customHeight="1" spans="1:58">
      <c r="A540" s="209">
        <v>20804</v>
      </c>
      <c r="B540" s="207" t="s">
        <v>459</v>
      </c>
      <c r="C540" s="66">
        <f t="shared" ref="C540:H540" si="1046">SUM(C541:C541)</f>
        <v>0</v>
      </c>
      <c r="D540" s="66">
        <f t="shared" si="1046"/>
        <v>0</v>
      </c>
      <c r="E540" s="66">
        <f t="shared" si="1046"/>
        <v>0</v>
      </c>
      <c r="F540" s="66">
        <f t="shared" si="1046"/>
        <v>0</v>
      </c>
      <c r="G540" s="66">
        <f t="shared" si="1046"/>
        <v>0</v>
      </c>
      <c r="H540" s="66">
        <f t="shared" si="1046"/>
        <v>0</v>
      </c>
      <c r="I540" s="106" t="str">
        <f t="shared" si="993"/>
        <v>否</v>
      </c>
      <c r="J540" s="143" t="str">
        <f t="shared" si="994"/>
        <v>款</v>
      </c>
      <c r="K540" s="143" t="str">
        <f t="shared" si="995"/>
        <v>208</v>
      </c>
      <c r="L540" s="143"/>
      <c r="M540" s="143"/>
      <c r="N540" s="143"/>
      <c r="O540" s="143"/>
      <c r="P540" s="143"/>
      <c r="Q540" s="143"/>
      <c r="R540" s="143"/>
      <c r="S540" s="143"/>
      <c r="T540" s="143"/>
      <c r="U540" s="143"/>
      <c r="V540" s="143"/>
      <c r="W540" s="143"/>
      <c r="AN540" s="182">
        <f t="shared" si="1026"/>
        <v>0</v>
      </c>
      <c r="AO540" s="219"/>
      <c r="AP540" s="176">
        <f>(SUMIF([5]预算调整!$O:$O,A:A,[5]预算调整!$AD:$AD))/10000</f>
        <v>0</v>
      </c>
      <c r="AQ540" s="219">
        <f t="shared" si="1045"/>
        <v>0</v>
      </c>
      <c r="AR540" s="219"/>
      <c r="AS540" s="182">
        <v>0</v>
      </c>
      <c r="AX540" s="182">
        <v>0</v>
      </c>
      <c r="BC540" s="182"/>
      <c r="BD540" s="182"/>
      <c r="BE540" s="182">
        <v>0</v>
      </c>
      <c r="BF540" s="182"/>
    </row>
    <row r="541" hidden="1" customHeight="1" spans="1:58">
      <c r="A541" s="208">
        <v>2080402</v>
      </c>
      <c r="B541" s="60" t="s">
        <v>460</v>
      </c>
      <c r="C541" s="63">
        <f t="shared" ref="C541:C550" si="1047">N541+T541+W541</f>
        <v>0</v>
      </c>
      <c r="D541" s="63">
        <f t="shared" ref="D541:D550" si="1048">Q541+T541</f>
        <v>0</v>
      </c>
      <c r="E541" s="63">
        <f t="shared" ref="E541:E550" si="1049">H541-C541</f>
        <v>0</v>
      </c>
      <c r="F541" s="63">
        <f t="shared" ref="F541:F550" si="1050">G541-D541</f>
        <v>0</v>
      </c>
      <c r="G541" s="63">
        <f t="shared" ref="G541:G550" si="1051">AW541</f>
        <v>0</v>
      </c>
      <c r="H541" s="63">
        <f t="shared" ref="H541:H550" si="1052">AK541+AN541</f>
        <v>0</v>
      </c>
      <c r="I541" s="106" t="str">
        <f t="shared" si="993"/>
        <v>否</v>
      </c>
      <c r="J541" s="146" t="str">
        <f t="shared" si="994"/>
        <v>项</v>
      </c>
      <c r="K541" s="146" t="str">
        <f t="shared" si="995"/>
        <v>208</v>
      </c>
      <c r="N541" s="218">
        <v>0</v>
      </c>
      <c r="P541" s="219">
        <f>ROUND(O541,0)</f>
        <v>0</v>
      </c>
      <c r="Q541" s="219"/>
      <c r="R541" s="219"/>
      <c r="S541" s="219"/>
      <c r="T541" s="219"/>
      <c r="V541" s="219"/>
      <c r="W541" s="219">
        <v>0</v>
      </c>
      <c r="Y541" s="219">
        <f>ROUND(X541,0)</f>
        <v>0</v>
      </c>
      <c r="AB541" s="219"/>
      <c r="AD541" s="219">
        <f>ROUND(AC541,0)</f>
        <v>0</v>
      </c>
      <c r="AF541" s="219"/>
      <c r="AH541" s="182">
        <v>0</v>
      </c>
      <c r="AI541" s="182">
        <f>VLOOKUP(A:A,'[4]YB01'!$A$1:$C$1317,3,FALSE)</f>
        <v>0</v>
      </c>
      <c r="AJ541" s="177">
        <f t="shared" ref="AJ541:AJ550" si="1053">AO541+AR541</f>
        <v>0</v>
      </c>
      <c r="AK541" s="146">
        <v>0</v>
      </c>
      <c r="AL541" s="146">
        <f>ROUND(AM541,0)</f>
        <v>0</v>
      </c>
      <c r="AM541" s="228">
        <v>0</v>
      </c>
      <c r="AN541" s="182">
        <f t="shared" si="1026"/>
        <v>0</v>
      </c>
      <c r="AO541" s="219">
        <v>0</v>
      </c>
      <c r="AP541" s="176">
        <f>(SUMIF([5]预算调整!$O:$O,A:A,[5]预算调整!$AD:$AD))/10000</f>
        <v>0</v>
      </c>
      <c r="AQ541" s="219">
        <f t="shared" si="1045"/>
        <v>0</v>
      </c>
      <c r="AR541" s="219">
        <v>0</v>
      </c>
      <c r="AS541" s="182">
        <f>(SUMIF([6]预算调整!$F:$F,A:A,[6]预算调整!$P:$P))/10000</f>
        <v>0</v>
      </c>
      <c r="AT541" s="219">
        <f t="shared" ref="AT541:AT550" si="1054">ROUND(AS541,0)</f>
        <v>0</v>
      </c>
      <c r="AW541" s="231">
        <v>0</v>
      </c>
      <c r="AX541" s="182">
        <f>(SUMIF([7]Sheet2!$B:$B,A:A,[7]Sheet2!$C:$C))/10000</f>
        <v>0</v>
      </c>
      <c r="AY541" s="219">
        <f t="shared" ref="AY541:AY550" si="1055">ROUND(AX541,0)</f>
        <v>0</v>
      </c>
      <c r="BC541" s="182">
        <v>0</v>
      </c>
      <c r="BD541" s="146">
        <f t="shared" ref="BD541:BD550" si="1056">ROUND(BE541,0)</f>
        <v>0</v>
      </c>
      <c r="BE541" s="182">
        <v>0</v>
      </c>
      <c r="BF541" s="182">
        <f>SUMIF([8]Sheet1!$O:$O,A541,[8]Sheet1!$AD:$AD)</f>
        <v>0</v>
      </c>
    </row>
    <row r="542" s="177" customFormat="1" customHeight="1" spans="1:58">
      <c r="A542" s="209">
        <v>20805</v>
      </c>
      <c r="B542" s="207" t="s">
        <v>461</v>
      </c>
      <c r="C542" s="66">
        <f t="shared" ref="C542:H542" si="1057">SUM(C543:C550)</f>
        <v>37525</v>
      </c>
      <c r="D542" s="66">
        <f t="shared" si="1057"/>
        <v>2500.24</v>
      </c>
      <c r="E542" s="66">
        <f t="shared" si="1057"/>
        <v>-4074</v>
      </c>
      <c r="F542" s="66">
        <f t="shared" si="1057"/>
        <v>159.76</v>
      </c>
      <c r="G542" s="66">
        <f t="shared" si="1057"/>
        <v>2660</v>
      </c>
      <c r="H542" s="66">
        <f t="shared" si="1057"/>
        <v>33451</v>
      </c>
      <c r="I542" s="106" t="str">
        <f t="shared" si="993"/>
        <v>是</v>
      </c>
      <c r="J542" s="143" t="str">
        <f t="shared" si="994"/>
        <v>款</v>
      </c>
      <c r="K542" s="143" t="str">
        <f t="shared" si="995"/>
        <v>208</v>
      </c>
      <c r="L542" s="143"/>
      <c r="M542" s="143"/>
      <c r="N542" s="143"/>
      <c r="O542" s="143"/>
      <c r="P542" s="143"/>
      <c r="Q542" s="143"/>
      <c r="R542" s="143"/>
      <c r="S542" s="143"/>
      <c r="T542" s="143"/>
      <c r="U542" s="143"/>
      <c r="V542" s="143"/>
      <c r="W542" s="143"/>
      <c r="AN542" s="182">
        <f t="shared" si="1026"/>
        <v>0</v>
      </c>
      <c r="AO542" s="219"/>
      <c r="AP542" s="176">
        <f>(SUMIF([5]预算调整!$O:$O,A:A,[5]预算调整!$AD:$AD))/10000</f>
        <v>0</v>
      </c>
      <c r="AQ542" s="219">
        <f t="shared" si="1045"/>
        <v>0</v>
      </c>
      <c r="AR542" s="219"/>
      <c r="AS542" s="182">
        <v>0</v>
      </c>
      <c r="AX542" s="182">
        <v>0</v>
      </c>
      <c r="BC542" s="182"/>
      <c r="BD542" s="182"/>
      <c r="BE542" s="182">
        <v>0</v>
      </c>
      <c r="BF542" s="182"/>
    </row>
    <row r="543" customHeight="1" spans="1:58">
      <c r="A543" s="208">
        <v>2080501</v>
      </c>
      <c r="B543" s="60" t="s">
        <v>462</v>
      </c>
      <c r="C543" s="63">
        <f t="shared" si="1047"/>
        <v>2448</v>
      </c>
      <c r="D543" s="63">
        <f t="shared" si="1048"/>
        <v>0</v>
      </c>
      <c r="E543" s="63">
        <f t="shared" si="1049"/>
        <v>-592</v>
      </c>
      <c r="F543" s="63">
        <f t="shared" si="1050"/>
        <v>0</v>
      </c>
      <c r="G543" s="63">
        <f t="shared" si="1051"/>
        <v>0</v>
      </c>
      <c r="H543" s="63">
        <f t="shared" si="1052"/>
        <v>1856</v>
      </c>
      <c r="I543" s="106" t="str">
        <f t="shared" si="993"/>
        <v>是</v>
      </c>
      <c r="J543" s="146" t="str">
        <f t="shared" si="994"/>
        <v>项</v>
      </c>
      <c r="K543" s="146" t="str">
        <f t="shared" si="995"/>
        <v>208</v>
      </c>
      <c r="N543" s="218">
        <v>2448</v>
      </c>
      <c r="O543" s="146">
        <v>2448.31628</v>
      </c>
      <c r="P543" s="219">
        <f t="shared" ref="P543:P550" si="1058">ROUND(O543,0)</f>
        <v>2448</v>
      </c>
      <c r="Q543" s="219">
        <v>0</v>
      </c>
      <c r="R543" s="219">
        <v>0</v>
      </c>
      <c r="S543" s="219">
        <f>VLOOKUP(A:A,[3]全区!$A$1:$O$65536,15,FALSE)</f>
        <v>0</v>
      </c>
      <c r="T543" s="219">
        <v>0</v>
      </c>
      <c r="U543" s="146">
        <f>VLOOKUP(A:A,[3]全区!$A$1:$Q$65536,17,FALSE)</f>
        <v>0</v>
      </c>
      <c r="V543" s="219">
        <f t="shared" ref="V543:V550" si="1059">ROUND(U543,0)</f>
        <v>0</v>
      </c>
      <c r="W543" s="219">
        <v>0</v>
      </c>
      <c r="X543" s="182">
        <f>VLOOKUP(A:A,[3]全区!$A$1:$S$65536,19,FALSE)</f>
        <v>0</v>
      </c>
      <c r="Y543" s="219">
        <f t="shared" ref="Y543:Y550" si="1060">ROUND(X543,0)</f>
        <v>0</v>
      </c>
      <c r="AA543" s="182">
        <f>VLOOKUP(A:A,[2]全区!$A$1:$T$65536,20,FALSE)</f>
        <v>0</v>
      </c>
      <c r="AB543" s="219">
        <f t="shared" ref="AB543:AB550" si="1061">ROUND(AA543,0)</f>
        <v>0</v>
      </c>
      <c r="AC543" s="182">
        <f>VLOOKUP(A:A,[1]全区!$A$1:$V$65536,22,FALSE)</f>
        <v>0</v>
      </c>
      <c r="AD543" s="219">
        <f t="shared" ref="AD543:AD550" si="1062">ROUND(AC543,0)</f>
        <v>0</v>
      </c>
      <c r="AE543" s="182">
        <f>VLOOKUP(A:A,[2]全区!$A$1:$P$65536,16,FALSE)</f>
        <v>0</v>
      </c>
      <c r="AF543" s="219">
        <f t="shared" ref="AF543:AF550" si="1063">ROUND(AE543,0)</f>
        <v>0</v>
      </c>
      <c r="AH543" s="182">
        <v>1830</v>
      </c>
      <c r="AI543" s="182">
        <f>VLOOKUP(A:A,'[4]YB01'!$A$1:$C$1317,3,FALSE)</f>
        <v>1830</v>
      </c>
      <c r="AJ543" s="177">
        <f t="shared" si="1053"/>
        <v>590</v>
      </c>
      <c r="AK543" s="146">
        <v>1856</v>
      </c>
      <c r="AL543" s="146">
        <f t="shared" ref="AL543:AL550" si="1064">ROUND(AM543,0)</f>
        <v>1856</v>
      </c>
      <c r="AM543" s="228">
        <v>1856.374651</v>
      </c>
      <c r="AN543" s="182">
        <f t="shared" si="1026"/>
        <v>0</v>
      </c>
      <c r="AO543" s="219">
        <v>590</v>
      </c>
      <c r="AP543" s="176">
        <f>(SUMIF([5]预算调整!$O:$O,A:A,[5]预算调整!$AD:$AD))/10000</f>
        <v>589.749711</v>
      </c>
      <c r="AQ543" s="219">
        <f t="shared" si="1045"/>
        <v>590</v>
      </c>
      <c r="AR543" s="219">
        <v>0</v>
      </c>
      <c r="AS543" s="182">
        <f>(SUMIF([6]预算调整!$F:$F,A:A,[6]预算调整!$P:$P))/10000</f>
        <v>0</v>
      </c>
      <c r="AT543" s="219">
        <f t="shared" si="1054"/>
        <v>0</v>
      </c>
      <c r="AW543" s="231">
        <v>0</v>
      </c>
      <c r="AX543" s="182">
        <f>(SUMIF([7]Sheet2!$B:$B,A:A,[7]Sheet2!$C:$C))/10000</f>
        <v>0</v>
      </c>
      <c r="AY543" s="219">
        <f t="shared" si="1055"/>
        <v>0</v>
      </c>
      <c r="BC543" s="182">
        <v>0</v>
      </c>
      <c r="BD543" s="146">
        <f t="shared" si="1056"/>
        <v>0</v>
      </c>
      <c r="BE543" s="182">
        <v>0</v>
      </c>
      <c r="BF543" s="182">
        <f>SUMIF([8]Sheet1!$O:$O,A543,[8]Sheet1!$AD:$AD)</f>
        <v>0</v>
      </c>
    </row>
    <row r="544" customHeight="1" spans="1:58">
      <c r="A544" s="208">
        <v>2080502</v>
      </c>
      <c r="B544" s="60" t="s">
        <v>463</v>
      </c>
      <c r="C544" s="63">
        <f t="shared" si="1047"/>
        <v>4327</v>
      </c>
      <c r="D544" s="63">
        <f t="shared" si="1048"/>
        <v>0</v>
      </c>
      <c r="E544" s="63">
        <f t="shared" si="1049"/>
        <v>-824</v>
      </c>
      <c r="F544" s="63">
        <f t="shared" si="1050"/>
        <v>0</v>
      </c>
      <c r="G544" s="63">
        <f t="shared" si="1051"/>
        <v>0</v>
      </c>
      <c r="H544" s="63">
        <f t="shared" si="1052"/>
        <v>3503</v>
      </c>
      <c r="I544" s="106" t="str">
        <f t="shared" si="993"/>
        <v>是</v>
      </c>
      <c r="J544" s="146" t="str">
        <f t="shared" si="994"/>
        <v>项</v>
      </c>
      <c r="K544" s="146" t="str">
        <f t="shared" si="995"/>
        <v>208</v>
      </c>
      <c r="N544" s="218">
        <v>4327</v>
      </c>
      <c r="O544" s="146">
        <v>4327.300705</v>
      </c>
      <c r="P544" s="219">
        <f t="shared" si="1058"/>
        <v>4327</v>
      </c>
      <c r="Q544" s="219">
        <v>0</v>
      </c>
      <c r="R544" s="219">
        <v>0</v>
      </c>
      <c r="S544" s="219">
        <f>VLOOKUP(A:A,[3]全区!$A$1:$O$65536,15,FALSE)</f>
        <v>0</v>
      </c>
      <c r="T544" s="219">
        <v>0</v>
      </c>
      <c r="U544" s="146">
        <f>VLOOKUP(A:A,[3]全区!$A$1:$Q$65536,17,FALSE)</f>
        <v>0</v>
      </c>
      <c r="V544" s="219">
        <f t="shared" si="1059"/>
        <v>0</v>
      </c>
      <c r="W544" s="219">
        <v>0</v>
      </c>
      <c r="X544" s="182">
        <f>VLOOKUP(A:A,[3]全区!$A$1:$S$65536,19,FALSE)</f>
        <v>0</v>
      </c>
      <c r="Y544" s="219">
        <f t="shared" si="1060"/>
        <v>0</v>
      </c>
      <c r="AA544" s="182">
        <f>VLOOKUP(A:A,[2]全区!$A$1:$T$65536,20,FALSE)</f>
        <v>0</v>
      </c>
      <c r="AB544" s="219">
        <f t="shared" si="1061"/>
        <v>0</v>
      </c>
      <c r="AC544" s="182">
        <f>VLOOKUP(A:A,[1]全区!$A$1:$V$65536,22,FALSE)</f>
        <v>0</v>
      </c>
      <c r="AD544" s="219">
        <f t="shared" si="1062"/>
        <v>0</v>
      </c>
      <c r="AE544" s="182">
        <f>VLOOKUP(A:A,[2]全区!$A$1:$P$65536,16,FALSE)</f>
        <v>0</v>
      </c>
      <c r="AF544" s="219">
        <f t="shared" si="1063"/>
        <v>0</v>
      </c>
      <c r="AH544" s="182">
        <v>3351</v>
      </c>
      <c r="AI544" s="182">
        <f>VLOOKUP(A:A,'[4]YB01'!$A$1:$C$1317,3,FALSE)</f>
        <v>3351</v>
      </c>
      <c r="AJ544" s="177">
        <f t="shared" si="1053"/>
        <v>975</v>
      </c>
      <c r="AK544" s="146">
        <v>3503</v>
      </c>
      <c r="AL544" s="146">
        <f t="shared" si="1064"/>
        <v>3503</v>
      </c>
      <c r="AM544" s="228">
        <v>3502.799649</v>
      </c>
      <c r="AN544" s="182">
        <f t="shared" si="1026"/>
        <v>0</v>
      </c>
      <c r="AO544" s="219">
        <v>975</v>
      </c>
      <c r="AP544" s="176">
        <f>(SUMIF([5]预算调整!$O:$O,A:A,[5]预算调整!$AD:$AD))/10000</f>
        <v>975.209308</v>
      </c>
      <c r="AQ544" s="219">
        <f t="shared" si="1045"/>
        <v>975</v>
      </c>
      <c r="AR544" s="219">
        <v>0</v>
      </c>
      <c r="AS544" s="182">
        <f>(SUMIF([6]预算调整!$F:$F,A:A,[6]预算调整!$P:$P))/10000</f>
        <v>0</v>
      </c>
      <c r="AT544" s="219">
        <f t="shared" si="1054"/>
        <v>0</v>
      </c>
      <c r="AW544" s="231">
        <v>0</v>
      </c>
      <c r="AX544" s="182">
        <f>(SUMIF([7]Sheet2!$B:$B,A:A,[7]Sheet2!$C:$C))/10000</f>
        <v>0</v>
      </c>
      <c r="AY544" s="219">
        <f t="shared" si="1055"/>
        <v>0</v>
      </c>
      <c r="BC544" s="182">
        <v>0</v>
      </c>
      <c r="BD544" s="146">
        <f t="shared" si="1056"/>
        <v>0</v>
      </c>
      <c r="BE544" s="182">
        <v>0</v>
      </c>
      <c r="BF544" s="182">
        <f>SUMIF([8]Sheet1!$O:$O,A544,[8]Sheet1!$AD:$AD)</f>
        <v>0</v>
      </c>
    </row>
    <row r="545" hidden="1" customHeight="1" spans="1:58">
      <c r="A545" s="208">
        <v>2080503</v>
      </c>
      <c r="B545" s="60" t="s">
        <v>464</v>
      </c>
      <c r="C545" s="63">
        <f t="shared" si="1047"/>
        <v>0</v>
      </c>
      <c r="D545" s="63">
        <f t="shared" si="1048"/>
        <v>0</v>
      </c>
      <c r="E545" s="63">
        <f t="shared" si="1049"/>
        <v>0</v>
      </c>
      <c r="F545" s="63">
        <f t="shared" si="1050"/>
        <v>0</v>
      </c>
      <c r="G545" s="63">
        <f t="shared" si="1051"/>
        <v>0</v>
      </c>
      <c r="H545" s="63">
        <f t="shared" si="1052"/>
        <v>0</v>
      </c>
      <c r="I545" s="106" t="str">
        <f t="shared" si="993"/>
        <v>否</v>
      </c>
      <c r="J545" s="146" t="str">
        <f t="shared" si="994"/>
        <v>项</v>
      </c>
      <c r="K545" s="146" t="str">
        <f t="shared" si="995"/>
        <v>208</v>
      </c>
      <c r="N545" s="218">
        <v>0</v>
      </c>
      <c r="O545" s="146">
        <v>0</v>
      </c>
      <c r="P545" s="219">
        <f t="shared" si="1058"/>
        <v>0</v>
      </c>
      <c r="Q545" s="219">
        <v>0</v>
      </c>
      <c r="R545" s="219">
        <v>0</v>
      </c>
      <c r="S545" s="219">
        <f>VLOOKUP(A:A,[3]全区!$A$1:$O$65536,15,FALSE)</f>
        <v>0</v>
      </c>
      <c r="T545" s="219">
        <v>0</v>
      </c>
      <c r="U545" s="146">
        <f>VLOOKUP(A:A,[3]全区!$A$1:$Q$65536,17,FALSE)</f>
        <v>0</v>
      </c>
      <c r="V545" s="219">
        <f t="shared" si="1059"/>
        <v>0</v>
      </c>
      <c r="W545" s="219">
        <v>0</v>
      </c>
      <c r="X545" s="182">
        <f>VLOOKUP(A:A,[3]全区!$A$1:$S$65536,19,FALSE)</f>
        <v>0</v>
      </c>
      <c r="Y545" s="219">
        <f t="shared" si="1060"/>
        <v>0</v>
      </c>
      <c r="AA545" s="182">
        <f>VLOOKUP(A:A,[2]全区!$A$1:$T$65536,20,FALSE)</f>
        <v>0</v>
      </c>
      <c r="AB545" s="219">
        <f t="shared" si="1061"/>
        <v>0</v>
      </c>
      <c r="AC545" s="182">
        <f>VLOOKUP(A:A,[1]全区!$A$1:$V$65536,22,FALSE)</f>
        <v>0</v>
      </c>
      <c r="AD545" s="219">
        <f t="shared" si="1062"/>
        <v>0</v>
      </c>
      <c r="AE545" s="182">
        <f>VLOOKUP(A:A,[2]全区!$A$1:$P$65536,16,FALSE)</f>
        <v>0</v>
      </c>
      <c r="AF545" s="219">
        <f t="shared" si="1063"/>
        <v>0</v>
      </c>
      <c r="AH545" s="182">
        <v>0</v>
      </c>
      <c r="AI545" s="182">
        <f>VLOOKUP(A:A,'[4]YB01'!$A$1:$C$1317,3,FALSE)</f>
        <v>0</v>
      </c>
      <c r="AJ545" s="177">
        <f t="shared" si="1053"/>
        <v>0</v>
      </c>
      <c r="AK545" s="146">
        <v>0</v>
      </c>
      <c r="AL545" s="146">
        <f t="shared" si="1064"/>
        <v>0</v>
      </c>
      <c r="AM545" s="228">
        <v>0</v>
      </c>
      <c r="AN545" s="182">
        <f t="shared" si="1026"/>
        <v>0</v>
      </c>
      <c r="AO545" s="219">
        <v>0</v>
      </c>
      <c r="AP545" s="176">
        <f>(SUMIF([5]预算调整!$O:$O,A:A,[5]预算调整!$AD:$AD))/10000</f>
        <v>0</v>
      </c>
      <c r="AQ545" s="219">
        <f t="shared" si="1045"/>
        <v>0</v>
      </c>
      <c r="AR545" s="219">
        <v>0</v>
      </c>
      <c r="AS545" s="182">
        <f>(SUMIF([6]预算调整!$F:$F,A:A,[6]预算调整!$P:$P))/10000</f>
        <v>0</v>
      </c>
      <c r="AT545" s="219">
        <f t="shared" si="1054"/>
        <v>0</v>
      </c>
      <c r="AW545" s="231">
        <v>0</v>
      </c>
      <c r="AX545" s="182">
        <f>(SUMIF([7]Sheet2!$B:$B,A:A,[7]Sheet2!$C:$C))/10000</f>
        <v>0</v>
      </c>
      <c r="AY545" s="219">
        <f t="shared" si="1055"/>
        <v>0</v>
      </c>
      <c r="BC545" s="182">
        <v>0</v>
      </c>
      <c r="BD545" s="146">
        <f t="shared" si="1056"/>
        <v>0</v>
      </c>
      <c r="BE545" s="182">
        <v>0</v>
      </c>
      <c r="BF545" s="182">
        <f>SUMIF([8]Sheet1!$O:$O,A545,[8]Sheet1!$AD:$AD)</f>
        <v>0</v>
      </c>
    </row>
    <row r="546" customHeight="1" spans="1:58">
      <c r="A546" s="208">
        <v>2080505</v>
      </c>
      <c r="B546" s="60" t="s">
        <v>465</v>
      </c>
      <c r="C546" s="63">
        <f t="shared" si="1047"/>
        <v>13080</v>
      </c>
      <c r="D546" s="63">
        <f t="shared" si="1048"/>
        <v>0</v>
      </c>
      <c r="E546" s="63">
        <f t="shared" si="1049"/>
        <v>-1100</v>
      </c>
      <c r="F546" s="63">
        <f t="shared" si="1050"/>
        <v>0</v>
      </c>
      <c r="G546" s="63">
        <f t="shared" si="1051"/>
        <v>0</v>
      </c>
      <c r="H546" s="63">
        <f t="shared" si="1052"/>
        <v>11980</v>
      </c>
      <c r="I546" s="106" t="str">
        <f t="shared" si="993"/>
        <v>是</v>
      </c>
      <c r="J546" s="146" t="str">
        <f t="shared" si="994"/>
        <v>项</v>
      </c>
      <c r="K546" s="146" t="str">
        <f t="shared" si="995"/>
        <v>208</v>
      </c>
      <c r="N546" s="218">
        <v>13080</v>
      </c>
      <c r="O546" s="146">
        <v>13080.287842</v>
      </c>
      <c r="P546" s="219">
        <f t="shared" si="1058"/>
        <v>13080</v>
      </c>
      <c r="Q546" s="219">
        <v>0</v>
      </c>
      <c r="R546" s="219">
        <v>0</v>
      </c>
      <c r="S546" s="219">
        <f>VLOOKUP(A:A,[3]全区!$A$1:$O$65536,15,FALSE)</f>
        <v>0</v>
      </c>
      <c r="T546" s="219">
        <v>0</v>
      </c>
      <c r="U546" s="146">
        <f>VLOOKUP(A:A,[3]全区!$A$1:$Q$65536,17,FALSE)</f>
        <v>0</v>
      </c>
      <c r="V546" s="219">
        <f t="shared" si="1059"/>
        <v>0</v>
      </c>
      <c r="W546" s="219">
        <v>0</v>
      </c>
      <c r="X546" s="182">
        <f>VLOOKUP(A:A,[3]全区!$A$1:$S$65536,19,FALSE)</f>
        <v>0</v>
      </c>
      <c r="Y546" s="219">
        <f t="shared" si="1060"/>
        <v>0</v>
      </c>
      <c r="AA546" s="182">
        <f>VLOOKUP(A:A,[2]全区!$A$1:$T$65536,20,FALSE)</f>
        <v>0</v>
      </c>
      <c r="AB546" s="219">
        <f t="shared" si="1061"/>
        <v>0</v>
      </c>
      <c r="AC546" s="182">
        <f>VLOOKUP(A:A,[1]全区!$A$1:$V$65536,22,FALSE)</f>
        <v>0</v>
      </c>
      <c r="AD546" s="219">
        <f t="shared" si="1062"/>
        <v>0</v>
      </c>
      <c r="AE546" s="182">
        <f>VLOOKUP(A:A,[2]全区!$A$1:$P$65536,16,FALSE)</f>
        <v>0</v>
      </c>
      <c r="AF546" s="219">
        <f t="shared" si="1063"/>
        <v>0</v>
      </c>
      <c r="AH546" s="182">
        <v>10838</v>
      </c>
      <c r="AI546" s="182">
        <f>VLOOKUP(A:A,'[4]YB01'!$A$1:$C$1317,3,FALSE)</f>
        <v>10838</v>
      </c>
      <c r="AJ546" s="177">
        <f t="shared" si="1053"/>
        <v>2315</v>
      </c>
      <c r="AK546" s="146">
        <v>11980</v>
      </c>
      <c r="AL546" s="146">
        <f t="shared" si="1064"/>
        <v>11980</v>
      </c>
      <c r="AM546" s="228">
        <v>11980.191331</v>
      </c>
      <c r="AN546" s="182">
        <f t="shared" si="1026"/>
        <v>0</v>
      </c>
      <c r="AO546" s="219">
        <v>2315</v>
      </c>
      <c r="AP546" s="176">
        <f>(SUMIF([5]预算调整!$O:$O,A:A,[5]预算调整!$AD:$AD))/10000</f>
        <v>2315.077843</v>
      </c>
      <c r="AQ546" s="219">
        <f t="shared" si="1045"/>
        <v>2315</v>
      </c>
      <c r="AR546" s="219">
        <v>0</v>
      </c>
      <c r="AS546" s="182">
        <f>(SUMIF([6]预算调整!$F:$F,A:A,[6]预算调整!$P:$P))/10000</f>
        <v>0</v>
      </c>
      <c r="AT546" s="219">
        <f t="shared" si="1054"/>
        <v>0</v>
      </c>
      <c r="AW546" s="231">
        <v>0</v>
      </c>
      <c r="AX546" s="182">
        <f>(SUMIF([7]Sheet2!$B:$B,A:A,[7]Sheet2!$C:$C))/10000</f>
        <v>0</v>
      </c>
      <c r="AY546" s="219">
        <f t="shared" si="1055"/>
        <v>0</v>
      </c>
      <c r="BC546" s="182">
        <v>0</v>
      </c>
      <c r="BD546" s="146">
        <f t="shared" si="1056"/>
        <v>0</v>
      </c>
      <c r="BE546" s="182">
        <v>0</v>
      </c>
      <c r="BF546" s="182">
        <f>SUMIF([8]Sheet1!$O:$O,A546,[8]Sheet1!$AD:$AD)</f>
        <v>0</v>
      </c>
    </row>
    <row r="547" customHeight="1" spans="1:58">
      <c r="A547" s="208">
        <v>2080506</v>
      </c>
      <c r="B547" s="60" t="s">
        <v>466</v>
      </c>
      <c r="C547" s="63">
        <f t="shared" si="1047"/>
        <v>2636</v>
      </c>
      <c r="D547" s="63">
        <f t="shared" si="1048"/>
        <v>0</v>
      </c>
      <c r="E547" s="63">
        <f t="shared" si="1049"/>
        <v>-1128</v>
      </c>
      <c r="F547" s="63">
        <f t="shared" si="1050"/>
        <v>0</v>
      </c>
      <c r="G547" s="63">
        <f t="shared" si="1051"/>
        <v>0</v>
      </c>
      <c r="H547" s="63">
        <f t="shared" si="1052"/>
        <v>1508</v>
      </c>
      <c r="I547" s="106" t="str">
        <f t="shared" si="993"/>
        <v>是</v>
      </c>
      <c r="J547" s="146" t="str">
        <f t="shared" si="994"/>
        <v>项</v>
      </c>
      <c r="K547" s="146" t="str">
        <f t="shared" si="995"/>
        <v>208</v>
      </c>
      <c r="N547" s="218">
        <v>2636</v>
      </c>
      <c r="O547" s="146">
        <v>2635.589038</v>
      </c>
      <c r="P547" s="219">
        <f t="shared" si="1058"/>
        <v>2636</v>
      </c>
      <c r="Q547" s="219">
        <v>0</v>
      </c>
      <c r="R547" s="219">
        <v>0</v>
      </c>
      <c r="S547" s="219">
        <f>VLOOKUP(A:A,[3]全区!$A$1:$O$65536,15,FALSE)</f>
        <v>0</v>
      </c>
      <c r="T547" s="219">
        <v>0</v>
      </c>
      <c r="U547" s="146">
        <f>VLOOKUP(A:A,[3]全区!$A$1:$Q$65536,17,FALSE)</f>
        <v>0</v>
      </c>
      <c r="V547" s="219">
        <f t="shared" si="1059"/>
        <v>0</v>
      </c>
      <c r="W547" s="219">
        <v>0</v>
      </c>
      <c r="X547" s="182">
        <f>VLOOKUP(A:A,[3]全区!$A$1:$S$65536,19,FALSE)</f>
        <v>0</v>
      </c>
      <c r="Y547" s="219">
        <f t="shared" si="1060"/>
        <v>0</v>
      </c>
      <c r="AA547" s="182">
        <f>VLOOKUP(A:A,[2]全区!$A$1:$T$65536,20,FALSE)</f>
        <v>0</v>
      </c>
      <c r="AB547" s="219">
        <f t="shared" si="1061"/>
        <v>0</v>
      </c>
      <c r="AC547" s="182">
        <f>VLOOKUP(A:A,[1]全区!$A$1:$V$65536,22,FALSE)</f>
        <v>0</v>
      </c>
      <c r="AD547" s="219">
        <f t="shared" si="1062"/>
        <v>0</v>
      </c>
      <c r="AE547" s="182">
        <f>VLOOKUP(A:A,[2]全区!$A$1:$P$65536,16,FALSE)</f>
        <v>0</v>
      </c>
      <c r="AF547" s="219">
        <f t="shared" si="1063"/>
        <v>0</v>
      </c>
      <c r="AH547" s="182">
        <v>1191</v>
      </c>
      <c r="AI547" s="182">
        <f>VLOOKUP(A:A,'[4]YB01'!$A$1:$C$1317,3,FALSE)</f>
        <v>1191</v>
      </c>
      <c r="AJ547" s="177">
        <f t="shared" si="1053"/>
        <v>1070</v>
      </c>
      <c r="AK547" s="146">
        <v>1508</v>
      </c>
      <c r="AL547" s="146">
        <f t="shared" si="1064"/>
        <v>1508</v>
      </c>
      <c r="AM547" s="228">
        <v>1508.243254</v>
      </c>
      <c r="AN547" s="182">
        <f t="shared" si="1026"/>
        <v>0</v>
      </c>
      <c r="AO547" s="219">
        <v>1070</v>
      </c>
      <c r="AP547" s="176">
        <f>(SUMIF([5]预算调整!$O:$O,A:A,[5]预算调整!$AD:$AD))/10000</f>
        <v>1069.828244</v>
      </c>
      <c r="AQ547" s="219">
        <f t="shared" si="1045"/>
        <v>1070</v>
      </c>
      <c r="AR547" s="219">
        <v>0</v>
      </c>
      <c r="AS547" s="182">
        <f>(SUMIF([6]预算调整!$F:$F,A:A,[6]预算调整!$P:$P))/10000</f>
        <v>0</v>
      </c>
      <c r="AT547" s="219">
        <f t="shared" si="1054"/>
        <v>0</v>
      </c>
      <c r="AW547" s="231">
        <v>0</v>
      </c>
      <c r="AX547" s="182">
        <f>(SUMIF([7]Sheet2!$B:$B,A:A,[7]Sheet2!$C:$C))/10000</f>
        <v>0</v>
      </c>
      <c r="AY547" s="219">
        <f t="shared" si="1055"/>
        <v>0</v>
      </c>
      <c r="BC547" s="182">
        <v>0</v>
      </c>
      <c r="BD547" s="146">
        <f t="shared" si="1056"/>
        <v>0</v>
      </c>
      <c r="BE547" s="182">
        <v>0</v>
      </c>
      <c r="BF547" s="182">
        <f>SUMIF([8]Sheet1!$O:$O,A547,[8]Sheet1!$AD:$AD)</f>
        <v>0</v>
      </c>
    </row>
    <row r="548" customHeight="1" spans="1:58">
      <c r="A548" s="208">
        <v>2080507</v>
      </c>
      <c r="B548" s="60" t="s">
        <v>467</v>
      </c>
      <c r="C548" s="63">
        <f t="shared" si="1047"/>
        <v>10500</v>
      </c>
      <c r="D548" s="63">
        <f t="shared" si="1048"/>
        <v>2500.24</v>
      </c>
      <c r="E548" s="63">
        <f t="shared" si="1049"/>
        <v>160</v>
      </c>
      <c r="F548" s="63">
        <f t="shared" si="1050"/>
        <v>159.76</v>
      </c>
      <c r="G548" s="63">
        <v>2660</v>
      </c>
      <c r="H548" s="63">
        <f t="shared" si="1052"/>
        <v>10660</v>
      </c>
      <c r="I548" s="106" t="str">
        <f t="shared" si="993"/>
        <v>是</v>
      </c>
      <c r="J548" s="146" t="str">
        <f t="shared" si="994"/>
        <v>项</v>
      </c>
      <c r="K548" s="146" t="str">
        <f t="shared" si="995"/>
        <v>208</v>
      </c>
      <c r="N548" s="218">
        <v>10324</v>
      </c>
      <c r="O548" s="146">
        <v>10324.24</v>
      </c>
      <c r="P548" s="219">
        <f t="shared" si="1058"/>
        <v>10324</v>
      </c>
      <c r="Q548" s="219">
        <v>2324.24</v>
      </c>
      <c r="R548" s="219">
        <v>2324.24</v>
      </c>
      <c r="S548" s="219">
        <f>VLOOKUP(A:A,[3]全区!$A$1:$O$65536,15,FALSE)</f>
        <v>2324.24</v>
      </c>
      <c r="T548" s="219">
        <v>176</v>
      </c>
      <c r="U548" s="146">
        <f>VLOOKUP(A:A,[3]全区!$A$1:$Q$65536,17,FALSE)</f>
        <v>175.76</v>
      </c>
      <c r="V548" s="219">
        <f t="shared" si="1059"/>
        <v>176</v>
      </c>
      <c r="W548" s="219">
        <v>0</v>
      </c>
      <c r="X548" s="182">
        <f>VLOOKUP(A:A,[3]全区!$A$1:$S$65536,19,FALSE)</f>
        <v>0</v>
      </c>
      <c r="Y548" s="219">
        <f t="shared" si="1060"/>
        <v>0</v>
      </c>
      <c r="AA548" s="182">
        <f>VLOOKUP(A:A,[2]全区!$A$1:$T$65536,20,FALSE)</f>
        <v>0</v>
      </c>
      <c r="AB548" s="219">
        <f t="shared" si="1061"/>
        <v>0</v>
      </c>
      <c r="AC548" s="182">
        <f>VLOOKUP(A:A,[1]全区!$A$1:$V$65536,22,FALSE)</f>
        <v>0</v>
      </c>
      <c r="AD548" s="219">
        <f t="shared" si="1062"/>
        <v>0</v>
      </c>
      <c r="AE548" s="182">
        <f>VLOOKUP(A:A,[2]全区!$A$1:$P$65536,16,FALSE)</f>
        <v>2324.24</v>
      </c>
      <c r="AF548" s="219">
        <f t="shared" si="1063"/>
        <v>2324</v>
      </c>
      <c r="AH548" s="182">
        <v>8924</v>
      </c>
      <c r="AI548" s="182">
        <f>VLOOKUP(A:A,'[4]YB01'!$A$1:$C$1317,3,FALSE)</f>
        <v>8924</v>
      </c>
      <c r="AJ548" s="226">
        <f>1736+800</f>
        <v>2536</v>
      </c>
      <c r="AK548" s="146">
        <v>10660</v>
      </c>
      <c r="AL548" s="146">
        <f t="shared" si="1064"/>
        <v>10660</v>
      </c>
      <c r="AM548" s="243">
        <v>10660.35</v>
      </c>
      <c r="AN548" s="182">
        <f t="shared" si="1026"/>
        <v>0</v>
      </c>
      <c r="AO548" s="219">
        <v>1736</v>
      </c>
      <c r="AP548" s="176">
        <f>(SUMIF([5]预算调整!$O:$O,A:A,[5]预算调整!$AD:$AD))/10000</f>
        <v>1736.11</v>
      </c>
      <c r="AQ548" s="219">
        <f t="shared" si="1045"/>
        <v>1736</v>
      </c>
      <c r="AR548" s="219">
        <v>1400</v>
      </c>
      <c r="AS548" s="226">
        <v>800</v>
      </c>
      <c r="AT548" s="219">
        <f t="shared" si="1054"/>
        <v>800</v>
      </c>
      <c r="AW548" s="232">
        <v>2660</v>
      </c>
      <c r="AX548" s="182">
        <f>(SUMIF([7]Sheet2!$B:$B,A:A,[7]Sheet2!$C:$C))/10000</f>
        <v>2660.35</v>
      </c>
      <c r="AY548" s="219">
        <f t="shared" si="1055"/>
        <v>2660</v>
      </c>
      <c r="BC548" s="182">
        <v>0</v>
      </c>
      <c r="BD548" s="146">
        <f t="shared" si="1056"/>
        <v>0</v>
      </c>
      <c r="BE548" s="182">
        <v>0</v>
      </c>
      <c r="BF548" s="182">
        <f>SUMIF([8]Sheet1!$O:$O,A548,[8]Sheet1!$AD:$AD)</f>
        <v>0</v>
      </c>
    </row>
    <row r="549" hidden="1" customHeight="1" spans="1:58">
      <c r="A549" s="233">
        <v>2080508</v>
      </c>
      <c r="B549" s="241" t="s">
        <v>468</v>
      </c>
      <c r="C549" s="63">
        <f t="shared" si="1047"/>
        <v>0</v>
      </c>
      <c r="D549" s="63">
        <f t="shared" si="1048"/>
        <v>0</v>
      </c>
      <c r="E549" s="63">
        <f t="shared" si="1049"/>
        <v>0</v>
      </c>
      <c r="F549" s="63">
        <f t="shared" si="1050"/>
        <v>0</v>
      </c>
      <c r="G549" s="63">
        <f t="shared" si="1051"/>
        <v>0</v>
      </c>
      <c r="H549" s="63">
        <f t="shared" si="1052"/>
        <v>0</v>
      </c>
      <c r="I549" s="106" t="str">
        <f t="shared" si="993"/>
        <v>否</v>
      </c>
      <c r="J549" s="146" t="str">
        <f t="shared" si="994"/>
        <v>项</v>
      </c>
      <c r="K549" s="146" t="str">
        <f t="shared" si="995"/>
        <v>208</v>
      </c>
      <c r="N549" s="218">
        <v>0</v>
      </c>
      <c r="P549" s="219">
        <f t="shared" si="1058"/>
        <v>0</v>
      </c>
      <c r="Q549" s="219"/>
      <c r="R549" s="219"/>
      <c r="S549" s="219"/>
      <c r="T549" s="219"/>
      <c r="V549" s="219"/>
      <c r="W549" s="219">
        <v>0</v>
      </c>
      <c r="Y549" s="219">
        <f t="shared" si="1060"/>
        <v>0</v>
      </c>
      <c r="AB549" s="219"/>
      <c r="AD549" s="219">
        <f t="shared" si="1062"/>
        <v>0</v>
      </c>
      <c r="AF549" s="219"/>
      <c r="AH549" s="182">
        <v>0</v>
      </c>
      <c r="AI549" s="182">
        <f>VLOOKUP(A:A,'[4]YB01'!$A$1:$C$1317,3,FALSE)</f>
        <v>0</v>
      </c>
      <c r="AJ549" s="177">
        <f t="shared" si="1053"/>
        <v>0</v>
      </c>
      <c r="AK549" s="146">
        <v>0</v>
      </c>
      <c r="AL549" s="146">
        <f t="shared" si="1064"/>
        <v>0</v>
      </c>
      <c r="AM549" s="228">
        <v>0</v>
      </c>
      <c r="AN549" s="182">
        <f t="shared" si="1026"/>
        <v>0</v>
      </c>
      <c r="AO549" s="219">
        <v>0</v>
      </c>
      <c r="AP549" s="176">
        <f>(SUMIF([5]预算调整!$O:$O,A:A,[5]预算调整!$AD:$AD))/10000</f>
        <v>0</v>
      </c>
      <c r="AQ549" s="219">
        <f t="shared" si="1045"/>
        <v>0</v>
      </c>
      <c r="AR549" s="219">
        <v>0</v>
      </c>
      <c r="AS549" s="182">
        <f>(SUMIF([6]预算调整!$F:$F,A:A,[6]预算调整!$P:$P))/10000</f>
        <v>0</v>
      </c>
      <c r="AT549" s="219">
        <f t="shared" si="1054"/>
        <v>0</v>
      </c>
      <c r="AW549" s="231">
        <v>0</v>
      </c>
      <c r="AX549" s="182">
        <f>(SUMIF([7]Sheet2!$B:$B,A:A,[7]Sheet2!$C:$C))/10000</f>
        <v>0</v>
      </c>
      <c r="AY549" s="219">
        <f t="shared" si="1055"/>
        <v>0</v>
      </c>
      <c r="BC549" s="182">
        <v>0</v>
      </c>
      <c r="BD549" s="146">
        <f t="shared" si="1056"/>
        <v>0</v>
      </c>
      <c r="BE549" s="182">
        <v>0</v>
      </c>
      <c r="BF549" s="182">
        <f>SUMIF([8]Sheet1!$O:$O,A549,[8]Sheet1!$AD:$AD)</f>
        <v>0</v>
      </c>
    </row>
    <row r="550" s="180" customFormat="1" customHeight="1" spans="1:58">
      <c r="A550" s="208">
        <v>2080599</v>
      </c>
      <c r="B550" s="60" t="s">
        <v>469</v>
      </c>
      <c r="C550" s="63">
        <f t="shared" si="1047"/>
        <v>4534</v>
      </c>
      <c r="D550" s="63">
        <f t="shared" si="1048"/>
        <v>0</v>
      </c>
      <c r="E550" s="63">
        <f t="shared" si="1049"/>
        <v>-590</v>
      </c>
      <c r="F550" s="63">
        <f t="shared" si="1050"/>
        <v>0</v>
      </c>
      <c r="G550" s="63">
        <f t="shared" si="1051"/>
        <v>0</v>
      </c>
      <c r="H550" s="63">
        <f t="shared" si="1052"/>
        <v>3944</v>
      </c>
      <c r="I550" s="106" t="str">
        <f t="shared" si="993"/>
        <v>是</v>
      </c>
      <c r="J550" s="146" t="str">
        <f t="shared" si="994"/>
        <v>项</v>
      </c>
      <c r="K550" s="146" t="str">
        <f t="shared" si="995"/>
        <v>208</v>
      </c>
      <c r="L550" s="146"/>
      <c r="M550" s="146"/>
      <c r="N550" s="218">
        <v>4534</v>
      </c>
      <c r="O550" s="146">
        <v>4533.648</v>
      </c>
      <c r="P550" s="219">
        <f t="shared" si="1058"/>
        <v>4534</v>
      </c>
      <c r="Q550" s="219">
        <v>0</v>
      </c>
      <c r="R550" s="219">
        <v>0</v>
      </c>
      <c r="S550" s="219">
        <f>VLOOKUP(A:A,[3]全区!$A$1:$O$65536,15,FALSE)</f>
        <v>0</v>
      </c>
      <c r="T550" s="219">
        <v>0</v>
      </c>
      <c r="U550" s="146">
        <f>VLOOKUP(A:A,[3]全区!$A$1:$Q$65536,17,FALSE)</f>
        <v>0</v>
      </c>
      <c r="V550" s="219">
        <f t="shared" si="1059"/>
        <v>0</v>
      </c>
      <c r="W550" s="219">
        <v>0</v>
      </c>
      <c r="X550" s="182">
        <f>VLOOKUP(A:A,[3]全区!$A$1:$S$65536,19,FALSE)</f>
        <v>0</v>
      </c>
      <c r="Y550" s="219">
        <f t="shared" si="1060"/>
        <v>0</v>
      </c>
      <c r="AA550" s="182">
        <f>VLOOKUP(A:A,[2]全区!$A$1:$T$65536,20,FALSE)</f>
        <v>0</v>
      </c>
      <c r="AB550" s="219">
        <f t="shared" si="1061"/>
        <v>0</v>
      </c>
      <c r="AC550" s="182">
        <f>VLOOKUP(A:A,[1]全区!$A$1:$V$65536,22,FALSE)</f>
        <v>0</v>
      </c>
      <c r="AD550" s="219">
        <f t="shared" si="1062"/>
        <v>0</v>
      </c>
      <c r="AE550" s="182">
        <f>VLOOKUP(A:A,[2]全区!$A$1:$P$65536,16,FALSE)</f>
        <v>0</v>
      </c>
      <c r="AF550" s="219">
        <f t="shared" si="1063"/>
        <v>0</v>
      </c>
      <c r="AH550" s="244">
        <v>3151</v>
      </c>
      <c r="AI550" s="182">
        <f>VLOOKUP(A:A,'[4]YB01'!$A$1:$C$1317,3,FALSE)</f>
        <v>3151</v>
      </c>
      <c r="AJ550" s="177">
        <f t="shared" si="1053"/>
        <v>1085</v>
      </c>
      <c r="AK550" s="146">
        <v>3944</v>
      </c>
      <c r="AL550" s="146">
        <f t="shared" si="1064"/>
        <v>3944</v>
      </c>
      <c r="AM550" s="228">
        <v>3943.726383</v>
      </c>
      <c r="AN550" s="182">
        <f t="shared" si="1026"/>
        <v>0</v>
      </c>
      <c r="AO550" s="219">
        <v>601</v>
      </c>
      <c r="AP550" s="176">
        <f>(SUMIF([5]预算调整!$O:$O,A:A,[5]预算调整!$AD:$AD))/10000</f>
        <v>601.173617</v>
      </c>
      <c r="AQ550" s="219">
        <f t="shared" si="1045"/>
        <v>601</v>
      </c>
      <c r="AR550" s="219">
        <v>484</v>
      </c>
      <c r="AS550" s="182">
        <f>(SUMIF([6]预算调整!$F:$F,A:A,[6]预算调整!$P:$P))/10000</f>
        <v>483.979686</v>
      </c>
      <c r="AT550" s="219">
        <f t="shared" si="1054"/>
        <v>484</v>
      </c>
      <c r="AW550" s="244">
        <v>0</v>
      </c>
      <c r="AX550" s="182">
        <f>(SUMIF([7]Sheet2!$B:$B,A:A,[7]Sheet2!$C:$C))/10000</f>
        <v>0</v>
      </c>
      <c r="AY550" s="219">
        <f t="shared" si="1055"/>
        <v>0</v>
      </c>
      <c r="BC550" s="180">
        <v>0</v>
      </c>
      <c r="BD550" s="146">
        <f t="shared" si="1056"/>
        <v>0</v>
      </c>
      <c r="BE550" s="182">
        <v>0</v>
      </c>
      <c r="BF550" s="182">
        <f>SUMIF([8]Sheet1!$O:$O,A550,[8]Sheet1!$AD:$AD)</f>
        <v>0</v>
      </c>
    </row>
    <row r="551" s="177" customFormat="1" hidden="1" customHeight="1" spans="1:58">
      <c r="A551" s="209">
        <v>20806</v>
      </c>
      <c r="B551" s="207" t="s">
        <v>470</v>
      </c>
      <c r="C551" s="66">
        <f t="shared" ref="C551:H551" si="1065">SUM(C552:C554)</f>
        <v>0</v>
      </c>
      <c r="D551" s="66">
        <f t="shared" si="1065"/>
        <v>0</v>
      </c>
      <c r="E551" s="66">
        <f t="shared" si="1065"/>
        <v>0</v>
      </c>
      <c r="F551" s="66">
        <f t="shared" si="1065"/>
        <v>0</v>
      </c>
      <c r="G551" s="66">
        <f t="shared" si="1065"/>
        <v>0</v>
      </c>
      <c r="H551" s="66">
        <f t="shared" si="1065"/>
        <v>0</v>
      </c>
      <c r="I551" s="106" t="str">
        <f t="shared" si="993"/>
        <v>否</v>
      </c>
      <c r="J551" s="143" t="str">
        <f t="shared" si="994"/>
        <v>款</v>
      </c>
      <c r="K551" s="143" t="str">
        <f t="shared" si="995"/>
        <v>208</v>
      </c>
      <c r="L551" s="143"/>
      <c r="M551" s="143"/>
      <c r="N551" s="143"/>
      <c r="O551" s="143"/>
      <c r="P551" s="143"/>
      <c r="Q551" s="143"/>
      <c r="R551" s="143"/>
      <c r="S551" s="143"/>
      <c r="T551" s="143"/>
      <c r="U551" s="143"/>
      <c r="V551" s="143"/>
      <c r="W551" s="143"/>
      <c r="AN551" s="182">
        <f t="shared" si="1026"/>
        <v>0</v>
      </c>
      <c r="AO551" s="219"/>
      <c r="AP551" s="176">
        <f>(SUMIF([5]预算调整!$O:$O,A:A,[5]预算调整!$AD:$AD))/10000</f>
        <v>0</v>
      </c>
      <c r="AQ551" s="219">
        <f t="shared" si="1045"/>
        <v>0</v>
      </c>
      <c r="AR551" s="219"/>
      <c r="AS551" s="182">
        <v>0</v>
      </c>
      <c r="AX551" s="182">
        <v>0</v>
      </c>
      <c r="BC551" s="182"/>
      <c r="BD551" s="182"/>
      <c r="BE551" s="182">
        <v>0</v>
      </c>
      <c r="BF551" s="182"/>
    </row>
    <row r="552" hidden="1" customHeight="1" spans="1:58">
      <c r="A552" s="208">
        <v>2080601</v>
      </c>
      <c r="B552" s="60" t="s">
        <v>471</v>
      </c>
      <c r="C552" s="63">
        <f t="shared" ref="C552:C554" si="1066">N552+T552+W552</f>
        <v>0</v>
      </c>
      <c r="D552" s="63">
        <f t="shared" ref="D552:D554" si="1067">Q552+T552</f>
        <v>0</v>
      </c>
      <c r="E552" s="63">
        <f t="shared" ref="E552:E554" si="1068">H552-C552</f>
        <v>0</v>
      </c>
      <c r="F552" s="63">
        <f t="shared" ref="F552:F554" si="1069">G552-D552</f>
        <v>0</v>
      </c>
      <c r="G552" s="63">
        <f t="shared" ref="G552:G554" si="1070">AW552</f>
        <v>0</v>
      </c>
      <c r="H552" s="63">
        <f t="shared" ref="H552:H554" si="1071">AK552+AN552</f>
        <v>0</v>
      </c>
      <c r="I552" s="106" t="str">
        <f t="shared" si="993"/>
        <v>否</v>
      </c>
      <c r="J552" s="146" t="str">
        <f t="shared" si="994"/>
        <v>项</v>
      </c>
      <c r="K552" s="146" t="str">
        <f t="shared" si="995"/>
        <v>208</v>
      </c>
      <c r="N552" s="218">
        <v>0</v>
      </c>
      <c r="O552" s="146">
        <v>0</v>
      </c>
      <c r="P552" s="219">
        <f>ROUND(O552,0)</f>
        <v>0</v>
      </c>
      <c r="Q552" s="219">
        <v>0</v>
      </c>
      <c r="R552" s="219">
        <v>0</v>
      </c>
      <c r="S552" s="219">
        <f>VLOOKUP(A:A,[3]全区!$A$1:$O$65536,15,FALSE)</f>
        <v>0</v>
      </c>
      <c r="T552" s="219">
        <v>0</v>
      </c>
      <c r="U552" s="146">
        <f>VLOOKUP(A:A,[3]全区!$A$1:$Q$65536,17,FALSE)</f>
        <v>0</v>
      </c>
      <c r="V552" s="219">
        <f>ROUND(U552,0)</f>
        <v>0</v>
      </c>
      <c r="W552" s="219">
        <v>0</v>
      </c>
      <c r="X552" s="182">
        <f>VLOOKUP(A:A,[3]全区!$A$1:$S$65536,19,FALSE)</f>
        <v>0</v>
      </c>
      <c r="Y552" s="219">
        <f>ROUND(X552,0)</f>
        <v>0</v>
      </c>
      <c r="AA552" s="182">
        <f>VLOOKUP(A:A,[2]全区!$A$1:$T$65536,20,FALSE)</f>
        <v>0</v>
      </c>
      <c r="AB552" s="219">
        <f>ROUND(AA552,0)</f>
        <v>0</v>
      </c>
      <c r="AC552" s="182">
        <f>VLOOKUP(A:A,[1]全区!$A$1:$V$65536,22,FALSE)</f>
        <v>0</v>
      </c>
      <c r="AD552" s="219">
        <f>ROUND(AC552,0)</f>
        <v>0</v>
      </c>
      <c r="AE552" s="182">
        <f>VLOOKUP(A:A,[2]全区!$A$1:$P$65536,16,FALSE)</f>
        <v>0</v>
      </c>
      <c r="AF552" s="219">
        <f>ROUND(AE552,0)</f>
        <v>0</v>
      </c>
      <c r="AH552" s="182">
        <v>0</v>
      </c>
      <c r="AI552" s="182">
        <f>VLOOKUP(A:A,'[4]YB01'!$A$1:$C$1317,3,FALSE)</f>
        <v>0</v>
      </c>
      <c r="AJ552" s="177">
        <f t="shared" ref="AJ552:AJ554" si="1072">AO552+AR552</f>
        <v>0</v>
      </c>
      <c r="AK552" s="146">
        <v>0</v>
      </c>
      <c r="AL552" s="146">
        <f>ROUND(AM552,0)</f>
        <v>0</v>
      </c>
      <c r="AM552" s="228">
        <v>0</v>
      </c>
      <c r="AN552" s="182">
        <f t="shared" si="1026"/>
        <v>0</v>
      </c>
      <c r="AO552" s="219">
        <v>0</v>
      </c>
      <c r="AP552" s="176">
        <f>(SUMIF([5]预算调整!$O:$O,A:A,[5]预算调整!$AD:$AD))/10000</f>
        <v>0</v>
      </c>
      <c r="AQ552" s="219">
        <f t="shared" si="1045"/>
        <v>0</v>
      </c>
      <c r="AR552" s="219">
        <v>0</v>
      </c>
      <c r="AS552" s="182">
        <f>(SUMIF([6]预算调整!$F:$F,A:A,[6]预算调整!$P:$P))/10000</f>
        <v>0</v>
      </c>
      <c r="AT552" s="219">
        <f t="shared" ref="AT552:AT554" si="1073">ROUND(AS552,0)</f>
        <v>0</v>
      </c>
      <c r="AW552" s="231">
        <v>0</v>
      </c>
      <c r="AX552" s="182">
        <f>(SUMIF([7]Sheet2!$B:$B,A:A,[7]Sheet2!$C:$C))/10000</f>
        <v>0</v>
      </c>
      <c r="AY552" s="219">
        <f t="shared" ref="AY552:AY554" si="1074">ROUND(AX552,0)</f>
        <v>0</v>
      </c>
      <c r="BC552" s="182">
        <v>0</v>
      </c>
      <c r="BD552" s="146">
        <f t="shared" ref="BD552:BD554" si="1075">ROUND(BE552,0)</f>
        <v>0</v>
      </c>
      <c r="BE552" s="182">
        <v>0</v>
      </c>
      <c r="BF552" s="182">
        <f>SUMIF([8]Sheet1!$O:$O,A552,[8]Sheet1!$AD:$AD)</f>
        <v>0</v>
      </c>
    </row>
    <row r="553" hidden="1" customHeight="1" spans="1:58">
      <c r="A553" s="208">
        <v>2080602</v>
      </c>
      <c r="B553" s="60" t="s">
        <v>472</v>
      </c>
      <c r="C553" s="63">
        <f t="shared" si="1066"/>
        <v>0</v>
      </c>
      <c r="D553" s="63">
        <f t="shared" si="1067"/>
        <v>0</v>
      </c>
      <c r="E553" s="63">
        <f t="shared" si="1068"/>
        <v>0</v>
      </c>
      <c r="F553" s="63">
        <f t="shared" si="1069"/>
        <v>0</v>
      </c>
      <c r="G553" s="63">
        <f t="shared" si="1070"/>
        <v>0</v>
      </c>
      <c r="H553" s="63">
        <f t="shared" si="1071"/>
        <v>0</v>
      </c>
      <c r="I553" s="106" t="str">
        <f t="shared" si="993"/>
        <v>否</v>
      </c>
      <c r="J553" s="146" t="str">
        <f t="shared" si="994"/>
        <v>项</v>
      </c>
      <c r="K553" s="146" t="str">
        <f t="shared" si="995"/>
        <v>208</v>
      </c>
      <c r="N553" s="218">
        <v>0</v>
      </c>
      <c r="O553" s="146">
        <v>0</v>
      </c>
      <c r="P553" s="219">
        <f>ROUND(O553,0)</f>
        <v>0</v>
      </c>
      <c r="Q553" s="219">
        <v>0</v>
      </c>
      <c r="R553" s="219">
        <v>0</v>
      </c>
      <c r="S553" s="219">
        <f>VLOOKUP(A:A,[3]全区!$A$1:$O$65536,15,FALSE)</f>
        <v>0</v>
      </c>
      <c r="T553" s="219">
        <v>0</v>
      </c>
      <c r="U553" s="146">
        <f>VLOOKUP(A:A,[3]全区!$A$1:$Q$65536,17,FALSE)</f>
        <v>0</v>
      </c>
      <c r="V553" s="219">
        <f>ROUND(U553,0)</f>
        <v>0</v>
      </c>
      <c r="W553" s="219">
        <v>0</v>
      </c>
      <c r="X553" s="182">
        <f>VLOOKUP(A:A,[3]全区!$A$1:$S$65536,19,FALSE)</f>
        <v>0</v>
      </c>
      <c r="Y553" s="219">
        <f>ROUND(X553,0)</f>
        <v>0</v>
      </c>
      <c r="AA553" s="182">
        <f>VLOOKUP(A:A,[2]全区!$A$1:$T$65536,20,FALSE)</f>
        <v>0</v>
      </c>
      <c r="AB553" s="219">
        <f>ROUND(AA553,0)</f>
        <v>0</v>
      </c>
      <c r="AC553" s="182">
        <f>VLOOKUP(A:A,[1]全区!$A$1:$V$65536,22,FALSE)</f>
        <v>0</v>
      </c>
      <c r="AD553" s="219">
        <f>ROUND(AC553,0)</f>
        <v>0</v>
      </c>
      <c r="AE553" s="182">
        <f>VLOOKUP(A:A,[2]全区!$A$1:$P$65536,16,FALSE)</f>
        <v>0</v>
      </c>
      <c r="AF553" s="219">
        <f>ROUND(AE553,0)</f>
        <v>0</v>
      </c>
      <c r="AH553" s="182">
        <v>0</v>
      </c>
      <c r="AI553" s="182">
        <f>VLOOKUP(A:A,'[4]YB01'!$A$1:$C$1317,3,FALSE)</f>
        <v>0</v>
      </c>
      <c r="AJ553" s="177">
        <f t="shared" si="1072"/>
        <v>0</v>
      </c>
      <c r="AK553" s="146">
        <v>0</v>
      </c>
      <c r="AL553" s="146">
        <f>ROUND(AM553,0)</f>
        <v>0</v>
      </c>
      <c r="AM553" s="228">
        <v>0</v>
      </c>
      <c r="AN553" s="182">
        <f t="shared" si="1026"/>
        <v>0</v>
      </c>
      <c r="AO553" s="219">
        <v>0</v>
      </c>
      <c r="AP553" s="176">
        <f>(SUMIF([5]预算调整!$O:$O,A:A,[5]预算调整!$AD:$AD))/10000</f>
        <v>0</v>
      </c>
      <c r="AQ553" s="219">
        <f t="shared" si="1045"/>
        <v>0</v>
      </c>
      <c r="AR553" s="219">
        <v>0</v>
      </c>
      <c r="AS553" s="182">
        <f>(SUMIF([6]预算调整!$F:$F,A:A,[6]预算调整!$P:$P))/10000</f>
        <v>0</v>
      </c>
      <c r="AT553" s="219">
        <f t="shared" si="1073"/>
        <v>0</v>
      </c>
      <c r="AW553" s="231">
        <v>0</v>
      </c>
      <c r="AX553" s="182">
        <f>(SUMIF([7]Sheet2!$B:$B,A:A,[7]Sheet2!$C:$C))/10000</f>
        <v>0</v>
      </c>
      <c r="AY553" s="219">
        <f t="shared" si="1074"/>
        <v>0</v>
      </c>
      <c r="BC553" s="182">
        <v>0</v>
      </c>
      <c r="BD553" s="146">
        <f t="shared" si="1075"/>
        <v>0</v>
      </c>
      <c r="BE553" s="182">
        <v>0</v>
      </c>
      <c r="BF553" s="182">
        <f>SUMIF([8]Sheet1!$O:$O,A553,[8]Sheet1!$AD:$AD)</f>
        <v>0</v>
      </c>
    </row>
    <row r="554" hidden="1" customHeight="1" spans="1:58">
      <c r="A554" s="208">
        <v>2080699</v>
      </c>
      <c r="B554" s="60" t="s">
        <v>473</v>
      </c>
      <c r="C554" s="63">
        <f t="shared" si="1066"/>
        <v>0</v>
      </c>
      <c r="D554" s="63">
        <f t="shared" si="1067"/>
        <v>0</v>
      </c>
      <c r="E554" s="63">
        <f t="shared" si="1068"/>
        <v>0</v>
      </c>
      <c r="F554" s="63">
        <f t="shared" si="1069"/>
        <v>0</v>
      </c>
      <c r="G554" s="63">
        <f t="shared" si="1070"/>
        <v>0</v>
      </c>
      <c r="H554" s="63">
        <f t="shared" si="1071"/>
        <v>0</v>
      </c>
      <c r="I554" s="106" t="str">
        <f t="shared" si="993"/>
        <v>否</v>
      </c>
      <c r="J554" s="146" t="str">
        <f t="shared" si="994"/>
        <v>项</v>
      </c>
      <c r="K554" s="146" t="str">
        <f t="shared" si="995"/>
        <v>208</v>
      </c>
      <c r="N554" s="218">
        <v>0</v>
      </c>
      <c r="O554" s="146">
        <v>0</v>
      </c>
      <c r="P554" s="219">
        <f>ROUND(O554,0)</f>
        <v>0</v>
      </c>
      <c r="Q554" s="219">
        <v>0</v>
      </c>
      <c r="R554" s="219">
        <v>0</v>
      </c>
      <c r="S554" s="219">
        <f>VLOOKUP(A:A,[3]全区!$A$1:$O$65536,15,FALSE)</f>
        <v>0</v>
      </c>
      <c r="T554" s="219">
        <v>0</v>
      </c>
      <c r="U554" s="146">
        <f>VLOOKUP(A:A,[3]全区!$A$1:$Q$65536,17,FALSE)</f>
        <v>0</v>
      </c>
      <c r="V554" s="219">
        <f>ROUND(U554,0)</f>
        <v>0</v>
      </c>
      <c r="W554" s="219">
        <v>0</v>
      </c>
      <c r="X554" s="182">
        <f>VLOOKUP(A:A,[3]全区!$A$1:$S$65536,19,FALSE)</f>
        <v>0</v>
      </c>
      <c r="Y554" s="219">
        <f>ROUND(X554,0)</f>
        <v>0</v>
      </c>
      <c r="AA554" s="182">
        <f>VLOOKUP(A:A,[2]全区!$A$1:$T$65536,20,FALSE)</f>
        <v>0</v>
      </c>
      <c r="AB554" s="219">
        <f>ROUND(AA554,0)</f>
        <v>0</v>
      </c>
      <c r="AC554" s="182">
        <f>VLOOKUP(A:A,[1]全区!$A$1:$V$65536,22,FALSE)</f>
        <v>0</v>
      </c>
      <c r="AD554" s="219">
        <f>ROUND(AC554,0)</f>
        <v>0</v>
      </c>
      <c r="AE554" s="182">
        <f>VLOOKUP(A:A,[2]全区!$A$1:$P$65536,16,FALSE)</f>
        <v>0</v>
      </c>
      <c r="AF554" s="219">
        <f>ROUND(AE554,0)</f>
        <v>0</v>
      </c>
      <c r="AH554" s="182">
        <v>0</v>
      </c>
      <c r="AI554" s="182">
        <f>VLOOKUP(A:A,'[4]YB01'!$A$1:$C$1317,3,FALSE)</f>
        <v>0</v>
      </c>
      <c r="AJ554" s="177">
        <f t="shared" si="1072"/>
        <v>0</v>
      </c>
      <c r="AK554" s="146">
        <v>0</v>
      </c>
      <c r="AL554" s="146">
        <f>ROUND(AM554,0)</f>
        <v>0</v>
      </c>
      <c r="AM554" s="228">
        <v>0</v>
      </c>
      <c r="AN554" s="182">
        <f t="shared" si="1026"/>
        <v>0</v>
      </c>
      <c r="AO554" s="219">
        <v>0</v>
      </c>
      <c r="AP554" s="176">
        <f>(SUMIF([5]预算调整!$O:$O,A:A,[5]预算调整!$AD:$AD))/10000</f>
        <v>0</v>
      </c>
      <c r="AQ554" s="219">
        <f t="shared" si="1045"/>
        <v>0</v>
      </c>
      <c r="AR554" s="219">
        <v>0</v>
      </c>
      <c r="AS554" s="182">
        <f>(SUMIF([6]预算调整!$F:$F,A:A,[6]预算调整!$P:$P))/10000</f>
        <v>0</v>
      </c>
      <c r="AT554" s="219">
        <f t="shared" si="1073"/>
        <v>0</v>
      </c>
      <c r="AW554" s="231">
        <v>0</v>
      </c>
      <c r="AX554" s="182">
        <f>(SUMIF([7]Sheet2!$B:$B,A:A,[7]Sheet2!$C:$C))/10000</f>
        <v>0</v>
      </c>
      <c r="AY554" s="219">
        <f t="shared" si="1074"/>
        <v>0</v>
      </c>
      <c r="BC554" s="182">
        <v>0</v>
      </c>
      <c r="BD554" s="146">
        <f t="shared" si="1075"/>
        <v>0</v>
      </c>
      <c r="BE554" s="182">
        <v>0</v>
      </c>
      <c r="BF554" s="182">
        <f>SUMIF([8]Sheet1!$O:$O,A554,[8]Sheet1!$AD:$AD)</f>
        <v>0</v>
      </c>
    </row>
    <row r="555" s="181" customFormat="1" customHeight="1" spans="1:58">
      <c r="A555" s="209">
        <v>20807</v>
      </c>
      <c r="B555" s="207" t="s">
        <v>474</v>
      </c>
      <c r="C555" s="66">
        <f t="shared" ref="C555:H555" si="1076">SUM(C556:C564)</f>
        <v>6454</v>
      </c>
      <c r="D555" s="66">
        <f t="shared" si="1076"/>
        <v>4933</v>
      </c>
      <c r="E555" s="66">
        <f t="shared" si="1076"/>
        <v>-1237</v>
      </c>
      <c r="F555" s="66">
        <f t="shared" si="1076"/>
        <v>-2591</v>
      </c>
      <c r="G555" s="66">
        <f t="shared" si="1076"/>
        <v>2342</v>
      </c>
      <c r="H555" s="66">
        <f t="shared" si="1076"/>
        <v>5217</v>
      </c>
      <c r="I555" s="106" t="str">
        <f t="shared" si="993"/>
        <v>是</v>
      </c>
      <c r="J555" s="143" t="str">
        <f t="shared" si="994"/>
        <v>款</v>
      </c>
      <c r="K555" s="143" t="str">
        <f t="shared" si="995"/>
        <v>208</v>
      </c>
      <c r="L555" s="143"/>
      <c r="M555" s="143"/>
      <c r="N555" s="143"/>
      <c r="O555" s="143"/>
      <c r="P555" s="143"/>
      <c r="Q555" s="143"/>
      <c r="R555" s="143"/>
      <c r="S555" s="143"/>
      <c r="T555" s="143"/>
      <c r="U555" s="143"/>
      <c r="V555" s="143"/>
      <c r="W555" s="143"/>
      <c r="AJ555" s="177"/>
      <c r="AK555" s="177"/>
      <c r="AL555" s="177"/>
      <c r="AM555" s="177"/>
      <c r="AN555" s="182">
        <f t="shared" si="1026"/>
        <v>0</v>
      </c>
      <c r="AO555" s="219"/>
      <c r="AP555" s="176">
        <f>(SUMIF([5]预算调整!$O:$O,A:A,[5]预算调整!$AD:$AD))/10000</f>
        <v>0</v>
      </c>
      <c r="AQ555" s="219">
        <f t="shared" si="1045"/>
        <v>0</v>
      </c>
      <c r="AR555" s="219"/>
      <c r="AS555" s="182">
        <v>0</v>
      </c>
      <c r="AX555" s="182">
        <v>0</v>
      </c>
      <c r="BC555" s="180"/>
      <c r="BD555" s="180"/>
      <c r="BE555" s="182">
        <v>0</v>
      </c>
      <c r="BF555" s="180"/>
    </row>
    <row r="556" hidden="1" customHeight="1" spans="1:58">
      <c r="A556" s="208">
        <v>2080701</v>
      </c>
      <c r="B556" s="60" t="s">
        <v>475</v>
      </c>
      <c r="C556" s="63">
        <f t="shared" ref="C556:C564" si="1077">N556+T556+W556</f>
        <v>0</v>
      </c>
      <c r="D556" s="63">
        <f t="shared" ref="D556:D564" si="1078">Q556+T556</f>
        <v>0</v>
      </c>
      <c r="E556" s="63">
        <f t="shared" ref="E556:E564" si="1079">H556-C556</f>
        <v>0</v>
      </c>
      <c r="F556" s="63">
        <f t="shared" ref="F556:F564" si="1080">G556-D556</f>
        <v>0</v>
      </c>
      <c r="G556" s="63">
        <f t="shared" ref="G556:G564" si="1081">AW556</f>
        <v>0</v>
      </c>
      <c r="H556" s="63">
        <f t="shared" ref="H556:H564" si="1082">AK556+AN556</f>
        <v>0</v>
      </c>
      <c r="I556" s="106" t="str">
        <f t="shared" si="993"/>
        <v>否</v>
      </c>
      <c r="J556" s="146" t="str">
        <f t="shared" si="994"/>
        <v>项</v>
      </c>
      <c r="K556" s="146" t="str">
        <f t="shared" si="995"/>
        <v>208</v>
      </c>
      <c r="N556" s="218">
        <v>0</v>
      </c>
      <c r="O556" s="146">
        <v>0</v>
      </c>
      <c r="P556" s="219">
        <f t="shared" ref="P556:P564" si="1083">ROUND(O556,0)</f>
        <v>0</v>
      </c>
      <c r="Q556" s="219">
        <v>0</v>
      </c>
      <c r="R556" s="219">
        <v>0</v>
      </c>
      <c r="S556" s="219">
        <f>VLOOKUP(A:A,[3]全区!$A$1:$O$65536,15,FALSE)</f>
        <v>0</v>
      </c>
      <c r="T556" s="219">
        <v>0</v>
      </c>
      <c r="U556" s="146">
        <f>VLOOKUP(A:A,[3]全区!$A$1:$Q$65536,17,FALSE)</f>
        <v>0</v>
      </c>
      <c r="V556" s="219">
        <f t="shared" ref="V556:V564" si="1084">ROUND(U556,0)</f>
        <v>0</v>
      </c>
      <c r="W556" s="219">
        <v>0</v>
      </c>
      <c r="X556" s="182">
        <f>VLOOKUP(A:A,[3]全区!$A$1:$S$65536,19,FALSE)</f>
        <v>0</v>
      </c>
      <c r="Y556" s="219">
        <f t="shared" ref="Y556:Y564" si="1085">ROUND(X556,0)</f>
        <v>0</v>
      </c>
      <c r="AA556" s="182">
        <f>VLOOKUP(A:A,[2]全区!$A$1:$T$65536,20,FALSE)</f>
        <v>0</v>
      </c>
      <c r="AB556" s="219">
        <f t="shared" ref="AB556:AB564" si="1086">ROUND(AA556,0)</f>
        <v>0</v>
      </c>
      <c r="AC556" s="182">
        <f>VLOOKUP(A:A,[1]全区!$A$1:$V$65536,22,FALSE)</f>
        <v>0</v>
      </c>
      <c r="AD556" s="219">
        <f t="shared" ref="AD556:AD564" si="1087">ROUND(AC556,0)</f>
        <v>0</v>
      </c>
      <c r="AE556" s="182">
        <f>VLOOKUP(A:A,[2]全区!$A$1:$P$65536,16,FALSE)</f>
        <v>0</v>
      </c>
      <c r="AF556" s="219">
        <f t="shared" ref="AF556:AF564" si="1088">ROUND(AE556,0)</f>
        <v>0</v>
      </c>
      <c r="AH556" s="182">
        <v>0</v>
      </c>
      <c r="AI556" s="182">
        <f>VLOOKUP(A:A,'[4]YB01'!$A$1:$C$1317,3,FALSE)</f>
        <v>0</v>
      </c>
      <c r="AJ556" s="177">
        <f t="shared" ref="AJ556:AJ564" si="1089">AO556+AR556</f>
        <v>0</v>
      </c>
      <c r="AK556" s="146">
        <v>0</v>
      </c>
      <c r="AL556" s="146">
        <f t="shared" ref="AL556:AL564" si="1090">ROUND(AM556,0)</f>
        <v>0</v>
      </c>
      <c r="AM556" s="228">
        <v>0</v>
      </c>
      <c r="AN556" s="182">
        <f t="shared" si="1026"/>
        <v>0</v>
      </c>
      <c r="AO556" s="219">
        <v>0</v>
      </c>
      <c r="AP556" s="176">
        <f>(SUMIF([5]预算调整!$O:$O,A:A,[5]预算调整!$AD:$AD))/10000</f>
        <v>0</v>
      </c>
      <c r="AQ556" s="219">
        <f t="shared" si="1045"/>
        <v>0</v>
      </c>
      <c r="AR556" s="219">
        <v>0</v>
      </c>
      <c r="AS556" s="182">
        <f>(SUMIF([6]预算调整!$F:$F,A:A,[6]预算调整!$P:$P))/10000</f>
        <v>0</v>
      </c>
      <c r="AT556" s="219">
        <f t="shared" ref="AT556:AT564" si="1091">ROUND(AS556,0)</f>
        <v>0</v>
      </c>
      <c r="AW556" s="231">
        <v>0</v>
      </c>
      <c r="AX556" s="182">
        <f>(SUMIF([7]Sheet2!$B:$B,A:A,[7]Sheet2!$C:$C))/10000</f>
        <v>0</v>
      </c>
      <c r="AY556" s="219">
        <f t="shared" ref="AY556:AY564" si="1092">ROUND(AX556,0)</f>
        <v>0</v>
      </c>
      <c r="BC556" s="182">
        <v>0</v>
      </c>
      <c r="BD556" s="146">
        <f t="shared" ref="BD556:BD564" si="1093">ROUND(BE556,0)</f>
        <v>0</v>
      </c>
      <c r="BE556" s="182">
        <v>0</v>
      </c>
      <c r="BF556" s="182">
        <f>SUMIF([8]Sheet1!$O:$O,A556,[8]Sheet1!$AD:$AD)</f>
        <v>0</v>
      </c>
    </row>
    <row r="557" customHeight="1" spans="1:58">
      <c r="A557" s="208">
        <v>2080702</v>
      </c>
      <c r="B557" s="60" t="s">
        <v>476</v>
      </c>
      <c r="C557" s="63">
        <f t="shared" si="1077"/>
        <v>66</v>
      </c>
      <c r="D557" s="63">
        <f t="shared" si="1078"/>
        <v>0</v>
      </c>
      <c r="E557" s="63">
        <f t="shared" si="1079"/>
        <v>55</v>
      </c>
      <c r="F557" s="63">
        <f t="shared" si="1080"/>
        <v>44</v>
      </c>
      <c r="G557" s="63">
        <f t="shared" si="1081"/>
        <v>44</v>
      </c>
      <c r="H557" s="63">
        <f t="shared" si="1082"/>
        <v>121</v>
      </c>
      <c r="I557" s="106" t="str">
        <f t="shared" si="993"/>
        <v>是</v>
      </c>
      <c r="J557" s="146" t="str">
        <f t="shared" si="994"/>
        <v>项</v>
      </c>
      <c r="K557" s="146" t="str">
        <f t="shared" si="995"/>
        <v>208</v>
      </c>
      <c r="N557" s="218">
        <v>66</v>
      </c>
      <c r="O557" s="146">
        <v>65.644</v>
      </c>
      <c r="P557" s="219">
        <f t="shared" si="1083"/>
        <v>66</v>
      </c>
      <c r="Q557" s="219">
        <v>0</v>
      </c>
      <c r="R557" s="219">
        <v>0</v>
      </c>
      <c r="S557" s="219">
        <f>VLOOKUP(A:A,[3]全区!$A$1:$O$65536,15,FALSE)</f>
        <v>0</v>
      </c>
      <c r="T557" s="219">
        <v>0</v>
      </c>
      <c r="U557" s="146">
        <f>VLOOKUP(A:A,[3]全区!$A$1:$Q$65536,17,FALSE)</f>
        <v>0</v>
      </c>
      <c r="V557" s="219">
        <f t="shared" si="1084"/>
        <v>0</v>
      </c>
      <c r="W557" s="219">
        <v>0</v>
      </c>
      <c r="X557" s="182">
        <f>VLOOKUP(A:A,[3]全区!$A$1:$S$65536,19,FALSE)</f>
        <v>0</v>
      </c>
      <c r="Y557" s="219">
        <f t="shared" si="1085"/>
        <v>0</v>
      </c>
      <c r="AA557" s="182">
        <f>VLOOKUP(A:A,[2]全区!$A$1:$T$65536,20,FALSE)</f>
        <v>151.2</v>
      </c>
      <c r="AB557" s="219">
        <f t="shared" si="1086"/>
        <v>151</v>
      </c>
      <c r="AC557" s="182">
        <f>VLOOKUP(A:A,[1]全区!$A$1:$V$65536,22,FALSE)</f>
        <v>0</v>
      </c>
      <c r="AD557" s="219">
        <f t="shared" si="1087"/>
        <v>0</v>
      </c>
      <c r="AE557" s="182">
        <f>VLOOKUP(A:A,[2]全区!$A$1:$P$65536,16,FALSE)</f>
        <v>0</v>
      </c>
      <c r="AF557" s="219">
        <f t="shared" si="1088"/>
        <v>0</v>
      </c>
      <c r="AH557" s="182">
        <v>108</v>
      </c>
      <c r="AI557" s="182">
        <f>VLOOKUP(A:A,'[4]YB01'!$A$1:$C$1317,3,FALSE)</f>
        <v>108</v>
      </c>
      <c r="AJ557" s="177">
        <f t="shared" si="1089"/>
        <v>0</v>
      </c>
      <c r="AK557" s="146">
        <v>121</v>
      </c>
      <c r="AL557" s="146">
        <f t="shared" si="1090"/>
        <v>121</v>
      </c>
      <c r="AM557" s="228">
        <v>120.733201</v>
      </c>
      <c r="AN557" s="182">
        <f t="shared" si="1026"/>
        <v>0</v>
      </c>
      <c r="AO557" s="219">
        <v>0</v>
      </c>
      <c r="AP557" s="176">
        <f>(SUMIF([5]预算调整!$O:$O,A:A,[5]预算调整!$AD:$AD))/10000</f>
        <v>0</v>
      </c>
      <c r="AQ557" s="219">
        <f t="shared" si="1045"/>
        <v>0</v>
      </c>
      <c r="AR557" s="219">
        <v>0</v>
      </c>
      <c r="AS557" s="182">
        <f>(SUMIF([6]预算调整!$F:$F,A:A,[6]预算调整!$P:$P))/10000</f>
        <v>0</v>
      </c>
      <c r="AT557" s="219">
        <f t="shared" si="1091"/>
        <v>0</v>
      </c>
      <c r="AW557" s="231">
        <v>44</v>
      </c>
      <c r="AX557" s="182">
        <f>(SUMIF([7]Sheet2!$B:$B,A:A,[7]Sheet2!$C:$C))/10000</f>
        <v>44.118167</v>
      </c>
      <c r="AY557" s="219">
        <f t="shared" si="1092"/>
        <v>44</v>
      </c>
      <c r="BC557" s="182">
        <v>0</v>
      </c>
      <c r="BD557" s="146">
        <f t="shared" si="1093"/>
        <v>0</v>
      </c>
      <c r="BE557" s="182">
        <v>0</v>
      </c>
      <c r="BF557" s="182">
        <f>SUMIF([8]Sheet1!$O:$O,A557,[8]Sheet1!$AD:$AD)</f>
        <v>0</v>
      </c>
    </row>
    <row r="558" hidden="1" customHeight="1" spans="1:58">
      <c r="A558" s="208">
        <v>2080704</v>
      </c>
      <c r="B558" s="60" t="s">
        <v>477</v>
      </c>
      <c r="C558" s="63">
        <f t="shared" si="1077"/>
        <v>0</v>
      </c>
      <c r="D558" s="63">
        <f t="shared" si="1078"/>
        <v>0</v>
      </c>
      <c r="E558" s="63">
        <f t="shared" si="1079"/>
        <v>0</v>
      </c>
      <c r="F558" s="63">
        <f t="shared" si="1080"/>
        <v>0</v>
      </c>
      <c r="G558" s="63">
        <f t="shared" si="1081"/>
        <v>0</v>
      </c>
      <c r="H558" s="63">
        <f t="shared" si="1082"/>
        <v>0</v>
      </c>
      <c r="I558" s="106" t="str">
        <f t="shared" si="993"/>
        <v>否</v>
      </c>
      <c r="J558" s="146" t="str">
        <f t="shared" si="994"/>
        <v>项</v>
      </c>
      <c r="K558" s="146" t="str">
        <f t="shared" si="995"/>
        <v>208</v>
      </c>
      <c r="N558" s="218">
        <v>0</v>
      </c>
      <c r="O558" s="146">
        <v>0</v>
      </c>
      <c r="P558" s="219">
        <f t="shared" si="1083"/>
        <v>0</v>
      </c>
      <c r="Q558" s="219">
        <v>0</v>
      </c>
      <c r="R558" s="219">
        <v>0</v>
      </c>
      <c r="S558" s="219">
        <f>VLOOKUP(A:A,[3]全区!$A$1:$O$65536,15,FALSE)</f>
        <v>0</v>
      </c>
      <c r="T558" s="219">
        <v>0</v>
      </c>
      <c r="U558" s="146">
        <f>VLOOKUP(A:A,[3]全区!$A$1:$Q$65536,17,FALSE)</f>
        <v>0</v>
      </c>
      <c r="V558" s="219">
        <f t="shared" si="1084"/>
        <v>0</v>
      </c>
      <c r="W558" s="219">
        <v>0</v>
      </c>
      <c r="X558" s="182">
        <f>VLOOKUP(A:A,[3]全区!$A$1:$S$65536,19,FALSE)</f>
        <v>0</v>
      </c>
      <c r="Y558" s="219">
        <f t="shared" si="1085"/>
        <v>0</v>
      </c>
      <c r="AA558" s="182">
        <f>VLOOKUP(A:A,[2]全区!$A$1:$T$65536,20,FALSE)</f>
        <v>0</v>
      </c>
      <c r="AB558" s="219">
        <f t="shared" si="1086"/>
        <v>0</v>
      </c>
      <c r="AC558" s="182">
        <f>VLOOKUP(A:A,[1]全区!$A$1:$V$65536,22,FALSE)</f>
        <v>0</v>
      </c>
      <c r="AD558" s="219">
        <f t="shared" si="1087"/>
        <v>0</v>
      </c>
      <c r="AE558" s="182">
        <f>VLOOKUP(A:A,[2]全区!$A$1:$P$65536,16,FALSE)</f>
        <v>0</v>
      </c>
      <c r="AF558" s="219">
        <f t="shared" si="1088"/>
        <v>0</v>
      </c>
      <c r="AH558" s="182">
        <v>0</v>
      </c>
      <c r="AI558" s="182">
        <f>VLOOKUP(A:A,'[4]YB01'!$A$1:$C$1317,3,FALSE)</f>
        <v>0</v>
      </c>
      <c r="AJ558" s="177">
        <f t="shared" si="1089"/>
        <v>0</v>
      </c>
      <c r="AK558" s="146">
        <v>0</v>
      </c>
      <c r="AL558" s="146">
        <f t="shared" si="1090"/>
        <v>0</v>
      </c>
      <c r="AM558" s="228">
        <v>0</v>
      </c>
      <c r="AN558" s="182">
        <f t="shared" si="1026"/>
        <v>0</v>
      </c>
      <c r="AO558" s="219">
        <v>0</v>
      </c>
      <c r="AP558" s="176">
        <f>(SUMIF([5]预算调整!$O:$O,A:A,[5]预算调整!$AD:$AD))/10000</f>
        <v>0</v>
      </c>
      <c r="AQ558" s="219">
        <f t="shared" si="1045"/>
        <v>0</v>
      </c>
      <c r="AR558" s="219">
        <v>0</v>
      </c>
      <c r="AS558" s="182">
        <f>(SUMIF([6]预算调整!$F:$F,A:A,[6]预算调整!$P:$P))/10000</f>
        <v>0</v>
      </c>
      <c r="AT558" s="219">
        <f t="shared" si="1091"/>
        <v>0</v>
      </c>
      <c r="AW558" s="231">
        <v>0</v>
      </c>
      <c r="AX558" s="182">
        <f>(SUMIF([7]Sheet2!$B:$B,A:A,[7]Sheet2!$C:$C))/10000</f>
        <v>0</v>
      </c>
      <c r="AY558" s="219">
        <f t="shared" si="1092"/>
        <v>0</v>
      </c>
      <c r="BC558" s="182">
        <v>0</v>
      </c>
      <c r="BD558" s="146">
        <f t="shared" si="1093"/>
        <v>0</v>
      </c>
      <c r="BE558" s="182">
        <v>0</v>
      </c>
      <c r="BF558" s="182">
        <f>SUMIF([8]Sheet1!$O:$O,A558,[8]Sheet1!$AD:$AD)</f>
        <v>0</v>
      </c>
    </row>
    <row r="559" customHeight="1" spans="1:58">
      <c r="A559" s="208">
        <v>2080705</v>
      </c>
      <c r="B559" s="60" t="s">
        <v>478</v>
      </c>
      <c r="C559" s="63">
        <f t="shared" si="1077"/>
        <v>0</v>
      </c>
      <c r="D559" s="63">
        <f t="shared" si="1078"/>
        <v>0</v>
      </c>
      <c r="E559" s="63">
        <f t="shared" si="1079"/>
        <v>12</v>
      </c>
      <c r="F559" s="63">
        <f t="shared" si="1080"/>
        <v>9</v>
      </c>
      <c r="G559" s="63">
        <f t="shared" si="1081"/>
        <v>9</v>
      </c>
      <c r="H559" s="63">
        <f t="shared" si="1082"/>
        <v>12</v>
      </c>
      <c r="I559" s="106" t="str">
        <f t="shared" si="993"/>
        <v>是</v>
      </c>
      <c r="J559" s="146" t="str">
        <f t="shared" si="994"/>
        <v>项</v>
      </c>
      <c r="K559" s="146" t="str">
        <f t="shared" si="995"/>
        <v>208</v>
      </c>
      <c r="N559" s="218">
        <v>0</v>
      </c>
      <c r="O559" s="146">
        <v>0</v>
      </c>
      <c r="P559" s="219">
        <f t="shared" si="1083"/>
        <v>0</v>
      </c>
      <c r="Q559" s="219">
        <v>0</v>
      </c>
      <c r="R559" s="219">
        <v>0</v>
      </c>
      <c r="S559" s="219">
        <f>VLOOKUP(A:A,[3]全区!$A$1:$O$65536,15,FALSE)</f>
        <v>0</v>
      </c>
      <c r="T559" s="219">
        <v>0</v>
      </c>
      <c r="U559" s="146">
        <f>VLOOKUP(A:A,[3]全区!$A$1:$Q$65536,17,FALSE)</f>
        <v>0</v>
      </c>
      <c r="V559" s="219">
        <f t="shared" si="1084"/>
        <v>0</v>
      </c>
      <c r="W559" s="219">
        <v>0</v>
      </c>
      <c r="X559" s="182">
        <f>VLOOKUP(A:A,[3]全区!$A$1:$S$65536,19,FALSE)</f>
        <v>0</v>
      </c>
      <c r="Y559" s="219">
        <f t="shared" si="1085"/>
        <v>0</v>
      </c>
      <c r="AA559" s="182">
        <f>VLOOKUP(A:A,[2]全区!$A$1:$T$65536,20,FALSE)</f>
        <v>15.6843</v>
      </c>
      <c r="AB559" s="219">
        <f t="shared" si="1086"/>
        <v>16</v>
      </c>
      <c r="AC559" s="182">
        <f>VLOOKUP(A:A,[1]全区!$A$1:$V$65536,22,FALSE)</f>
        <v>0</v>
      </c>
      <c r="AD559" s="219">
        <f t="shared" si="1087"/>
        <v>0</v>
      </c>
      <c r="AE559" s="182">
        <f>VLOOKUP(A:A,[2]全区!$A$1:$P$65536,16,FALSE)</f>
        <v>0</v>
      </c>
      <c r="AF559" s="219">
        <f t="shared" si="1088"/>
        <v>0</v>
      </c>
      <c r="AH559" s="182">
        <v>9</v>
      </c>
      <c r="AI559" s="182">
        <f>VLOOKUP(A:A,'[4]YB01'!$A$1:$C$1317,3,FALSE)</f>
        <v>9</v>
      </c>
      <c r="AJ559" s="177">
        <f t="shared" si="1089"/>
        <v>0</v>
      </c>
      <c r="AK559" s="146">
        <v>12</v>
      </c>
      <c r="AL559" s="146">
        <f t="shared" si="1090"/>
        <v>12</v>
      </c>
      <c r="AM559" s="228">
        <v>11.642436</v>
      </c>
      <c r="AN559" s="182">
        <f t="shared" si="1026"/>
        <v>0</v>
      </c>
      <c r="AO559" s="219">
        <v>0</v>
      </c>
      <c r="AP559" s="176">
        <f>(SUMIF([5]预算调整!$O:$O,A:A,[5]预算调整!$AD:$AD))/10000</f>
        <v>0</v>
      </c>
      <c r="AQ559" s="219">
        <f t="shared" si="1045"/>
        <v>0</v>
      </c>
      <c r="AR559" s="219">
        <v>0</v>
      </c>
      <c r="AS559" s="182">
        <f>(SUMIF([6]预算调整!$F:$F,A:A,[6]预算调整!$P:$P))/10000</f>
        <v>0</v>
      </c>
      <c r="AT559" s="219">
        <f t="shared" si="1091"/>
        <v>0</v>
      </c>
      <c r="AW559" s="231">
        <v>9</v>
      </c>
      <c r="AX559" s="182">
        <f>(SUMIF([7]Sheet2!$B:$B,A:A,[7]Sheet2!$C:$C))/10000</f>
        <v>9.475624</v>
      </c>
      <c r="AY559" s="219">
        <f t="shared" si="1092"/>
        <v>9</v>
      </c>
      <c r="BC559" s="182">
        <v>0</v>
      </c>
      <c r="BD559" s="146">
        <f t="shared" si="1093"/>
        <v>0</v>
      </c>
      <c r="BE559" s="182">
        <v>0</v>
      </c>
      <c r="BF559" s="182">
        <f>SUMIF([8]Sheet1!$O:$O,A559,[8]Sheet1!$AD:$AD)</f>
        <v>0</v>
      </c>
    </row>
    <row r="560" hidden="1" customHeight="1" spans="1:58">
      <c r="A560" s="208">
        <v>2080709</v>
      </c>
      <c r="B560" s="60" t="s">
        <v>479</v>
      </c>
      <c r="C560" s="63">
        <f t="shared" si="1077"/>
        <v>0</v>
      </c>
      <c r="D560" s="63">
        <f t="shared" si="1078"/>
        <v>0</v>
      </c>
      <c r="E560" s="63">
        <f t="shared" si="1079"/>
        <v>0</v>
      </c>
      <c r="F560" s="63">
        <f t="shared" si="1080"/>
        <v>0</v>
      </c>
      <c r="G560" s="63">
        <f t="shared" si="1081"/>
        <v>0</v>
      </c>
      <c r="H560" s="63">
        <f t="shared" si="1082"/>
        <v>0</v>
      </c>
      <c r="I560" s="106" t="str">
        <f t="shared" si="993"/>
        <v>否</v>
      </c>
      <c r="J560" s="146" t="str">
        <f t="shared" si="994"/>
        <v>项</v>
      </c>
      <c r="K560" s="146" t="str">
        <f t="shared" si="995"/>
        <v>208</v>
      </c>
      <c r="N560" s="218">
        <v>0</v>
      </c>
      <c r="O560" s="146">
        <v>0</v>
      </c>
      <c r="P560" s="219">
        <f t="shared" si="1083"/>
        <v>0</v>
      </c>
      <c r="Q560" s="219">
        <v>0</v>
      </c>
      <c r="R560" s="219">
        <v>0</v>
      </c>
      <c r="S560" s="219">
        <f>VLOOKUP(A:A,[3]全区!$A$1:$O$65536,15,FALSE)</f>
        <v>0</v>
      </c>
      <c r="T560" s="219">
        <v>0</v>
      </c>
      <c r="U560" s="146">
        <f>VLOOKUP(A:A,[3]全区!$A$1:$Q$65536,17,FALSE)</f>
        <v>0</v>
      </c>
      <c r="V560" s="219">
        <f t="shared" si="1084"/>
        <v>0</v>
      </c>
      <c r="W560" s="219">
        <v>0</v>
      </c>
      <c r="X560" s="182">
        <f>VLOOKUP(A:A,[3]全区!$A$1:$S$65536,19,FALSE)</f>
        <v>0</v>
      </c>
      <c r="Y560" s="219">
        <f t="shared" si="1085"/>
        <v>0</v>
      </c>
      <c r="AA560" s="182">
        <f>VLOOKUP(A:A,[2]全区!$A$1:$T$65536,20,FALSE)</f>
        <v>0</v>
      </c>
      <c r="AB560" s="219">
        <f t="shared" si="1086"/>
        <v>0</v>
      </c>
      <c r="AC560" s="182">
        <f>VLOOKUP(A:A,[1]全区!$A$1:$V$65536,22,FALSE)</f>
        <v>0</v>
      </c>
      <c r="AD560" s="219">
        <f t="shared" si="1087"/>
        <v>0</v>
      </c>
      <c r="AE560" s="182">
        <f>VLOOKUP(A:A,[2]全区!$A$1:$P$65536,16,FALSE)</f>
        <v>0</v>
      </c>
      <c r="AF560" s="219">
        <f t="shared" si="1088"/>
        <v>0</v>
      </c>
      <c r="AH560" s="182">
        <v>0</v>
      </c>
      <c r="AI560" s="182">
        <f>VLOOKUP(A:A,'[4]YB01'!$A$1:$C$1317,3,FALSE)</f>
        <v>0</v>
      </c>
      <c r="AJ560" s="177">
        <f t="shared" si="1089"/>
        <v>0</v>
      </c>
      <c r="AK560" s="146">
        <v>0</v>
      </c>
      <c r="AL560" s="146">
        <f t="shared" si="1090"/>
        <v>0</v>
      </c>
      <c r="AM560" s="228">
        <v>0</v>
      </c>
      <c r="AN560" s="182">
        <f t="shared" si="1026"/>
        <v>0</v>
      </c>
      <c r="AO560" s="219">
        <v>0</v>
      </c>
      <c r="AP560" s="176">
        <f>(SUMIF([5]预算调整!$O:$O,A:A,[5]预算调整!$AD:$AD))/10000</f>
        <v>0</v>
      </c>
      <c r="AQ560" s="219">
        <f t="shared" si="1045"/>
        <v>0</v>
      </c>
      <c r="AR560" s="219">
        <v>0</v>
      </c>
      <c r="AS560" s="182">
        <f>(SUMIF([6]预算调整!$F:$F,A:A,[6]预算调整!$P:$P))/10000</f>
        <v>0</v>
      </c>
      <c r="AT560" s="219">
        <f t="shared" si="1091"/>
        <v>0</v>
      </c>
      <c r="AW560" s="231">
        <v>0</v>
      </c>
      <c r="AX560" s="182">
        <f>(SUMIF([7]Sheet2!$B:$B,A:A,[7]Sheet2!$C:$C))/10000</f>
        <v>0</v>
      </c>
      <c r="AY560" s="219">
        <f t="shared" si="1092"/>
        <v>0</v>
      </c>
      <c r="BC560" s="182">
        <v>0</v>
      </c>
      <c r="BD560" s="146">
        <f t="shared" si="1093"/>
        <v>0</v>
      </c>
      <c r="BE560" s="182">
        <v>0</v>
      </c>
      <c r="BF560" s="182">
        <f>SUMIF([8]Sheet1!$O:$O,A560,[8]Sheet1!$AD:$AD)</f>
        <v>0</v>
      </c>
    </row>
    <row r="561" customHeight="1" spans="1:58">
      <c r="A561" s="208">
        <v>2080711</v>
      </c>
      <c r="B561" s="60" t="s">
        <v>480</v>
      </c>
      <c r="C561" s="63">
        <f t="shared" si="1077"/>
        <v>27</v>
      </c>
      <c r="D561" s="63">
        <f t="shared" si="1078"/>
        <v>0</v>
      </c>
      <c r="E561" s="63">
        <f t="shared" si="1079"/>
        <v>49</v>
      </c>
      <c r="F561" s="63">
        <f t="shared" si="1080"/>
        <v>25</v>
      </c>
      <c r="G561" s="63">
        <f t="shared" si="1081"/>
        <v>25</v>
      </c>
      <c r="H561" s="63">
        <f t="shared" si="1082"/>
        <v>76</v>
      </c>
      <c r="I561" s="106" t="str">
        <f t="shared" si="993"/>
        <v>是</v>
      </c>
      <c r="J561" s="146" t="str">
        <f t="shared" si="994"/>
        <v>项</v>
      </c>
      <c r="K561" s="146" t="str">
        <f t="shared" si="995"/>
        <v>208</v>
      </c>
      <c r="N561" s="218">
        <v>27</v>
      </c>
      <c r="O561" s="146">
        <v>27.01</v>
      </c>
      <c r="P561" s="219">
        <f t="shared" si="1083"/>
        <v>27</v>
      </c>
      <c r="Q561" s="219">
        <v>0</v>
      </c>
      <c r="R561" s="219">
        <v>0</v>
      </c>
      <c r="S561" s="219">
        <f>VLOOKUP(A:A,[3]全区!$A$1:$O$65536,15,FALSE)</f>
        <v>0</v>
      </c>
      <c r="T561" s="219">
        <v>0</v>
      </c>
      <c r="U561" s="146">
        <f>VLOOKUP(A:A,[3]全区!$A$1:$Q$65536,17,FALSE)</f>
        <v>0</v>
      </c>
      <c r="V561" s="219">
        <f t="shared" si="1084"/>
        <v>0</v>
      </c>
      <c r="W561" s="219">
        <v>0</v>
      </c>
      <c r="X561" s="182">
        <f>VLOOKUP(A:A,[3]全区!$A$1:$S$65536,19,FALSE)</f>
        <v>0</v>
      </c>
      <c r="Y561" s="219">
        <f t="shared" si="1085"/>
        <v>0</v>
      </c>
      <c r="AA561" s="182">
        <f>VLOOKUP(A:A,[2]全区!$A$1:$T$65536,20,FALSE)</f>
        <v>58</v>
      </c>
      <c r="AB561" s="219">
        <f t="shared" si="1086"/>
        <v>58</v>
      </c>
      <c r="AC561" s="182">
        <f>VLOOKUP(A:A,[1]全区!$A$1:$V$65536,22,FALSE)</f>
        <v>0</v>
      </c>
      <c r="AD561" s="219">
        <f t="shared" si="1087"/>
        <v>0</v>
      </c>
      <c r="AE561" s="182">
        <f>VLOOKUP(A:A,[2]全区!$A$1:$P$65536,16,FALSE)</f>
        <v>0</v>
      </c>
      <c r="AF561" s="219">
        <f t="shared" si="1088"/>
        <v>0</v>
      </c>
      <c r="AH561" s="182">
        <v>51</v>
      </c>
      <c r="AI561" s="182">
        <f>VLOOKUP(A:A,'[4]YB01'!$A$1:$C$1317,3,FALSE)</f>
        <v>51</v>
      </c>
      <c r="AJ561" s="177">
        <f t="shared" si="1089"/>
        <v>0</v>
      </c>
      <c r="AK561" s="146">
        <v>76</v>
      </c>
      <c r="AL561" s="146">
        <f t="shared" si="1090"/>
        <v>76</v>
      </c>
      <c r="AM561" s="228">
        <v>76.34</v>
      </c>
      <c r="AN561" s="182">
        <f t="shared" si="1026"/>
        <v>0</v>
      </c>
      <c r="AO561" s="219">
        <v>0</v>
      </c>
      <c r="AP561" s="176">
        <f>(SUMIF([5]预算调整!$O:$O,A:A,[5]预算调整!$AD:$AD))/10000</f>
        <v>0</v>
      </c>
      <c r="AQ561" s="219">
        <f t="shared" si="1045"/>
        <v>0</v>
      </c>
      <c r="AR561" s="219">
        <v>0</v>
      </c>
      <c r="AS561" s="182">
        <f>(SUMIF([6]预算调整!$F:$F,A:A,[6]预算调整!$P:$P))/10000</f>
        <v>0</v>
      </c>
      <c r="AT561" s="219">
        <f t="shared" si="1091"/>
        <v>0</v>
      </c>
      <c r="AW561" s="231">
        <v>25</v>
      </c>
      <c r="AX561" s="182">
        <f>(SUMIF([7]Sheet2!$B:$B,A:A,[7]Sheet2!$C:$C))/10000</f>
        <v>25.18</v>
      </c>
      <c r="AY561" s="219">
        <f t="shared" si="1092"/>
        <v>25</v>
      </c>
      <c r="BC561" s="182">
        <v>0</v>
      </c>
      <c r="BD561" s="146">
        <f t="shared" si="1093"/>
        <v>0</v>
      </c>
      <c r="BE561" s="182">
        <v>0</v>
      </c>
      <c r="BF561" s="182">
        <f>SUMIF([8]Sheet1!$O:$O,A561,[8]Sheet1!$AD:$AD)</f>
        <v>0</v>
      </c>
    </row>
    <row r="562" hidden="1" customHeight="1" spans="1:58">
      <c r="A562" s="208">
        <v>2080712</v>
      </c>
      <c r="B562" s="60" t="s">
        <v>481</v>
      </c>
      <c r="C562" s="63">
        <f t="shared" si="1077"/>
        <v>0</v>
      </c>
      <c r="D562" s="63">
        <f t="shared" si="1078"/>
        <v>0</v>
      </c>
      <c r="E562" s="63">
        <f t="shared" si="1079"/>
        <v>0</v>
      </c>
      <c r="F562" s="63">
        <f t="shared" si="1080"/>
        <v>0</v>
      </c>
      <c r="G562" s="63">
        <f t="shared" si="1081"/>
        <v>0</v>
      </c>
      <c r="H562" s="63">
        <f t="shared" si="1082"/>
        <v>0</v>
      </c>
      <c r="I562" s="106" t="str">
        <f t="shared" si="993"/>
        <v>否</v>
      </c>
      <c r="J562" s="146" t="str">
        <f t="shared" si="994"/>
        <v>项</v>
      </c>
      <c r="K562" s="146" t="str">
        <f t="shared" si="995"/>
        <v>208</v>
      </c>
      <c r="N562" s="218">
        <v>0</v>
      </c>
      <c r="O562" s="146">
        <v>0</v>
      </c>
      <c r="P562" s="219">
        <f t="shared" si="1083"/>
        <v>0</v>
      </c>
      <c r="Q562" s="219">
        <v>0</v>
      </c>
      <c r="R562" s="219">
        <v>0</v>
      </c>
      <c r="S562" s="219">
        <f>VLOOKUP(A:A,[3]全区!$A$1:$O$65536,15,FALSE)</f>
        <v>0</v>
      </c>
      <c r="T562" s="219">
        <v>0</v>
      </c>
      <c r="U562" s="146">
        <f>VLOOKUP(A:A,[3]全区!$A$1:$Q$65536,17,FALSE)</f>
        <v>0</v>
      </c>
      <c r="V562" s="219">
        <f t="shared" si="1084"/>
        <v>0</v>
      </c>
      <c r="W562" s="219">
        <v>0</v>
      </c>
      <c r="X562" s="182">
        <f>VLOOKUP(A:A,[3]全区!$A$1:$S$65536,19,FALSE)</f>
        <v>0</v>
      </c>
      <c r="Y562" s="219">
        <f t="shared" si="1085"/>
        <v>0</v>
      </c>
      <c r="AA562" s="182">
        <f>VLOOKUP(A:A,[2]全区!$A$1:$T$65536,20,FALSE)</f>
        <v>0</v>
      </c>
      <c r="AB562" s="219">
        <f t="shared" si="1086"/>
        <v>0</v>
      </c>
      <c r="AC562" s="182">
        <f>VLOOKUP(A:A,[1]全区!$A$1:$V$65536,22,FALSE)</f>
        <v>0</v>
      </c>
      <c r="AD562" s="219">
        <f t="shared" si="1087"/>
        <v>0</v>
      </c>
      <c r="AE562" s="182">
        <f>VLOOKUP(A:A,[2]全区!$A$1:$P$65536,16,FALSE)</f>
        <v>0</v>
      </c>
      <c r="AF562" s="219">
        <f t="shared" si="1088"/>
        <v>0</v>
      </c>
      <c r="AH562" s="182">
        <v>0</v>
      </c>
      <c r="AI562" s="182">
        <f>VLOOKUP(A:A,'[4]YB01'!$A$1:$C$1317,3,FALSE)</f>
        <v>0</v>
      </c>
      <c r="AJ562" s="177">
        <f t="shared" si="1089"/>
        <v>0</v>
      </c>
      <c r="AK562" s="146">
        <v>0</v>
      </c>
      <c r="AL562" s="146">
        <f t="shared" si="1090"/>
        <v>0</v>
      </c>
      <c r="AM562" s="228">
        <v>0</v>
      </c>
      <c r="AN562" s="182">
        <f t="shared" si="1026"/>
        <v>0</v>
      </c>
      <c r="AO562" s="219">
        <v>0</v>
      </c>
      <c r="AP562" s="176">
        <f>(SUMIF([5]预算调整!$O:$O,A:A,[5]预算调整!$AD:$AD))/10000</f>
        <v>0</v>
      </c>
      <c r="AQ562" s="219">
        <f t="shared" si="1045"/>
        <v>0</v>
      </c>
      <c r="AR562" s="219">
        <v>0</v>
      </c>
      <c r="AS562" s="182">
        <f>(SUMIF([6]预算调整!$F:$F,A:A,[6]预算调整!$P:$P))/10000</f>
        <v>0</v>
      </c>
      <c r="AT562" s="219">
        <f t="shared" si="1091"/>
        <v>0</v>
      </c>
      <c r="AW562" s="231">
        <v>0</v>
      </c>
      <c r="AX562" s="182">
        <f>(SUMIF([7]Sheet2!$B:$B,A:A,[7]Sheet2!$C:$C))/10000</f>
        <v>0</v>
      </c>
      <c r="AY562" s="219">
        <f t="shared" si="1092"/>
        <v>0</v>
      </c>
      <c r="BC562" s="182">
        <v>0</v>
      </c>
      <c r="BD562" s="146">
        <f t="shared" si="1093"/>
        <v>0</v>
      </c>
      <c r="BE562" s="182">
        <v>0</v>
      </c>
      <c r="BF562" s="182">
        <f>SUMIF([8]Sheet1!$O:$O,A562,[8]Sheet1!$AD:$AD)</f>
        <v>0</v>
      </c>
    </row>
    <row r="563" hidden="1" customHeight="1" spans="1:58">
      <c r="A563" s="208">
        <v>2080713</v>
      </c>
      <c r="B563" s="60" t="s">
        <v>482</v>
      </c>
      <c r="C563" s="63">
        <f t="shared" si="1077"/>
        <v>0</v>
      </c>
      <c r="D563" s="63">
        <f t="shared" si="1078"/>
        <v>0</v>
      </c>
      <c r="E563" s="63">
        <f t="shared" si="1079"/>
        <v>0</v>
      </c>
      <c r="F563" s="63">
        <f t="shared" si="1080"/>
        <v>0</v>
      </c>
      <c r="G563" s="63">
        <f t="shared" si="1081"/>
        <v>0</v>
      </c>
      <c r="H563" s="63">
        <f t="shared" si="1082"/>
        <v>0</v>
      </c>
      <c r="I563" s="106" t="str">
        <f t="shared" si="993"/>
        <v>否</v>
      </c>
      <c r="J563" s="146" t="str">
        <f t="shared" si="994"/>
        <v>项</v>
      </c>
      <c r="K563" s="146" t="str">
        <f t="shared" si="995"/>
        <v>208</v>
      </c>
      <c r="N563" s="218">
        <v>0</v>
      </c>
      <c r="O563" s="146">
        <v>0</v>
      </c>
      <c r="P563" s="219">
        <f t="shared" si="1083"/>
        <v>0</v>
      </c>
      <c r="Q563" s="219">
        <v>0</v>
      </c>
      <c r="R563" s="219">
        <v>0</v>
      </c>
      <c r="S563" s="219">
        <f>VLOOKUP(A:A,[3]全区!$A$1:$O$65536,15,FALSE)</f>
        <v>0</v>
      </c>
      <c r="T563" s="219">
        <v>0</v>
      </c>
      <c r="U563" s="146">
        <f>VLOOKUP(A:A,[3]全区!$A$1:$Q$65536,17,FALSE)</f>
        <v>0</v>
      </c>
      <c r="V563" s="219">
        <f t="shared" si="1084"/>
        <v>0</v>
      </c>
      <c r="W563" s="219">
        <v>0</v>
      </c>
      <c r="X563" s="182">
        <f>VLOOKUP(A:A,[3]全区!$A$1:$S$65536,19,FALSE)</f>
        <v>0</v>
      </c>
      <c r="Y563" s="219">
        <f t="shared" si="1085"/>
        <v>0</v>
      </c>
      <c r="AA563" s="182">
        <f>VLOOKUP(A:A,[2]全区!$A$1:$T$65536,20,FALSE)</f>
        <v>0</v>
      </c>
      <c r="AB563" s="219">
        <f t="shared" si="1086"/>
        <v>0</v>
      </c>
      <c r="AC563" s="182">
        <f>VLOOKUP(A:A,[1]全区!$A$1:$V$65536,22,FALSE)</f>
        <v>0</v>
      </c>
      <c r="AD563" s="219">
        <f t="shared" si="1087"/>
        <v>0</v>
      </c>
      <c r="AE563" s="182">
        <f>VLOOKUP(A:A,[2]全区!$A$1:$P$65536,16,FALSE)</f>
        <v>0</v>
      </c>
      <c r="AF563" s="219">
        <f t="shared" si="1088"/>
        <v>0</v>
      </c>
      <c r="AH563" s="182">
        <v>0</v>
      </c>
      <c r="AI563" s="182">
        <f>VLOOKUP(A:A,'[4]YB01'!$A$1:$C$1317,3,FALSE)</f>
        <v>0</v>
      </c>
      <c r="AJ563" s="177">
        <f t="shared" si="1089"/>
        <v>0</v>
      </c>
      <c r="AK563" s="146">
        <v>0</v>
      </c>
      <c r="AL563" s="146">
        <f t="shared" si="1090"/>
        <v>0</v>
      </c>
      <c r="AM563" s="228">
        <v>0</v>
      </c>
      <c r="AN563" s="182">
        <f t="shared" si="1026"/>
        <v>0</v>
      </c>
      <c r="AO563" s="219">
        <v>0</v>
      </c>
      <c r="AP563" s="176">
        <f>(SUMIF([5]预算调整!$O:$O,A:A,[5]预算调整!$AD:$AD))/10000</f>
        <v>0</v>
      </c>
      <c r="AQ563" s="219">
        <f t="shared" si="1045"/>
        <v>0</v>
      </c>
      <c r="AR563" s="219">
        <v>0</v>
      </c>
      <c r="AS563" s="182">
        <f>(SUMIF([6]预算调整!$F:$F,A:A,[6]预算调整!$P:$P))/10000</f>
        <v>0</v>
      </c>
      <c r="AT563" s="219">
        <f t="shared" si="1091"/>
        <v>0</v>
      </c>
      <c r="AW563" s="231">
        <v>0</v>
      </c>
      <c r="AX563" s="182">
        <f>(SUMIF([7]Sheet2!$B:$B,A:A,[7]Sheet2!$C:$C))/10000</f>
        <v>0</v>
      </c>
      <c r="AY563" s="219">
        <f t="shared" si="1092"/>
        <v>0</v>
      </c>
      <c r="BC563" s="182">
        <v>0</v>
      </c>
      <c r="BD563" s="146">
        <f t="shared" si="1093"/>
        <v>0</v>
      </c>
      <c r="BE563" s="182">
        <v>0</v>
      </c>
      <c r="BF563" s="182">
        <f>SUMIF([8]Sheet1!$O:$O,A563,[8]Sheet1!$AD:$AD)</f>
        <v>0</v>
      </c>
    </row>
    <row r="564" customHeight="1" spans="1:58">
      <c r="A564" s="208">
        <v>2080799</v>
      </c>
      <c r="B564" s="60" t="s">
        <v>483</v>
      </c>
      <c r="C564" s="63">
        <f t="shared" si="1077"/>
        <v>6361</v>
      </c>
      <c r="D564" s="63">
        <f t="shared" si="1078"/>
        <v>4933</v>
      </c>
      <c r="E564" s="63">
        <f t="shared" si="1079"/>
        <v>-1353</v>
      </c>
      <c r="F564" s="63">
        <f t="shared" si="1080"/>
        <v>-2669</v>
      </c>
      <c r="G564" s="63">
        <f t="shared" si="1081"/>
        <v>2264</v>
      </c>
      <c r="H564" s="63">
        <f t="shared" si="1082"/>
        <v>5008</v>
      </c>
      <c r="I564" s="106" t="str">
        <f t="shared" si="993"/>
        <v>是</v>
      </c>
      <c r="J564" s="146" t="str">
        <f t="shared" si="994"/>
        <v>项</v>
      </c>
      <c r="K564" s="146" t="str">
        <f t="shared" si="995"/>
        <v>208</v>
      </c>
      <c r="N564" s="218">
        <v>3250</v>
      </c>
      <c r="O564" s="146">
        <v>3250.272208</v>
      </c>
      <c r="P564" s="219">
        <f t="shared" si="1083"/>
        <v>3250</v>
      </c>
      <c r="Q564" s="219">
        <v>2255</v>
      </c>
      <c r="R564" s="219">
        <v>2255</v>
      </c>
      <c r="S564" s="219">
        <f>VLOOKUP(A:A,[3]全区!$A$1:$O$65536,15,FALSE)</f>
        <v>2255</v>
      </c>
      <c r="T564" s="219">
        <v>2678</v>
      </c>
      <c r="U564" s="146">
        <f>VLOOKUP(A:A,[3]全区!$A$1:$Q$65536,17,FALSE)</f>
        <v>2677.757896</v>
      </c>
      <c r="V564" s="219">
        <f t="shared" si="1084"/>
        <v>2678</v>
      </c>
      <c r="W564" s="219">
        <v>433</v>
      </c>
      <c r="X564" s="182">
        <f>VLOOKUP(A:A,[3]全区!$A$1:$S$65536,19,FALSE)</f>
        <v>432.833008</v>
      </c>
      <c r="Y564" s="219">
        <f t="shared" si="1085"/>
        <v>433</v>
      </c>
      <c r="AA564" s="182">
        <f>VLOOKUP(A:A,[2]全区!$A$1:$T$65536,20,FALSE)</f>
        <v>59.8638</v>
      </c>
      <c r="AB564" s="219">
        <f t="shared" si="1086"/>
        <v>60</v>
      </c>
      <c r="AC564" s="182">
        <f>VLOOKUP(A:A,[1]全区!$A$1:$V$65536,22,FALSE)</f>
        <v>2366.72</v>
      </c>
      <c r="AD564" s="219">
        <f t="shared" si="1087"/>
        <v>2367</v>
      </c>
      <c r="AE564" s="182">
        <f>VLOOKUP(A:A,[2]全区!$A$1:$P$65536,16,FALSE)</f>
        <v>2255</v>
      </c>
      <c r="AF564" s="219">
        <f t="shared" si="1088"/>
        <v>2255</v>
      </c>
      <c r="AH564" s="182">
        <v>3719</v>
      </c>
      <c r="AI564" s="182">
        <f>VLOOKUP(A:A,'[4]YB01'!$A$1:$C$1317,3,FALSE)</f>
        <v>3719</v>
      </c>
      <c r="AJ564" s="177">
        <f t="shared" si="1089"/>
        <v>298</v>
      </c>
      <c r="AK564" s="146">
        <v>5008</v>
      </c>
      <c r="AL564" s="146">
        <f t="shared" si="1090"/>
        <v>5008</v>
      </c>
      <c r="AM564" s="228">
        <v>5008.112082</v>
      </c>
      <c r="AN564" s="182">
        <f t="shared" si="1026"/>
        <v>0</v>
      </c>
      <c r="AO564" s="219">
        <v>0</v>
      </c>
      <c r="AP564" s="176">
        <f>(SUMIF([5]预算调整!$O:$O,A:A,[5]预算调整!$AD:$AD))/10000</f>
        <v>0</v>
      </c>
      <c r="AQ564" s="219">
        <f t="shared" si="1045"/>
        <v>0</v>
      </c>
      <c r="AR564" s="219">
        <v>298</v>
      </c>
      <c r="AS564" s="182">
        <f>(SUMIF([6]预算调整!$F:$F,A:A,[6]预算调整!$P:$P))/10000</f>
        <v>298.284893</v>
      </c>
      <c r="AT564" s="219">
        <f t="shared" si="1091"/>
        <v>298</v>
      </c>
      <c r="AW564" s="232">
        <f>2283-19</f>
        <v>2264</v>
      </c>
      <c r="AX564" s="182">
        <f>(SUMIF([7]Sheet2!$B:$B,A:A,[7]Sheet2!$C:$C))/10000</f>
        <v>3115.724883</v>
      </c>
      <c r="AY564" s="219">
        <f t="shared" si="1092"/>
        <v>3116</v>
      </c>
      <c r="BC564" s="182">
        <v>0</v>
      </c>
      <c r="BD564" s="146">
        <f t="shared" si="1093"/>
        <v>0</v>
      </c>
      <c r="BE564" s="182">
        <v>0</v>
      </c>
      <c r="BF564" s="182">
        <f>SUMIF([8]Sheet1!$O:$O,A564,[8]Sheet1!$AD:$AD)</f>
        <v>0</v>
      </c>
    </row>
    <row r="565" s="177" customFormat="1" customHeight="1" spans="1:58">
      <c r="A565" s="209">
        <v>20808</v>
      </c>
      <c r="B565" s="207" t="s">
        <v>484</v>
      </c>
      <c r="C565" s="66">
        <f t="shared" ref="C565:H565" si="1094">SUM(C566:C573)</f>
        <v>5460</v>
      </c>
      <c r="D565" s="66">
        <f t="shared" si="1094"/>
        <v>2465</v>
      </c>
      <c r="E565" s="66">
        <f t="shared" si="1094"/>
        <v>-1023</v>
      </c>
      <c r="F565" s="66">
        <f t="shared" si="1094"/>
        <v>-684</v>
      </c>
      <c r="G565" s="66">
        <f t="shared" si="1094"/>
        <v>1781</v>
      </c>
      <c r="H565" s="66">
        <f t="shared" si="1094"/>
        <v>4437</v>
      </c>
      <c r="I565" s="106" t="str">
        <f t="shared" si="993"/>
        <v>是</v>
      </c>
      <c r="J565" s="143" t="str">
        <f t="shared" si="994"/>
        <v>款</v>
      </c>
      <c r="K565" s="143" t="str">
        <f t="shared" si="995"/>
        <v>208</v>
      </c>
      <c r="L565" s="143"/>
      <c r="M565" s="143"/>
      <c r="N565" s="143"/>
      <c r="O565" s="143"/>
      <c r="P565" s="143"/>
      <c r="Q565" s="143"/>
      <c r="R565" s="143"/>
      <c r="S565" s="143"/>
      <c r="T565" s="143"/>
      <c r="U565" s="143"/>
      <c r="V565" s="143"/>
      <c r="W565" s="143"/>
      <c r="AN565" s="182">
        <f t="shared" si="1026"/>
        <v>0</v>
      </c>
      <c r="AO565" s="219"/>
      <c r="AP565" s="176">
        <f>(SUMIF([5]预算调整!$O:$O,A:A,[5]预算调整!$AD:$AD))/10000</f>
        <v>0</v>
      </c>
      <c r="AQ565" s="219">
        <f t="shared" si="1045"/>
        <v>0</v>
      </c>
      <c r="AR565" s="219"/>
      <c r="AS565" s="182">
        <v>0</v>
      </c>
      <c r="AX565" s="182">
        <v>0</v>
      </c>
      <c r="BC565" s="182"/>
      <c r="BD565" s="182"/>
      <c r="BE565" s="182">
        <v>0</v>
      </c>
      <c r="BF565" s="182"/>
    </row>
    <row r="566" customHeight="1" spans="1:58">
      <c r="A566" s="208">
        <v>2080801</v>
      </c>
      <c r="B566" s="60" t="s">
        <v>485</v>
      </c>
      <c r="C566" s="63">
        <f t="shared" ref="C566:C573" si="1095">N566+T566+W566</f>
        <v>2309</v>
      </c>
      <c r="D566" s="63">
        <f t="shared" ref="D566:D573" si="1096">Q566+T566</f>
        <v>0</v>
      </c>
      <c r="E566" s="63">
        <f t="shared" ref="E566:E573" si="1097">H566-C566</f>
        <v>-282</v>
      </c>
      <c r="F566" s="63">
        <f t="shared" ref="F566:F573" si="1098">G566-D566</f>
        <v>70</v>
      </c>
      <c r="G566" s="63">
        <f t="shared" ref="G566:G573" si="1099">AW566</f>
        <v>70</v>
      </c>
      <c r="H566" s="63">
        <f t="shared" ref="H566:H573" si="1100">AK566+AN566</f>
        <v>2027</v>
      </c>
      <c r="I566" s="106" t="str">
        <f t="shared" si="993"/>
        <v>是</v>
      </c>
      <c r="J566" s="146" t="str">
        <f t="shared" si="994"/>
        <v>项</v>
      </c>
      <c r="K566" s="146" t="str">
        <f t="shared" si="995"/>
        <v>208</v>
      </c>
      <c r="N566" s="218">
        <v>2309</v>
      </c>
      <c r="O566" s="146">
        <v>2309.38054</v>
      </c>
      <c r="P566" s="219">
        <f t="shared" ref="P566:P573" si="1101">ROUND(O566,0)</f>
        <v>2309</v>
      </c>
      <c r="Q566" s="219">
        <v>0</v>
      </c>
      <c r="R566" s="219">
        <v>0</v>
      </c>
      <c r="S566" s="219">
        <f>VLOOKUP(A:A,[3]全区!$A$1:$O$65536,15,FALSE)</f>
        <v>0</v>
      </c>
      <c r="T566" s="219">
        <v>0</v>
      </c>
      <c r="U566" s="146">
        <f>VLOOKUP(A:A,[3]全区!$A$1:$Q$65536,17,FALSE)</f>
        <v>0</v>
      </c>
      <c r="V566" s="219">
        <f t="shared" ref="V566:V573" si="1102">ROUND(U566,0)</f>
        <v>0</v>
      </c>
      <c r="W566" s="219">
        <v>0</v>
      </c>
      <c r="X566" s="182">
        <f>VLOOKUP(A:A,[3]全区!$A$1:$S$65536,19,FALSE)</f>
        <v>0</v>
      </c>
      <c r="Y566" s="219">
        <f t="shared" ref="Y566:Y573" si="1103">ROUND(X566,0)</f>
        <v>0</v>
      </c>
      <c r="AA566" s="182">
        <f>VLOOKUP(A:A,[2]全区!$A$1:$T$65536,20,FALSE)</f>
        <v>0</v>
      </c>
      <c r="AB566" s="219">
        <f t="shared" ref="AB566:AB573" si="1104">ROUND(AA566,0)</f>
        <v>0</v>
      </c>
      <c r="AC566" s="182">
        <f>VLOOKUP(A:A,[1]全区!$A$1:$V$65536,22,FALSE)</f>
        <v>0</v>
      </c>
      <c r="AD566" s="219">
        <f t="shared" ref="AD566:AD573" si="1105">ROUND(AC566,0)</f>
        <v>0</v>
      </c>
      <c r="AE566" s="182">
        <f>VLOOKUP(A:A,[2]全区!$A$1:$P$65536,16,FALSE)</f>
        <v>78.270752</v>
      </c>
      <c r="AF566" s="219">
        <f t="shared" ref="AF566:AF573" si="1106">ROUND(AE566,0)</f>
        <v>78</v>
      </c>
      <c r="AH566" s="182">
        <v>1611</v>
      </c>
      <c r="AI566" s="182">
        <f>VLOOKUP(A:A,'[4]YB01'!$A$1:$C$1317,3,FALSE)</f>
        <v>1611</v>
      </c>
      <c r="AJ566" s="177">
        <f t="shared" ref="AJ566:AJ573" si="1107">AO566+AR566</f>
        <v>398</v>
      </c>
      <c r="AK566" s="146">
        <v>2027</v>
      </c>
      <c r="AL566" s="146">
        <f t="shared" ref="AL566:AL573" si="1108">ROUND(AM566,0)</f>
        <v>2027</v>
      </c>
      <c r="AM566" s="228">
        <v>2026.605557</v>
      </c>
      <c r="AN566" s="182">
        <f t="shared" si="1026"/>
        <v>0</v>
      </c>
      <c r="AO566" s="219">
        <v>398</v>
      </c>
      <c r="AP566" s="176">
        <f>(SUMIF([5]预算调整!$O:$O,A:A,[5]预算调整!$AD:$AD))/10000</f>
        <v>397.715296</v>
      </c>
      <c r="AQ566" s="219">
        <f t="shared" si="1045"/>
        <v>398</v>
      </c>
      <c r="AR566" s="219">
        <v>0</v>
      </c>
      <c r="AS566" s="182">
        <f>(SUMIF([6]预算调整!$F:$F,A:A,[6]预算调整!$P:$P))/10000</f>
        <v>0</v>
      </c>
      <c r="AT566" s="219">
        <f t="shared" ref="AT566:AT573" si="1109">ROUND(AS566,0)</f>
        <v>0</v>
      </c>
      <c r="AW566" s="231">
        <v>70</v>
      </c>
      <c r="AX566" s="182">
        <f>(SUMIF([7]Sheet2!$B:$B,A:A,[7]Sheet2!$C:$C))/10000</f>
        <v>70.19</v>
      </c>
      <c r="AY566" s="219">
        <f t="shared" ref="AY566:AY573" si="1110">ROUND(AX566,0)</f>
        <v>70</v>
      </c>
      <c r="BC566" s="182">
        <v>0</v>
      </c>
      <c r="BD566" s="146">
        <f t="shared" ref="BD566:BD573" si="1111">ROUND(BE566,0)</f>
        <v>0</v>
      </c>
      <c r="BE566" s="182">
        <v>0</v>
      </c>
      <c r="BF566" s="182">
        <f>SUMIF([8]Sheet1!$O:$O,A566,[8]Sheet1!$AD:$AD)</f>
        <v>0</v>
      </c>
    </row>
    <row r="567" customHeight="1" spans="1:58">
      <c r="A567" s="208">
        <v>2080802</v>
      </c>
      <c r="B567" s="60" t="s">
        <v>486</v>
      </c>
      <c r="C567" s="63">
        <f t="shared" si="1095"/>
        <v>254</v>
      </c>
      <c r="D567" s="63">
        <f t="shared" si="1096"/>
        <v>0</v>
      </c>
      <c r="E567" s="63">
        <f t="shared" si="1097"/>
        <v>385</v>
      </c>
      <c r="F567" s="63">
        <f t="shared" si="1098"/>
        <v>416</v>
      </c>
      <c r="G567" s="63">
        <f t="shared" si="1099"/>
        <v>416</v>
      </c>
      <c r="H567" s="63">
        <f t="shared" si="1100"/>
        <v>639</v>
      </c>
      <c r="I567" s="106" t="str">
        <f t="shared" si="993"/>
        <v>是</v>
      </c>
      <c r="J567" s="146" t="str">
        <f t="shared" si="994"/>
        <v>项</v>
      </c>
      <c r="K567" s="146" t="str">
        <f t="shared" si="995"/>
        <v>208</v>
      </c>
      <c r="N567" s="218">
        <v>254</v>
      </c>
      <c r="O567" s="146">
        <v>254.2603</v>
      </c>
      <c r="P567" s="219">
        <f t="shared" si="1101"/>
        <v>254</v>
      </c>
      <c r="Q567" s="219">
        <v>0</v>
      </c>
      <c r="R567" s="219">
        <v>0</v>
      </c>
      <c r="S567" s="219">
        <f>VLOOKUP(A:A,[3]全区!$A$1:$O$65536,15,FALSE)</f>
        <v>0</v>
      </c>
      <c r="T567" s="219">
        <v>0</v>
      </c>
      <c r="U567" s="146">
        <f>VLOOKUP(A:A,[3]全区!$A$1:$Q$65536,17,FALSE)</f>
        <v>0</v>
      </c>
      <c r="V567" s="219">
        <f t="shared" si="1102"/>
        <v>0</v>
      </c>
      <c r="W567" s="219">
        <v>0</v>
      </c>
      <c r="X567" s="182">
        <f>VLOOKUP(A:A,[3]全区!$A$1:$S$65536,19,FALSE)</f>
        <v>0</v>
      </c>
      <c r="Y567" s="219">
        <f t="shared" si="1103"/>
        <v>0</v>
      </c>
      <c r="AA567" s="182">
        <f>VLOOKUP(A:A,[2]全区!$A$1:$T$65536,20,FALSE)</f>
        <v>0</v>
      </c>
      <c r="AB567" s="219">
        <f t="shared" si="1104"/>
        <v>0</v>
      </c>
      <c r="AC567" s="182">
        <f>VLOOKUP(A:A,[1]全区!$A$1:$V$65536,22,FALSE)</f>
        <v>0</v>
      </c>
      <c r="AD567" s="219">
        <f t="shared" si="1105"/>
        <v>0</v>
      </c>
      <c r="AE567" s="182">
        <f>VLOOKUP(A:A,[2]全区!$A$1:$P$65536,16,FALSE)</f>
        <v>416.32</v>
      </c>
      <c r="AF567" s="219">
        <f t="shared" si="1106"/>
        <v>416</v>
      </c>
      <c r="AH567" s="182">
        <v>538</v>
      </c>
      <c r="AI567" s="182">
        <f>VLOOKUP(A:A,'[4]YB01'!$A$1:$C$1317,3,FALSE)</f>
        <v>538</v>
      </c>
      <c r="AJ567" s="177">
        <f t="shared" si="1107"/>
        <v>95</v>
      </c>
      <c r="AK567" s="146">
        <v>639</v>
      </c>
      <c r="AL567" s="146">
        <f t="shared" si="1108"/>
        <v>639</v>
      </c>
      <c r="AM567" s="228">
        <v>639.3608</v>
      </c>
      <c r="AN567" s="182">
        <f t="shared" si="1026"/>
        <v>0</v>
      </c>
      <c r="AO567" s="219">
        <v>95</v>
      </c>
      <c r="AP567" s="176">
        <f>(SUMIF([5]预算调整!$O:$O,A:A,[5]预算调整!$AD:$AD))/10000</f>
        <v>95.363</v>
      </c>
      <c r="AQ567" s="219">
        <f t="shared" si="1045"/>
        <v>95</v>
      </c>
      <c r="AR567" s="219">
        <v>0</v>
      </c>
      <c r="AS567" s="182">
        <f>(SUMIF([6]预算调整!$F:$F,A:A,[6]预算调整!$P:$P))/10000</f>
        <v>0</v>
      </c>
      <c r="AT567" s="219">
        <f t="shared" si="1109"/>
        <v>0</v>
      </c>
      <c r="AW567" s="231">
        <v>416</v>
      </c>
      <c r="AX567" s="182">
        <f>(SUMIF([7]Sheet2!$B:$B,A:A,[7]Sheet2!$C:$C))/10000</f>
        <v>416.32</v>
      </c>
      <c r="AY567" s="219">
        <f t="shared" si="1110"/>
        <v>416</v>
      </c>
      <c r="BC567" s="182">
        <v>0</v>
      </c>
      <c r="BD567" s="146">
        <f t="shared" si="1111"/>
        <v>0</v>
      </c>
      <c r="BE567" s="182">
        <v>0</v>
      </c>
      <c r="BF567" s="182">
        <f>SUMIF([8]Sheet1!$O:$O,A567,[8]Sheet1!$AD:$AD)</f>
        <v>0</v>
      </c>
    </row>
    <row r="568" customHeight="1" spans="1:58">
      <c r="A568" s="208">
        <v>2080803</v>
      </c>
      <c r="B568" s="60" t="s">
        <v>487</v>
      </c>
      <c r="C568" s="63">
        <f t="shared" si="1095"/>
        <v>0</v>
      </c>
      <c r="D568" s="63">
        <f t="shared" si="1096"/>
        <v>0</v>
      </c>
      <c r="E568" s="63">
        <f t="shared" si="1097"/>
        <v>30</v>
      </c>
      <c r="F568" s="63">
        <f t="shared" si="1098"/>
        <v>30</v>
      </c>
      <c r="G568" s="63">
        <f t="shared" si="1099"/>
        <v>30</v>
      </c>
      <c r="H568" s="63">
        <f t="shared" si="1100"/>
        <v>30</v>
      </c>
      <c r="I568" s="106" t="str">
        <f>IF(SUM(C568:H568)=0,"否","是")</f>
        <v>是</v>
      </c>
      <c r="J568" s="146" t="str">
        <f>IF(LEN(A568)=3,"类",IF(LEN(A568)=5,"款","项"))</f>
        <v>项</v>
      </c>
      <c r="K568" s="146" t="str">
        <f>LEFT(A568,3)</f>
        <v>208</v>
      </c>
      <c r="N568" s="218">
        <v>0</v>
      </c>
      <c r="O568" s="146">
        <v>0</v>
      </c>
      <c r="P568" s="219">
        <f t="shared" si="1101"/>
        <v>0</v>
      </c>
      <c r="Q568" s="219">
        <v>0</v>
      </c>
      <c r="R568" s="219">
        <v>0</v>
      </c>
      <c r="S568" s="219">
        <f>VLOOKUP(A:A,[3]全区!$A$1:$O$65536,15,FALSE)</f>
        <v>0</v>
      </c>
      <c r="T568" s="219">
        <v>0</v>
      </c>
      <c r="U568" s="146">
        <f>VLOOKUP(A:A,[3]全区!$A$1:$Q$65536,17,FALSE)</f>
        <v>0</v>
      </c>
      <c r="V568" s="219">
        <f t="shared" si="1102"/>
        <v>0</v>
      </c>
      <c r="W568" s="219">
        <v>0</v>
      </c>
      <c r="X568" s="182">
        <f>VLOOKUP(A:A,[3]全区!$A$1:$S$65536,19,FALSE)</f>
        <v>0</v>
      </c>
      <c r="Y568" s="219">
        <f t="shared" si="1103"/>
        <v>0</v>
      </c>
      <c r="AA568" s="182">
        <f>VLOOKUP(A:A,[2]全区!$A$1:$T$65536,20,FALSE)</f>
        <v>0</v>
      </c>
      <c r="AB568" s="219">
        <f t="shared" si="1104"/>
        <v>0</v>
      </c>
      <c r="AC568" s="182">
        <f>VLOOKUP(A:A,[1]全区!$A$1:$V$65536,22,FALSE)</f>
        <v>0</v>
      </c>
      <c r="AD568" s="219">
        <f t="shared" si="1105"/>
        <v>0</v>
      </c>
      <c r="AE568" s="182">
        <f>VLOOKUP(A:A,[2]全区!$A$1:$P$65536,16,FALSE)</f>
        <v>29.532</v>
      </c>
      <c r="AF568" s="219">
        <f t="shared" si="1106"/>
        <v>30</v>
      </c>
      <c r="AH568" s="182">
        <v>30</v>
      </c>
      <c r="AI568" s="182">
        <f>VLOOKUP(A:A,'[4]YB01'!$A$1:$C$1317,3,FALSE)</f>
        <v>30</v>
      </c>
      <c r="AJ568" s="177">
        <f t="shared" si="1107"/>
        <v>0</v>
      </c>
      <c r="AK568" s="146">
        <v>30</v>
      </c>
      <c r="AL568" s="146">
        <f t="shared" si="1108"/>
        <v>30</v>
      </c>
      <c r="AM568" s="228">
        <v>29.532</v>
      </c>
      <c r="AN568" s="182">
        <f t="shared" si="1026"/>
        <v>0</v>
      </c>
      <c r="AO568" s="219">
        <v>0</v>
      </c>
      <c r="AP568" s="176">
        <f>(SUMIF([5]预算调整!$O:$O,A:A,[5]预算调整!$AD:$AD))/10000</f>
        <v>0</v>
      </c>
      <c r="AQ568" s="219">
        <f t="shared" si="1045"/>
        <v>0</v>
      </c>
      <c r="AR568" s="219">
        <v>0</v>
      </c>
      <c r="AS568" s="182">
        <f>(SUMIF([6]预算调整!$F:$F,A:A,[6]预算调整!$P:$P))/10000</f>
        <v>0</v>
      </c>
      <c r="AT568" s="219">
        <f t="shared" si="1109"/>
        <v>0</v>
      </c>
      <c r="AW568" s="231">
        <v>30</v>
      </c>
      <c r="AX568" s="182">
        <f>(SUMIF([7]Sheet2!$B:$B,A:A,[7]Sheet2!$C:$C))/10000</f>
        <v>29.532</v>
      </c>
      <c r="AY568" s="219">
        <f t="shared" si="1110"/>
        <v>30</v>
      </c>
      <c r="BC568" s="182">
        <v>0</v>
      </c>
      <c r="BD568" s="146">
        <f t="shared" si="1111"/>
        <v>0</v>
      </c>
      <c r="BE568" s="182">
        <v>0</v>
      </c>
      <c r="BF568" s="182">
        <f>SUMIF([8]Sheet1!$O:$O,A568,[8]Sheet1!$AD:$AD)</f>
        <v>0</v>
      </c>
    </row>
    <row r="569" hidden="1" customHeight="1" spans="1:58">
      <c r="A569" s="208">
        <v>2080804</v>
      </c>
      <c r="B569" s="60" t="s">
        <v>488</v>
      </c>
      <c r="C569" s="63">
        <f t="shared" si="1095"/>
        <v>0</v>
      </c>
      <c r="D569" s="63">
        <f t="shared" si="1096"/>
        <v>0</v>
      </c>
      <c r="E569" s="63">
        <f t="shared" si="1097"/>
        <v>0</v>
      </c>
      <c r="F569" s="63">
        <f t="shared" si="1098"/>
        <v>0</v>
      </c>
      <c r="G569" s="63">
        <f t="shared" si="1099"/>
        <v>0</v>
      </c>
      <c r="H569" s="63">
        <f t="shared" si="1100"/>
        <v>0</v>
      </c>
      <c r="I569" s="106" t="str">
        <f>IF(SUM(C569:H569)=0,"否","是")</f>
        <v>否</v>
      </c>
      <c r="J569" s="146" t="str">
        <f>IF(LEN(A569)=3,"类",IF(LEN(A569)=5,"款","项"))</f>
        <v>项</v>
      </c>
      <c r="K569" s="146" t="str">
        <f>LEFT(A569,3)</f>
        <v>208</v>
      </c>
      <c r="N569" s="218">
        <v>0</v>
      </c>
      <c r="O569" s="146">
        <v>0</v>
      </c>
      <c r="P569" s="219">
        <f t="shared" si="1101"/>
        <v>0</v>
      </c>
      <c r="Q569" s="219">
        <v>0</v>
      </c>
      <c r="R569" s="219">
        <v>0</v>
      </c>
      <c r="S569" s="219">
        <f>VLOOKUP(A:A,[3]全区!$A$1:$O$65536,15,FALSE)</f>
        <v>0</v>
      </c>
      <c r="T569" s="219">
        <v>0</v>
      </c>
      <c r="U569" s="146">
        <f>VLOOKUP(A:A,[3]全区!$A$1:$Q$65536,17,FALSE)</f>
        <v>0</v>
      </c>
      <c r="V569" s="219">
        <f t="shared" si="1102"/>
        <v>0</v>
      </c>
      <c r="W569" s="219">
        <v>0</v>
      </c>
      <c r="X569" s="182">
        <f>VLOOKUP(A:A,[3]全区!$A$1:$S$65536,19,FALSE)</f>
        <v>0</v>
      </c>
      <c r="Y569" s="219">
        <f t="shared" si="1103"/>
        <v>0</v>
      </c>
      <c r="AA569" s="182">
        <f>VLOOKUP(A:A,[2]全区!$A$1:$T$65536,20,FALSE)</f>
        <v>0</v>
      </c>
      <c r="AB569" s="219">
        <f t="shared" si="1104"/>
        <v>0</v>
      </c>
      <c r="AC569" s="182">
        <f>VLOOKUP(A:A,[1]全区!$A$1:$V$65536,22,FALSE)</f>
        <v>0</v>
      </c>
      <c r="AD569" s="219">
        <f t="shared" si="1105"/>
        <v>0</v>
      </c>
      <c r="AE569" s="182">
        <f>VLOOKUP(A:A,[2]全区!$A$1:$P$65536,16,FALSE)</f>
        <v>0</v>
      </c>
      <c r="AF569" s="219">
        <f t="shared" si="1106"/>
        <v>0</v>
      </c>
      <c r="AJ569" s="177">
        <f t="shared" si="1107"/>
        <v>0</v>
      </c>
      <c r="AK569" s="146">
        <v>0</v>
      </c>
      <c r="AL569" s="146">
        <f t="shared" si="1108"/>
        <v>0</v>
      </c>
      <c r="AM569" s="228">
        <v>0</v>
      </c>
      <c r="AN569" s="182">
        <f t="shared" si="1026"/>
        <v>0</v>
      </c>
      <c r="AO569" s="219">
        <v>0</v>
      </c>
      <c r="AP569" s="176">
        <f>(SUMIF([5]预算调整!$O:$O,A:A,[5]预算调整!$AD:$AD))/10000</f>
        <v>0</v>
      </c>
      <c r="AQ569" s="219">
        <f t="shared" si="1045"/>
        <v>0</v>
      </c>
      <c r="AR569" s="219">
        <v>0</v>
      </c>
      <c r="AS569" s="182">
        <f>(SUMIF([6]预算调整!$F:$F,A:A,[6]预算调整!$P:$P))/10000</f>
        <v>0</v>
      </c>
      <c r="AT569" s="219">
        <f t="shared" si="1109"/>
        <v>0</v>
      </c>
      <c r="AW569" s="231">
        <v>0</v>
      </c>
      <c r="AX569" s="182">
        <f>(SUMIF([7]Sheet2!$B:$B,A:A,[7]Sheet2!$C:$C))/10000</f>
        <v>0</v>
      </c>
      <c r="AY569" s="219">
        <f t="shared" si="1110"/>
        <v>0</v>
      </c>
      <c r="BC569" s="182">
        <v>0</v>
      </c>
      <c r="BD569" s="146">
        <f t="shared" si="1111"/>
        <v>0</v>
      </c>
      <c r="BE569" s="182">
        <v>0</v>
      </c>
      <c r="BF569" s="182">
        <f>SUMIF([8]Sheet1!$O:$O,A569,[8]Sheet1!$AD:$AD)</f>
        <v>0</v>
      </c>
    </row>
    <row r="570" customHeight="1" spans="1:58">
      <c r="A570" s="208">
        <v>2080805</v>
      </c>
      <c r="B570" s="60" t="s">
        <v>489</v>
      </c>
      <c r="C570" s="63">
        <f t="shared" si="1095"/>
        <v>278</v>
      </c>
      <c r="D570" s="63">
        <f t="shared" si="1096"/>
        <v>145</v>
      </c>
      <c r="E570" s="63">
        <f t="shared" si="1097"/>
        <v>-104</v>
      </c>
      <c r="F570" s="63">
        <f t="shared" si="1098"/>
        <v>-104</v>
      </c>
      <c r="G570" s="63">
        <f t="shared" si="1099"/>
        <v>41</v>
      </c>
      <c r="H570" s="63">
        <f t="shared" si="1100"/>
        <v>174</v>
      </c>
      <c r="I570" s="106" t="str">
        <f>IF(SUM(C570:H570)=0,"否","是")</f>
        <v>是</v>
      </c>
      <c r="J570" s="146" t="str">
        <f>IF(LEN(A570)=3,"类",IF(LEN(A570)=5,"款","项"))</f>
        <v>项</v>
      </c>
      <c r="K570" s="146" t="str">
        <f>LEFT(A570,3)</f>
        <v>208</v>
      </c>
      <c r="N570" s="218">
        <v>8</v>
      </c>
      <c r="O570" s="146">
        <v>7.7875</v>
      </c>
      <c r="P570" s="219">
        <f t="shared" si="1101"/>
        <v>8</v>
      </c>
      <c r="Q570" s="219">
        <v>0</v>
      </c>
      <c r="R570" s="219">
        <v>0</v>
      </c>
      <c r="S570" s="219">
        <f>VLOOKUP(A:A,[3]全区!$A$1:$O$65536,15,FALSE)</f>
        <v>0</v>
      </c>
      <c r="T570" s="219">
        <v>145</v>
      </c>
      <c r="U570" s="146">
        <f>VLOOKUP(A:A,[3]全区!$A$1:$Q$65536,17,FALSE)</f>
        <v>145.2375</v>
      </c>
      <c r="V570" s="219">
        <f t="shared" si="1102"/>
        <v>145</v>
      </c>
      <c r="W570" s="219">
        <v>125</v>
      </c>
      <c r="X570" s="182">
        <f>VLOOKUP(A:A,[3]全区!$A$1:$S$65536,19,FALSE)</f>
        <v>125.49</v>
      </c>
      <c r="Y570" s="219">
        <f t="shared" si="1103"/>
        <v>125</v>
      </c>
      <c r="AA570" s="182">
        <f>VLOOKUP(A:A,[2]全区!$A$1:$T$65536,20,FALSE)</f>
        <v>0</v>
      </c>
      <c r="AB570" s="219">
        <f t="shared" si="1104"/>
        <v>0</v>
      </c>
      <c r="AC570" s="182">
        <f>VLOOKUP(A:A,[1]全区!$A$1:$V$65536,22,FALSE)</f>
        <v>0</v>
      </c>
      <c r="AD570" s="219">
        <f t="shared" si="1105"/>
        <v>0</v>
      </c>
      <c r="AE570" s="182">
        <f>VLOOKUP(A:A,[2]全区!$A$1:$P$65536,16,FALSE)</f>
        <v>147.4848</v>
      </c>
      <c r="AF570" s="219">
        <f t="shared" si="1106"/>
        <v>147</v>
      </c>
      <c r="AH570" s="182">
        <v>174</v>
      </c>
      <c r="AI570" s="182">
        <f>VLOOKUP(A:A,'[4]YB01'!$A$1:$C$1317,3,FALSE)</f>
        <v>174</v>
      </c>
      <c r="AJ570" s="177">
        <f t="shared" si="1107"/>
        <v>0</v>
      </c>
      <c r="AK570" s="146">
        <v>174</v>
      </c>
      <c r="AL570" s="146">
        <f t="shared" si="1108"/>
        <v>174</v>
      </c>
      <c r="AM570" s="228">
        <v>174.334</v>
      </c>
      <c r="AN570" s="182">
        <f t="shared" si="1026"/>
        <v>0</v>
      </c>
      <c r="AO570" s="219">
        <v>0</v>
      </c>
      <c r="AP570" s="176">
        <f>(SUMIF([5]预算调整!$O:$O,A:A,[5]预算调整!$AD:$AD))/10000</f>
        <v>0</v>
      </c>
      <c r="AQ570" s="219">
        <f t="shared" si="1045"/>
        <v>0</v>
      </c>
      <c r="AR570" s="219">
        <v>0</v>
      </c>
      <c r="AS570" s="182">
        <f>(SUMIF([6]预算调整!$F:$F,A:A,[6]预算调整!$P:$P))/10000</f>
        <v>0</v>
      </c>
      <c r="AT570" s="219">
        <f t="shared" si="1109"/>
        <v>0</v>
      </c>
      <c r="AW570" s="231">
        <v>41</v>
      </c>
      <c r="AX570" s="182">
        <f>(SUMIF([7]Sheet2!$B:$B,A:A,[7]Sheet2!$C:$C))/10000</f>
        <v>41.0565</v>
      </c>
      <c r="AY570" s="219">
        <f t="shared" si="1110"/>
        <v>41</v>
      </c>
      <c r="BC570" s="182">
        <v>0</v>
      </c>
      <c r="BD570" s="146">
        <f t="shared" si="1111"/>
        <v>0</v>
      </c>
      <c r="BE570" s="182">
        <v>0</v>
      </c>
      <c r="BF570" s="182">
        <f>SUMIF([8]Sheet1!$O:$O,A570,[8]Sheet1!$AD:$AD)</f>
        <v>0</v>
      </c>
    </row>
    <row r="571" hidden="1" customHeight="1" spans="1:58">
      <c r="A571" s="208">
        <v>2080806</v>
      </c>
      <c r="B571" s="60" t="s">
        <v>490</v>
      </c>
      <c r="C571" s="63">
        <f t="shared" si="1095"/>
        <v>0</v>
      </c>
      <c r="D571" s="63">
        <f t="shared" si="1096"/>
        <v>0</v>
      </c>
      <c r="E571" s="63">
        <f t="shared" si="1097"/>
        <v>0</v>
      </c>
      <c r="F571" s="63">
        <f t="shared" si="1098"/>
        <v>0</v>
      </c>
      <c r="G571" s="63">
        <f t="shared" si="1099"/>
        <v>0</v>
      </c>
      <c r="H571" s="63">
        <f t="shared" si="1100"/>
        <v>0</v>
      </c>
      <c r="I571" s="106" t="str">
        <f>IF(SUM(C571:H571)=0,"否","是")</f>
        <v>否</v>
      </c>
      <c r="J571" s="146" t="str">
        <f>IF(LEN(A571)=3,"类",IF(LEN(A571)=5,"款","项"))</f>
        <v>项</v>
      </c>
      <c r="K571" s="146" t="str">
        <f>LEFT(A571,3)</f>
        <v>208</v>
      </c>
      <c r="N571" s="218">
        <v>0</v>
      </c>
      <c r="P571" s="219">
        <f t="shared" si="1101"/>
        <v>0</v>
      </c>
      <c r="Q571" s="219"/>
      <c r="R571" s="219"/>
      <c r="S571" s="219"/>
      <c r="T571" s="219"/>
      <c r="V571" s="219"/>
      <c r="W571" s="219">
        <v>0</v>
      </c>
      <c r="Y571" s="219">
        <f t="shared" si="1103"/>
        <v>0</v>
      </c>
      <c r="AB571" s="219"/>
      <c r="AD571" s="219">
        <f t="shared" si="1105"/>
        <v>0</v>
      </c>
      <c r="AF571" s="219"/>
      <c r="AH571" s="182">
        <v>0</v>
      </c>
      <c r="AI571" s="182">
        <f>VLOOKUP(A:A,'[4]YB01'!$A$1:$C$1317,3,FALSE)</f>
        <v>0</v>
      </c>
      <c r="AJ571" s="177">
        <f t="shared" si="1107"/>
        <v>0</v>
      </c>
      <c r="AK571" s="146">
        <v>0</v>
      </c>
      <c r="AL571" s="146">
        <f t="shared" si="1108"/>
        <v>0</v>
      </c>
      <c r="AM571" s="228">
        <v>0</v>
      </c>
      <c r="AN571" s="182">
        <f t="shared" si="1026"/>
        <v>0</v>
      </c>
      <c r="AO571" s="219">
        <v>0</v>
      </c>
      <c r="AP571" s="176">
        <f>(SUMIF([5]预算调整!$O:$O,A:A,[5]预算调整!$AD:$AD))/10000</f>
        <v>0</v>
      </c>
      <c r="AQ571" s="219">
        <f t="shared" si="1045"/>
        <v>0</v>
      </c>
      <c r="AR571" s="219">
        <v>0</v>
      </c>
      <c r="AS571" s="182">
        <f>(SUMIF([6]预算调整!$F:$F,A:A,[6]预算调整!$P:$P))/10000</f>
        <v>0</v>
      </c>
      <c r="AT571" s="219">
        <f t="shared" si="1109"/>
        <v>0</v>
      </c>
      <c r="AW571" s="231">
        <v>0</v>
      </c>
      <c r="AX571" s="182">
        <f>(SUMIF([7]Sheet2!$B:$B,A:A,[7]Sheet2!$C:$C))/10000</f>
        <v>0</v>
      </c>
      <c r="AY571" s="219">
        <f t="shared" si="1110"/>
        <v>0</v>
      </c>
      <c r="BC571" s="182">
        <v>0</v>
      </c>
      <c r="BD571" s="146">
        <f t="shared" si="1111"/>
        <v>0</v>
      </c>
      <c r="BE571" s="182">
        <v>0</v>
      </c>
      <c r="BF571" s="182">
        <f>SUMIF([8]Sheet1!$O:$O,A571,[8]Sheet1!$AD:$AD)</f>
        <v>0</v>
      </c>
    </row>
    <row r="572" customHeight="1" spans="1:58">
      <c r="A572" s="208">
        <v>2080808</v>
      </c>
      <c r="B572" s="60" t="s">
        <v>491</v>
      </c>
      <c r="C572" s="63">
        <f t="shared" si="1095"/>
        <v>1</v>
      </c>
      <c r="D572" s="63">
        <f t="shared" si="1096"/>
        <v>0</v>
      </c>
      <c r="E572" s="63">
        <f t="shared" si="1097"/>
        <v>0</v>
      </c>
      <c r="F572" s="63">
        <f t="shared" si="1098"/>
        <v>0</v>
      </c>
      <c r="G572" s="63">
        <f t="shared" si="1099"/>
        <v>0</v>
      </c>
      <c r="H572" s="63">
        <f t="shared" si="1100"/>
        <v>1</v>
      </c>
      <c r="I572" s="106" t="str">
        <f>IF(SUM(C572:H572)=0,"否","是")</f>
        <v>是</v>
      </c>
      <c r="J572" s="146" t="str">
        <f>IF(LEN(A572)=3,"类",IF(LEN(A572)=5,"款","项"))</f>
        <v>项</v>
      </c>
      <c r="K572" s="146" t="str">
        <f>LEFT(A572,3)</f>
        <v>208</v>
      </c>
      <c r="N572" s="218">
        <v>0</v>
      </c>
      <c r="O572" s="146">
        <v>0</v>
      </c>
      <c r="P572" s="219">
        <f t="shared" si="1101"/>
        <v>0</v>
      </c>
      <c r="Q572" s="219">
        <v>0</v>
      </c>
      <c r="R572" s="219">
        <v>0</v>
      </c>
      <c r="S572" s="219">
        <f>VLOOKUP(A:A,[3]全区!$A$1:$O$65536,15,FALSE)</f>
        <v>0</v>
      </c>
      <c r="T572" s="219">
        <v>0</v>
      </c>
      <c r="U572" s="146">
        <f>VLOOKUP(A:A,[3]全区!$A$1:$Q$65536,17,FALSE)</f>
        <v>0</v>
      </c>
      <c r="V572" s="219">
        <f t="shared" si="1102"/>
        <v>0</v>
      </c>
      <c r="W572" s="219">
        <v>1</v>
      </c>
      <c r="X572" s="182">
        <f>VLOOKUP(A:A,[3]全区!$A$1:$S$65536,19,FALSE)</f>
        <v>1.172842</v>
      </c>
      <c r="Y572" s="219">
        <f t="shared" si="1103"/>
        <v>1</v>
      </c>
      <c r="AA572" s="182">
        <f>VLOOKUP(A:A,[2]全区!$A$1:$T$65536,20,FALSE)</f>
        <v>0</v>
      </c>
      <c r="AB572" s="219">
        <f t="shared" si="1104"/>
        <v>0</v>
      </c>
      <c r="AC572" s="182">
        <f>VLOOKUP(A:A,[1]全区!$A$1:$V$65536,22,FALSE)</f>
        <v>0</v>
      </c>
      <c r="AD572" s="219">
        <f t="shared" si="1105"/>
        <v>0</v>
      </c>
      <c r="AE572" s="182">
        <f>VLOOKUP(A:A,[2]全区!$A$1:$P$65536,16,FALSE)</f>
        <v>0</v>
      </c>
      <c r="AF572" s="219">
        <f t="shared" si="1106"/>
        <v>0</v>
      </c>
      <c r="AH572" s="182">
        <v>1</v>
      </c>
      <c r="AI572" s="182">
        <f>VLOOKUP(A:A,'[4]YB01'!$A$1:$C$1317,3,FALSE)</f>
        <v>1</v>
      </c>
      <c r="AJ572" s="177">
        <f t="shared" si="1107"/>
        <v>0</v>
      </c>
      <c r="AK572" s="146">
        <v>1</v>
      </c>
      <c r="AL572" s="146">
        <f t="shared" si="1108"/>
        <v>1</v>
      </c>
      <c r="AM572" s="228">
        <v>1.172842</v>
      </c>
      <c r="AN572" s="182">
        <f t="shared" si="1026"/>
        <v>0</v>
      </c>
      <c r="AO572" s="219">
        <v>0</v>
      </c>
      <c r="AP572" s="176">
        <f>(SUMIF([5]预算调整!$O:$O,A:A,[5]预算调整!$AD:$AD))/10000</f>
        <v>0</v>
      </c>
      <c r="AQ572" s="219">
        <f t="shared" si="1045"/>
        <v>0</v>
      </c>
      <c r="AR572" s="219">
        <v>0</v>
      </c>
      <c r="AS572" s="182">
        <f>(SUMIF([6]预算调整!$F:$F,A:A,[6]预算调整!$P:$P))/10000</f>
        <v>0</v>
      </c>
      <c r="AT572" s="219">
        <f t="shared" si="1109"/>
        <v>0</v>
      </c>
      <c r="AW572" s="231">
        <v>0</v>
      </c>
      <c r="AX572" s="182">
        <f>(SUMIF([7]Sheet2!$B:$B,A:A,[7]Sheet2!$C:$C))/10000</f>
        <v>0</v>
      </c>
      <c r="AY572" s="219">
        <f t="shared" si="1110"/>
        <v>0</v>
      </c>
      <c r="BC572" s="182">
        <v>0</v>
      </c>
      <c r="BD572" s="146">
        <f t="shared" si="1111"/>
        <v>0</v>
      </c>
      <c r="BE572" s="182">
        <v>0</v>
      </c>
      <c r="BF572" s="182">
        <f>SUMIF([8]Sheet1!$O:$O,A572,[8]Sheet1!$AD:$AD)</f>
        <v>0</v>
      </c>
    </row>
    <row r="573" customHeight="1" spans="1:58">
      <c r="A573" s="208">
        <v>2080899</v>
      </c>
      <c r="B573" s="60" t="s">
        <v>492</v>
      </c>
      <c r="C573" s="63">
        <f t="shared" si="1095"/>
        <v>2618</v>
      </c>
      <c r="D573" s="63">
        <f t="shared" si="1096"/>
        <v>2320</v>
      </c>
      <c r="E573" s="63">
        <f t="shared" si="1097"/>
        <v>-1052</v>
      </c>
      <c r="F573" s="63">
        <f t="shared" si="1098"/>
        <v>-1096</v>
      </c>
      <c r="G573" s="63">
        <f t="shared" si="1099"/>
        <v>1224</v>
      </c>
      <c r="H573" s="63">
        <f t="shared" si="1100"/>
        <v>1566</v>
      </c>
      <c r="I573" s="106" t="str">
        <f t="shared" ref="I573:I624" si="1112">IF(SUM(C573:H573)=0,"否","是")</f>
        <v>是</v>
      </c>
      <c r="J573" s="146" t="str">
        <f t="shared" ref="J573:J624" si="1113">IF(LEN(A573)=3,"类",IF(LEN(A573)=5,"款","项"))</f>
        <v>项</v>
      </c>
      <c r="K573" s="146" t="str">
        <f t="shared" ref="K573:K624" si="1114">LEFT(A573,3)</f>
        <v>208</v>
      </c>
      <c r="N573" s="218">
        <v>298</v>
      </c>
      <c r="O573" s="146">
        <v>297.65818</v>
      </c>
      <c r="P573" s="219">
        <f t="shared" si="1101"/>
        <v>298</v>
      </c>
      <c r="Q573" s="219">
        <v>0</v>
      </c>
      <c r="R573" s="219">
        <v>0</v>
      </c>
      <c r="S573" s="219">
        <f>VLOOKUP(A:A,[3]全区!$A$1:$O$65536,15,FALSE)</f>
        <v>0</v>
      </c>
      <c r="T573" s="219">
        <v>2320</v>
      </c>
      <c r="U573" s="146">
        <f>VLOOKUP(A:A,[3]全区!$A$1:$Q$65536,17,FALSE)</f>
        <v>2319.6184</v>
      </c>
      <c r="V573" s="219">
        <f t="shared" si="1102"/>
        <v>2320</v>
      </c>
      <c r="W573" s="219">
        <v>0</v>
      </c>
      <c r="X573" s="182">
        <f>VLOOKUP(A:A,[3]全区!$A$1:$S$65536,19,FALSE)</f>
        <v>0</v>
      </c>
      <c r="Y573" s="219">
        <f t="shared" si="1103"/>
        <v>0</v>
      </c>
      <c r="AA573" s="182">
        <f>VLOOKUP(A:A,[2]全区!$A$1:$T$65536,20,FALSE)</f>
        <v>0</v>
      </c>
      <c r="AB573" s="219">
        <f t="shared" si="1104"/>
        <v>0</v>
      </c>
      <c r="AC573" s="182">
        <f>VLOOKUP(A:A,[1]全区!$A$1:$V$65536,22,FALSE)</f>
        <v>0</v>
      </c>
      <c r="AD573" s="219">
        <f t="shared" si="1105"/>
        <v>0</v>
      </c>
      <c r="AE573" s="182">
        <f>VLOOKUP(A:A,[2]全区!$A$1:$P$65536,16,FALSE)</f>
        <v>1552.4727</v>
      </c>
      <c r="AF573" s="219">
        <f t="shared" si="1106"/>
        <v>1552</v>
      </c>
      <c r="AH573" s="182">
        <v>1307</v>
      </c>
      <c r="AI573" s="182">
        <f>VLOOKUP(A:A,'[4]YB01'!$A$1:$C$1317,3,FALSE)</f>
        <v>1307</v>
      </c>
      <c r="AJ573" s="177">
        <f t="shared" si="1107"/>
        <v>714</v>
      </c>
      <c r="AK573" s="146">
        <v>1566</v>
      </c>
      <c r="AL573" s="146">
        <f t="shared" si="1108"/>
        <v>1566</v>
      </c>
      <c r="AM573" s="228">
        <v>1566.2587</v>
      </c>
      <c r="AN573" s="182">
        <f t="shared" si="1026"/>
        <v>0</v>
      </c>
      <c r="AO573" s="219">
        <v>543</v>
      </c>
      <c r="AP573" s="176">
        <f>(SUMIF([5]预算调整!$O:$O,A:A,[5]预算调整!$AD:$AD))/10000</f>
        <v>542.5565</v>
      </c>
      <c r="AQ573" s="219">
        <f t="shared" si="1045"/>
        <v>543</v>
      </c>
      <c r="AR573" s="219">
        <v>171</v>
      </c>
      <c r="AS573" s="182">
        <f>(SUMIF([6]预算调整!$F:$F,A:A,[6]预算调整!$P:$P))/10000</f>
        <v>170.7689</v>
      </c>
      <c r="AT573" s="219">
        <f t="shared" si="1109"/>
        <v>171</v>
      </c>
      <c r="AW573" s="231">
        <v>1224</v>
      </c>
      <c r="AX573" s="182">
        <f>(SUMIF([7]Sheet2!$B:$B,A:A,[7]Sheet2!$C:$C))/10000</f>
        <v>1223.5822</v>
      </c>
      <c r="AY573" s="219">
        <f t="shared" si="1110"/>
        <v>1224</v>
      </c>
      <c r="BC573" s="182">
        <v>0</v>
      </c>
      <c r="BD573" s="146">
        <f t="shared" si="1111"/>
        <v>0</v>
      </c>
      <c r="BE573" s="182">
        <v>0</v>
      </c>
      <c r="BF573" s="182">
        <f>SUMIF([8]Sheet1!$O:$O,A573,[8]Sheet1!$AD:$AD)</f>
        <v>0</v>
      </c>
    </row>
    <row r="574" s="177" customFormat="1" customHeight="1" spans="1:58">
      <c r="A574" s="209">
        <v>20809</v>
      </c>
      <c r="B574" s="207" t="s">
        <v>493</v>
      </c>
      <c r="C574" s="66">
        <f t="shared" ref="C574:H574" si="1115">SUM(C575:C580)</f>
        <v>665</v>
      </c>
      <c r="D574" s="66">
        <f t="shared" si="1115"/>
        <v>84</v>
      </c>
      <c r="E574" s="66">
        <f t="shared" si="1115"/>
        <v>-338</v>
      </c>
      <c r="F574" s="66">
        <f t="shared" si="1115"/>
        <v>41</v>
      </c>
      <c r="G574" s="66">
        <f t="shared" si="1115"/>
        <v>125</v>
      </c>
      <c r="H574" s="66">
        <f t="shared" si="1115"/>
        <v>327</v>
      </c>
      <c r="I574" s="106" t="str">
        <f t="shared" si="1112"/>
        <v>是</v>
      </c>
      <c r="J574" s="143" t="str">
        <f t="shared" si="1113"/>
        <v>款</v>
      </c>
      <c r="K574" s="143" t="str">
        <f t="shared" si="1114"/>
        <v>208</v>
      </c>
      <c r="L574" s="143"/>
      <c r="M574" s="143"/>
      <c r="N574" s="143"/>
      <c r="O574" s="143"/>
      <c r="P574" s="143"/>
      <c r="Q574" s="143"/>
      <c r="R574" s="143"/>
      <c r="S574" s="143"/>
      <c r="T574" s="143"/>
      <c r="U574" s="143"/>
      <c r="V574" s="143"/>
      <c r="W574" s="143"/>
      <c r="AN574" s="182">
        <f t="shared" si="1026"/>
        <v>0</v>
      </c>
      <c r="AO574" s="219"/>
      <c r="AP574" s="176">
        <f>(SUMIF([5]预算调整!$O:$O,A:A,[5]预算调整!$AD:$AD))/10000</f>
        <v>0</v>
      </c>
      <c r="AQ574" s="219">
        <f t="shared" si="1045"/>
        <v>0</v>
      </c>
      <c r="AR574" s="219"/>
      <c r="AS574" s="182">
        <v>0</v>
      </c>
      <c r="AX574" s="182">
        <v>0</v>
      </c>
      <c r="BC574" s="182"/>
      <c r="BD574" s="182"/>
      <c r="BE574" s="182">
        <v>0</v>
      </c>
      <c r="BF574" s="182"/>
    </row>
    <row r="575" customHeight="1" spans="1:58">
      <c r="A575" s="208">
        <v>2080901</v>
      </c>
      <c r="B575" s="60" t="s">
        <v>494</v>
      </c>
      <c r="C575" s="63">
        <f t="shared" ref="C575:C580" si="1116">N575+T575+W575</f>
        <v>447</v>
      </c>
      <c r="D575" s="63">
        <f t="shared" ref="D575:D580" si="1117">Q575+T575</f>
        <v>84</v>
      </c>
      <c r="E575" s="63">
        <f t="shared" ref="E575:E580" si="1118">H575-C575</f>
        <v>-330</v>
      </c>
      <c r="F575" s="63">
        <f t="shared" ref="F575:F580" si="1119">G575-D575</f>
        <v>-17</v>
      </c>
      <c r="G575" s="63">
        <f t="shared" ref="G575:G580" si="1120">AW575</f>
        <v>67</v>
      </c>
      <c r="H575" s="63">
        <f t="shared" ref="H575:H580" si="1121">AK575+AN575</f>
        <v>117</v>
      </c>
      <c r="I575" s="106" t="str">
        <f t="shared" si="1112"/>
        <v>是</v>
      </c>
      <c r="J575" s="146" t="str">
        <f t="shared" si="1113"/>
        <v>项</v>
      </c>
      <c r="K575" s="146" t="str">
        <f t="shared" si="1114"/>
        <v>208</v>
      </c>
      <c r="N575" s="218">
        <v>363</v>
      </c>
      <c r="O575" s="146">
        <v>362.75</v>
      </c>
      <c r="P575" s="219">
        <f t="shared" ref="P575:P580" si="1122">ROUND(O575,0)</f>
        <v>363</v>
      </c>
      <c r="Q575" s="219">
        <v>0</v>
      </c>
      <c r="R575" s="219">
        <v>0</v>
      </c>
      <c r="S575" s="219">
        <f>VLOOKUP(A:A,[3]全区!$A$1:$O$65536,15,FALSE)</f>
        <v>0</v>
      </c>
      <c r="T575" s="219">
        <v>84</v>
      </c>
      <c r="U575" s="146">
        <f>VLOOKUP(A:A,[3]全区!$A$1:$Q$65536,17,FALSE)</f>
        <v>84</v>
      </c>
      <c r="V575" s="219">
        <f t="shared" ref="V575:V580" si="1123">ROUND(U575,0)</f>
        <v>84</v>
      </c>
      <c r="W575" s="219">
        <v>0</v>
      </c>
      <c r="X575" s="182">
        <f>VLOOKUP(A:A,[3]全区!$A$1:$S$65536,19,FALSE)</f>
        <v>0</v>
      </c>
      <c r="Y575" s="219">
        <f t="shared" ref="Y575:Y580" si="1124">ROUND(X575,0)</f>
        <v>0</v>
      </c>
      <c r="AA575" s="182">
        <f>VLOOKUP(A:A,[2]全区!$A$1:$T$65536,20,FALSE)</f>
        <v>0</v>
      </c>
      <c r="AB575" s="219">
        <f t="shared" ref="AB575:AB580" si="1125">ROUND(AA575,0)</f>
        <v>0</v>
      </c>
      <c r="AC575" s="182">
        <f>VLOOKUP(A:A,[1]全区!$A$1:$V$65536,22,FALSE)</f>
        <v>67.155</v>
      </c>
      <c r="AD575" s="219">
        <f t="shared" ref="AD575:AD580" si="1126">ROUND(AC575,0)</f>
        <v>67</v>
      </c>
      <c r="AE575" s="182">
        <f>VLOOKUP(A:A,[2]全区!$A$1:$P$65536,16,FALSE)</f>
        <v>0</v>
      </c>
      <c r="AF575" s="219">
        <f t="shared" ref="AF575:AF580" si="1127">ROUND(AE575,0)</f>
        <v>0</v>
      </c>
      <c r="AH575" s="182">
        <v>114</v>
      </c>
      <c r="AI575" s="182">
        <f>VLOOKUP(A:A,'[4]YB01'!$A$1:$C$1317,3,FALSE)</f>
        <v>114</v>
      </c>
      <c r="AJ575" s="177">
        <f t="shared" ref="AJ575:AJ580" si="1128">AO575+AR575</f>
        <v>339</v>
      </c>
      <c r="AK575" s="146">
        <v>117</v>
      </c>
      <c r="AL575" s="146">
        <f t="shared" ref="AL575:AL580" si="1129">ROUND(AM575,0)</f>
        <v>117</v>
      </c>
      <c r="AM575" s="228">
        <v>116.6981</v>
      </c>
      <c r="AN575" s="182">
        <f t="shared" si="1026"/>
        <v>0</v>
      </c>
      <c r="AO575" s="219">
        <v>316</v>
      </c>
      <c r="AP575" s="176">
        <f>(SUMIF([5]预算调整!$O:$O,A:A,[5]预算调整!$AD:$AD))/10000</f>
        <v>316.4774</v>
      </c>
      <c r="AQ575" s="219">
        <f t="shared" si="1045"/>
        <v>316</v>
      </c>
      <c r="AR575" s="219">
        <v>23</v>
      </c>
      <c r="AS575" s="182">
        <f>(SUMIF([6]预算调整!$F:$F,A:A,[6]预算调整!$P:$P))/10000</f>
        <v>22.59697</v>
      </c>
      <c r="AT575" s="219">
        <f t="shared" ref="AT575:AT580" si="1130">ROUND(AS575,0)</f>
        <v>23</v>
      </c>
      <c r="AW575" s="231">
        <v>67</v>
      </c>
      <c r="AX575" s="182">
        <f>(SUMIF([7]Sheet2!$B:$B,A:A,[7]Sheet2!$C:$C))/10000</f>
        <v>67.155</v>
      </c>
      <c r="AY575" s="219">
        <f t="shared" ref="AY575:AY580" si="1131">ROUND(AX575,0)</f>
        <v>67</v>
      </c>
      <c r="BC575" s="182">
        <v>0</v>
      </c>
      <c r="BD575" s="146">
        <f t="shared" ref="BD575:BD580" si="1132">ROUND(BE575,0)</f>
        <v>0</v>
      </c>
      <c r="BE575" s="182">
        <v>0</v>
      </c>
      <c r="BF575" s="182">
        <f>SUMIF([8]Sheet1!$O:$O,A575,[8]Sheet1!$AD:$AD)</f>
        <v>0</v>
      </c>
    </row>
    <row r="576" customHeight="1" spans="1:58">
      <c r="A576" s="208">
        <v>2080902</v>
      </c>
      <c r="B576" s="60" t="s">
        <v>495</v>
      </c>
      <c r="C576" s="63">
        <f t="shared" si="1116"/>
        <v>64</v>
      </c>
      <c r="D576" s="63">
        <f t="shared" si="1117"/>
        <v>0</v>
      </c>
      <c r="E576" s="63">
        <f t="shared" si="1118"/>
        <v>-20</v>
      </c>
      <c r="F576" s="63">
        <f t="shared" si="1119"/>
        <v>4</v>
      </c>
      <c r="G576" s="63">
        <f t="shared" si="1120"/>
        <v>4</v>
      </c>
      <c r="H576" s="63">
        <f t="shared" si="1121"/>
        <v>44</v>
      </c>
      <c r="I576" s="106" t="str">
        <f t="shared" si="1112"/>
        <v>是</v>
      </c>
      <c r="J576" s="146" t="str">
        <f t="shared" si="1113"/>
        <v>项</v>
      </c>
      <c r="K576" s="146" t="str">
        <f t="shared" si="1114"/>
        <v>208</v>
      </c>
      <c r="N576" s="218">
        <v>10</v>
      </c>
      <c r="O576" s="146">
        <v>9.65708</v>
      </c>
      <c r="P576" s="219">
        <f t="shared" si="1122"/>
        <v>10</v>
      </c>
      <c r="Q576" s="219">
        <v>0</v>
      </c>
      <c r="R576" s="219">
        <v>0</v>
      </c>
      <c r="S576" s="219">
        <f>VLOOKUP(A:A,[3]全区!$A$1:$O$65536,15,FALSE)</f>
        <v>0</v>
      </c>
      <c r="T576" s="219">
        <v>0</v>
      </c>
      <c r="U576" s="146">
        <f>VLOOKUP(A:A,[3]全区!$A$1:$Q$65536,17,FALSE)</f>
        <v>0</v>
      </c>
      <c r="V576" s="219">
        <f t="shared" si="1123"/>
        <v>0</v>
      </c>
      <c r="W576" s="219">
        <v>54</v>
      </c>
      <c r="X576" s="182">
        <f>VLOOKUP(A:A,[3]全区!$A$1:$S$65536,19,FALSE)</f>
        <v>54.292276</v>
      </c>
      <c r="Y576" s="219">
        <f t="shared" si="1124"/>
        <v>54</v>
      </c>
      <c r="AA576" s="182">
        <f>VLOOKUP(A:A,[2]全区!$A$1:$T$65536,20,FALSE)</f>
        <v>0</v>
      </c>
      <c r="AB576" s="219">
        <f t="shared" si="1125"/>
        <v>0</v>
      </c>
      <c r="AC576" s="182">
        <f>VLOOKUP(A:A,[1]全区!$A$1:$V$65536,22,FALSE)</f>
        <v>0</v>
      </c>
      <c r="AD576" s="219">
        <f t="shared" si="1126"/>
        <v>0</v>
      </c>
      <c r="AE576" s="182">
        <f>VLOOKUP(A:A,[2]全区!$A$1:$P$65536,16,FALSE)</f>
        <v>52</v>
      </c>
      <c r="AF576" s="219">
        <f t="shared" si="1127"/>
        <v>52</v>
      </c>
      <c r="AH576" s="182">
        <v>40</v>
      </c>
      <c r="AI576" s="182">
        <f>VLOOKUP(A:A,'[4]YB01'!$A$1:$C$1317,3,FALSE)</f>
        <v>40</v>
      </c>
      <c r="AJ576" s="177">
        <f t="shared" si="1128"/>
        <v>66</v>
      </c>
      <c r="AK576" s="146">
        <v>44</v>
      </c>
      <c r="AL576" s="146">
        <f t="shared" si="1129"/>
        <v>44</v>
      </c>
      <c r="AM576" s="228">
        <v>43.975354</v>
      </c>
      <c r="AN576" s="182">
        <f t="shared" si="1026"/>
        <v>0</v>
      </c>
      <c r="AO576" s="219">
        <v>66</v>
      </c>
      <c r="AP576" s="176">
        <f>(SUMIF([5]预算调整!$O:$O,A:A,[5]预算调整!$AD:$AD))/10000</f>
        <v>66.366322</v>
      </c>
      <c r="AQ576" s="219">
        <f t="shared" si="1045"/>
        <v>66</v>
      </c>
      <c r="AR576" s="219">
        <v>0</v>
      </c>
      <c r="AS576" s="182">
        <f>(SUMIF([6]预算调整!$F:$F,A:A,[6]预算调整!$P:$P))/10000</f>
        <v>0</v>
      </c>
      <c r="AT576" s="219">
        <f t="shared" si="1130"/>
        <v>0</v>
      </c>
      <c r="AW576" s="231">
        <v>4</v>
      </c>
      <c r="AX576" s="182">
        <f>(SUMIF([7]Sheet2!$B:$B,A:A,[7]Sheet2!$C:$C))/10000</f>
        <v>4.0988</v>
      </c>
      <c r="AY576" s="219">
        <f t="shared" si="1131"/>
        <v>4</v>
      </c>
      <c r="BC576" s="182">
        <v>0</v>
      </c>
      <c r="BD576" s="146">
        <f t="shared" si="1132"/>
        <v>0</v>
      </c>
      <c r="BE576" s="182">
        <v>0</v>
      </c>
      <c r="BF576" s="182">
        <f>SUMIF([8]Sheet1!$O:$O,A576,[8]Sheet1!$AD:$AD)</f>
        <v>0</v>
      </c>
    </row>
    <row r="577" customHeight="1" spans="1:58">
      <c r="A577" s="208">
        <v>2080903</v>
      </c>
      <c r="B577" s="60" t="s">
        <v>496</v>
      </c>
      <c r="C577" s="63">
        <f t="shared" si="1116"/>
        <v>4</v>
      </c>
      <c r="D577" s="63">
        <f t="shared" si="1117"/>
        <v>0</v>
      </c>
      <c r="E577" s="63">
        <f t="shared" si="1118"/>
        <v>7</v>
      </c>
      <c r="F577" s="63">
        <f t="shared" si="1119"/>
        <v>7</v>
      </c>
      <c r="G577" s="63">
        <f t="shared" si="1120"/>
        <v>7</v>
      </c>
      <c r="H577" s="63">
        <f t="shared" si="1121"/>
        <v>11</v>
      </c>
      <c r="I577" s="106" t="str">
        <f t="shared" si="1112"/>
        <v>是</v>
      </c>
      <c r="J577" s="146" t="str">
        <f t="shared" si="1113"/>
        <v>项</v>
      </c>
      <c r="K577" s="146" t="str">
        <f t="shared" si="1114"/>
        <v>208</v>
      </c>
      <c r="N577" s="218">
        <v>0</v>
      </c>
      <c r="O577" s="146">
        <v>0</v>
      </c>
      <c r="P577" s="219">
        <f t="shared" si="1122"/>
        <v>0</v>
      </c>
      <c r="Q577" s="219">
        <v>0</v>
      </c>
      <c r="R577" s="219">
        <v>0</v>
      </c>
      <c r="S577" s="219">
        <f>VLOOKUP(A:A,[3]全区!$A$1:$O$65536,15,FALSE)</f>
        <v>0</v>
      </c>
      <c r="T577" s="219">
        <v>0</v>
      </c>
      <c r="U577" s="146">
        <f>VLOOKUP(A:A,[3]全区!$A$1:$Q$65536,17,FALSE)</f>
        <v>0</v>
      </c>
      <c r="V577" s="219">
        <f t="shared" si="1123"/>
        <v>0</v>
      </c>
      <c r="W577" s="219">
        <v>4</v>
      </c>
      <c r="X577" s="182">
        <f>VLOOKUP(A:A,[3]全区!$A$1:$S$65536,19,FALSE)</f>
        <v>4.35</v>
      </c>
      <c r="Y577" s="219">
        <f t="shared" si="1124"/>
        <v>4</v>
      </c>
      <c r="AA577" s="182">
        <f>VLOOKUP(A:A,[2]全区!$A$1:$T$65536,20,FALSE)</f>
        <v>0</v>
      </c>
      <c r="AB577" s="219">
        <f t="shared" si="1125"/>
        <v>0</v>
      </c>
      <c r="AC577" s="182">
        <f>VLOOKUP(A:A,[1]全区!$A$1:$V$65536,22,FALSE)</f>
        <v>0</v>
      </c>
      <c r="AD577" s="219">
        <f t="shared" si="1126"/>
        <v>0</v>
      </c>
      <c r="AE577" s="182">
        <f>VLOOKUP(A:A,[2]全区!$A$1:$P$65536,16,FALSE)</f>
        <v>13</v>
      </c>
      <c r="AF577" s="219">
        <f t="shared" si="1127"/>
        <v>13</v>
      </c>
      <c r="AH577" s="182">
        <v>10</v>
      </c>
      <c r="AI577" s="182">
        <f>VLOOKUP(A:A,'[4]YB01'!$A$1:$C$1317,3,FALSE)</f>
        <v>10</v>
      </c>
      <c r="AJ577" s="177">
        <f t="shared" si="1128"/>
        <v>7</v>
      </c>
      <c r="AK577" s="146">
        <v>11</v>
      </c>
      <c r="AL577" s="146">
        <f t="shared" si="1129"/>
        <v>11</v>
      </c>
      <c r="AM577" s="228">
        <v>11.205193</v>
      </c>
      <c r="AN577" s="182">
        <f t="shared" si="1026"/>
        <v>0</v>
      </c>
      <c r="AO577" s="219">
        <v>7</v>
      </c>
      <c r="AP577" s="176">
        <f>(SUMIF([5]预算调整!$O:$O,A:A,[5]预算调整!$AD:$AD))/10000</f>
        <v>7.106288</v>
      </c>
      <c r="AQ577" s="219">
        <f t="shared" si="1045"/>
        <v>7</v>
      </c>
      <c r="AR577" s="219">
        <v>0</v>
      </c>
      <c r="AS577" s="182">
        <f>(SUMIF([6]预算调整!$F:$F,A:A,[6]预算调整!$P:$P))/10000</f>
        <v>0</v>
      </c>
      <c r="AT577" s="219">
        <f t="shared" si="1130"/>
        <v>0</v>
      </c>
      <c r="AW577" s="231">
        <v>7</v>
      </c>
      <c r="AX577" s="182">
        <f>(SUMIF([7]Sheet2!$B:$B,A:A,[7]Sheet2!$C:$C))/10000</f>
        <v>6.855193</v>
      </c>
      <c r="AY577" s="219">
        <f t="shared" si="1131"/>
        <v>7</v>
      </c>
      <c r="BC577" s="182">
        <v>0</v>
      </c>
      <c r="BD577" s="146">
        <f t="shared" si="1132"/>
        <v>0</v>
      </c>
      <c r="BE577" s="182">
        <v>0</v>
      </c>
      <c r="BF577" s="182">
        <f>SUMIF([8]Sheet1!$O:$O,A577,[8]Sheet1!$AD:$AD)</f>
        <v>0</v>
      </c>
    </row>
    <row r="578" hidden="1" customHeight="1" spans="1:58">
      <c r="A578" s="208">
        <v>2080904</v>
      </c>
      <c r="B578" s="60" t="s">
        <v>497</v>
      </c>
      <c r="C578" s="63">
        <f t="shared" si="1116"/>
        <v>0</v>
      </c>
      <c r="D578" s="63">
        <f t="shared" si="1117"/>
        <v>0</v>
      </c>
      <c r="E578" s="63">
        <f t="shared" si="1118"/>
        <v>0</v>
      </c>
      <c r="F578" s="63">
        <f t="shared" si="1119"/>
        <v>0</v>
      </c>
      <c r="G578" s="63">
        <f t="shared" si="1120"/>
        <v>0</v>
      </c>
      <c r="H578" s="63">
        <f t="shared" si="1121"/>
        <v>0</v>
      </c>
      <c r="I578" s="106" t="str">
        <f t="shared" si="1112"/>
        <v>否</v>
      </c>
      <c r="J578" s="146" t="str">
        <f t="shared" si="1113"/>
        <v>项</v>
      </c>
      <c r="K578" s="146" t="str">
        <f t="shared" si="1114"/>
        <v>208</v>
      </c>
      <c r="N578" s="218">
        <v>0</v>
      </c>
      <c r="O578" s="146">
        <v>0</v>
      </c>
      <c r="P578" s="219">
        <f t="shared" si="1122"/>
        <v>0</v>
      </c>
      <c r="Q578" s="219">
        <v>0</v>
      </c>
      <c r="R578" s="219">
        <v>0</v>
      </c>
      <c r="S578" s="219">
        <f>VLOOKUP(A:A,[3]全区!$A$1:$O$65536,15,FALSE)</f>
        <v>0</v>
      </c>
      <c r="T578" s="219">
        <v>0</v>
      </c>
      <c r="U578" s="146">
        <f>VLOOKUP(A:A,[3]全区!$A$1:$Q$65536,17,FALSE)</f>
        <v>0</v>
      </c>
      <c r="V578" s="219">
        <f t="shared" si="1123"/>
        <v>0</v>
      </c>
      <c r="W578" s="219">
        <v>0</v>
      </c>
      <c r="X578" s="182">
        <f>VLOOKUP(A:A,[3]全区!$A$1:$S$65536,19,FALSE)</f>
        <v>0</v>
      </c>
      <c r="Y578" s="219">
        <f t="shared" si="1124"/>
        <v>0</v>
      </c>
      <c r="AA578" s="182">
        <f>VLOOKUP(A:A,[2]全区!$A$1:$T$65536,20,FALSE)</f>
        <v>0</v>
      </c>
      <c r="AB578" s="219">
        <f t="shared" si="1125"/>
        <v>0</v>
      </c>
      <c r="AC578" s="182">
        <f>VLOOKUP(A:A,[1]全区!$A$1:$V$65536,22,FALSE)</f>
        <v>0.1</v>
      </c>
      <c r="AD578" s="219">
        <f t="shared" si="1126"/>
        <v>0</v>
      </c>
      <c r="AE578" s="182">
        <f>VLOOKUP(A:A,[2]全区!$A$1:$P$65536,16,FALSE)</f>
        <v>0.4</v>
      </c>
      <c r="AF578" s="219">
        <f t="shared" si="1127"/>
        <v>0</v>
      </c>
      <c r="AH578" s="182">
        <v>0</v>
      </c>
      <c r="AI578" s="182">
        <f>VLOOKUP(A:A,'[4]YB01'!$A$1:$C$1317,3,FALSE)</f>
        <v>0</v>
      </c>
      <c r="AJ578" s="177">
        <f t="shared" si="1128"/>
        <v>0</v>
      </c>
      <c r="AK578" s="146">
        <v>0</v>
      </c>
      <c r="AL578" s="146">
        <f t="shared" si="1129"/>
        <v>0</v>
      </c>
      <c r="AM578" s="228">
        <v>0.4</v>
      </c>
      <c r="AN578" s="182">
        <f t="shared" si="1026"/>
        <v>0</v>
      </c>
      <c r="AO578" s="219">
        <v>0</v>
      </c>
      <c r="AP578" s="176">
        <f>(SUMIF([5]预算调整!$O:$O,A:A,[5]预算调整!$AD:$AD))/10000</f>
        <v>0.34</v>
      </c>
      <c r="AQ578" s="219">
        <f t="shared" si="1045"/>
        <v>0</v>
      </c>
      <c r="AR578" s="219">
        <v>0</v>
      </c>
      <c r="AS578" s="182">
        <f>(SUMIF([6]预算调整!$F:$F,A:A,[6]预算调整!$P:$P))/10000</f>
        <v>0</v>
      </c>
      <c r="AT578" s="219">
        <f t="shared" si="1130"/>
        <v>0</v>
      </c>
      <c r="AW578" s="231">
        <v>0</v>
      </c>
      <c r="AX578" s="182">
        <f>(SUMIF([7]Sheet2!$B:$B,A:A,[7]Sheet2!$C:$C))/10000</f>
        <v>0.4</v>
      </c>
      <c r="AY578" s="219">
        <f t="shared" si="1131"/>
        <v>0</v>
      </c>
      <c r="BC578" s="182">
        <v>0</v>
      </c>
      <c r="BD578" s="146">
        <f t="shared" si="1132"/>
        <v>0</v>
      </c>
      <c r="BE578" s="182">
        <v>0</v>
      </c>
      <c r="BF578" s="182">
        <f>SUMIF([8]Sheet1!$O:$O,A578,[8]Sheet1!$AD:$AD)</f>
        <v>0</v>
      </c>
    </row>
    <row r="579" customHeight="1" spans="1:58">
      <c r="A579" s="208">
        <v>2080905</v>
      </c>
      <c r="B579" s="60" t="s">
        <v>498</v>
      </c>
      <c r="C579" s="63">
        <f t="shared" si="1116"/>
        <v>104</v>
      </c>
      <c r="D579" s="63">
        <f t="shared" si="1117"/>
        <v>0</v>
      </c>
      <c r="E579" s="63">
        <f t="shared" si="1118"/>
        <v>47</v>
      </c>
      <c r="F579" s="63">
        <f t="shared" si="1119"/>
        <v>47</v>
      </c>
      <c r="G579" s="63">
        <f t="shared" si="1120"/>
        <v>47</v>
      </c>
      <c r="H579" s="63">
        <f t="shared" si="1121"/>
        <v>151</v>
      </c>
      <c r="I579" s="106" t="str">
        <f t="shared" si="1112"/>
        <v>是</v>
      </c>
      <c r="J579" s="146" t="str">
        <f t="shared" si="1113"/>
        <v>项</v>
      </c>
      <c r="K579" s="146" t="str">
        <f t="shared" si="1114"/>
        <v>208</v>
      </c>
      <c r="N579" s="218">
        <v>0</v>
      </c>
      <c r="O579" s="146">
        <v>0</v>
      </c>
      <c r="P579" s="219">
        <f t="shared" si="1122"/>
        <v>0</v>
      </c>
      <c r="Q579" s="219">
        <v>0</v>
      </c>
      <c r="R579" s="219">
        <v>0</v>
      </c>
      <c r="S579" s="219">
        <f>VLOOKUP(A:A,[3]全区!$A$1:$O$65536,15,FALSE)</f>
        <v>0</v>
      </c>
      <c r="T579" s="219">
        <v>0</v>
      </c>
      <c r="U579" s="146">
        <f>VLOOKUP(A:A,[3]全区!$A$1:$Q$65536,17,FALSE)</f>
        <v>0</v>
      </c>
      <c r="V579" s="219">
        <f t="shared" si="1123"/>
        <v>0</v>
      </c>
      <c r="W579" s="219">
        <v>104</v>
      </c>
      <c r="X579" s="182">
        <f>VLOOKUP(A:A,[3]全区!$A$1:$S$65536,19,FALSE)</f>
        <v>104.27268</v>
      </c>
      <c r="Y579" s="219">
        <f t="shared" si="1124"/>
        <v>104</v>
      </c>
      <c r="AA579" s="182">
        <f>VLOOKUP(A:A,[2]全区!$A$1:$T$65536,20,FALSE)</f>
        <v>5.221906</v>
      </c>
      <c r="AB579" s="219">
        <f t="shared" si="1125"/>
        <v>5</v>
      </c>
      <c r="AC579" s="182">
        <f>VLOOKUP(A:A,[1]全区!$A$1:$V$65536,22,FALSE)</f>
        <v>81.965957</v>
      </c>
      <c r="AD579" s="219">
        <f t="shared" si="1126"/>
        <v>82</v>
      </c>
      <c r="AE579" s="182">
        <f>VLOOKUP(A:A,[2]全区!$A$1:$P$65536,16,FALSE)</f>
        <v>1.85832</v>
      </c>
      <c r="AF579" s="219">
        <f t="shared" si="1127"/>
        <v>2</v>
      </c>
      <c r="AH579" s="182">
        <v>151</v>
      </c>
      <c r="AI579" s="182">
        <f>VLOOKUP(A:A,'[4]YB01'!$A$1:$C$1317,3,FALSE)</f>
        <v>151</v>
      </c>
      <c r="AJ579" s="177">
        <f t="shared" si="1128"/>
        <v>38</v>
      </c>
      <c r="AK579" s="146">
        <v>151</v>
      </c>
      <c r="AL579" s="146">
        <f t="shared" si="1129"/>
        <v>151</v>
      </c>
      <c r="AM579" s="228">
        <v>151.271026</v>
      </c>
      <c r="AN579" s="182">
        <f t="shared" si="1026"/>
        <v>0</v>
      </c>
      <c r="AO579" s="219">
        <v>38</v>
      </c>
      <c r="AP579" s="176">
        <f>(SUMIF([5]预算调整!$O:$O,A:A,[5]预算调整!$AD:$AD))/10000</f>
        <v>38.184913</v>
      </c>
      <c r="AQ579" s="219">
        <f t="shared" si="1045"/>
        <v>38</v>
      </c>
      <c r="AR579" s="219">
        <v>0</v>
      </c>
      <c r="AS579" s="182">
        <f>(SUMIF([6]预算调整!$F:$F,A:A,[6]预算调整!$P:$P))/10000</f>
        <v>0</v>
      </c>
      <c r="AT579" s="219">
        <f t="shared" si="1130"/>
        <v>0</v>
      </c>
      <c r="AW579" s="231">
        <v>47</v>
      </c>
      <c r="AX579" s="182">
        <f>(SUMIF([7]Sheet2!$B:$B,A:A,[7]Sheet2!$C:$C))/10000</f>
        <v>47.48877</v>
      </c>
      <c r="AY579" s="219">
        <f t="shared" si="1131"/>
        <v>47</v>
      </c>
      <c r="BC579" s="182">
        <v>0</v>
      </c>
      <c r="BD579" s="146">
        <f t="shared" si="1132"/>
        <v>0</v>
      </c>
      <c r="BE579" s="182">
        <v>0</v>
      </c>
      <c r="BF579" s="182">
        <f>SUMIF([8]Sheet1!$O:$O,A579,[8]Sheet1!$AD:$AD)</f>
        <v>0</v>
      </c>
    </row>
    <row r="580" customHeight="1" spans="1:58">
      <c r="A580" s="208">
        <v>2080999</v>
      </c>
      <c r="B580" s="60" t="s">
        <v>499</v>
      </c>
      <c r="C580" s="63">
        <f t="shared" si="1116"/>
        <v>46</v>
      </c>
      <c r="D580" s="63">
        <f t="shared" si="1117"/>
        <v>0</v>
      </c>
      <c r="E580" s="63">
        <f t="shared" si="1118"/>
        <v>-42</v>
      </c>
      <c r="F580" s="63">
        <f t="shared" si="1119"/>
        <v>0</v>
      </c>
      <c r="G580" s="63">
        <f t="shared" si="1120"/>
        <v>0</v>
      </c>
      <c r="H580" s="63">
        <f t="shared" si="1121"/>
        <v>4</v>
      </c>
      <c r="I580" s="106" t="str">
        <f t="shared" si="1112"/>
        <v>是</v>
      </c>
      <c r="J580" s="146" t="str">
        <f t="shared" si="1113"/>
        <v>项</v>
      </c>
      <c r="K580" s="146" t="str">
        <f t="shared" si="1114"/>
        <v>208</v>
      </c>
      <c r="N580" s="218">
        <v>46</v>
      </c>
      <c r="O580" s="146">
        <v>46.19255</v>
      </c>
      <c r="P580" s="219">
        <f t="shared" si="1122"/>
        <v>46</v>
      </c>
      <c r="Q580" s="219">
        <v>0</v>
      </c>
      <c r="R580" s="219">
        <v>0</v>
      </c>
      <c r="S580" s="219">
        <f>VLOOKUP(A:A,[3]全区!$A$1:$O$65536,15,FALSE)</f>
        <v>0</v>
      </c>
      <c r="T580" s="219">
        <v>0</v>
      </c>
      <c r="U580" s="146">
        <f>VLOOKUP(A:A,[3]全区!$A$1:$Q$65536,17,FALSE)</f>
        <v>0</v>
      </c>
      <c r="V580" s="219">
        <f t="shared" si="1123"/>
        <v>0</v>
      </c>
      <c r="W580" s="219">
        <v>0</v>
      </c>
      <c r="X580" s="182">
        <f>VLOOKUP(A:A,[3]全区!$A$1:$S$65536,19,FALSE)</f>
        <v>0</v>
      </c>
      <c r="Y580" s="219">
        <f t="shared" si="1124"/>
        <v>0</v>
      </c>
      <c r="AA580" s="182">
        <f>VLOOKUP(A:A,[2]全区!$A$1:$T$65536,20,FALSE)</f>
        <v>20.49425</v>
      </c>
      <c r="AB580" s="219">
        <f t="shared" si="1125"/>
        <v>20</v>
      </c>
      <c r="AC580" s="182">
        <f>VLOOKUP(A:A,[1]全区!$A$1:$V$65536,22,FALSE)</f>
        <v>1.33</v>
      </c>
      <c r="AD580" s="219">
        <f t="shared" si="1126"/>
        <v>1</v>
      </c>
      <c r="AE580" s="182">
        <f>VLOOKUP(A:A,[2]全区!$A$1:$P$65536,16,FALSE)</f>
        <v>0</v>
      </c>
      <c r="AF580" s="219">
        <f t="shared" si="1127"/>
        <v>0</v>
      </c>
      <c r="AH580" s="182">
        <v>4</v>
      </c>
      <c r="AI580" s="182">
        <f>VLOOKUP(A:A,'[4]YB01'!$A$1:$C$1317,3,FALSE)</f>
        <v>4</v>
      </c>
      <c r="AJ580" s="177">
        <f t="shared" si="1128"/>
        <v>22</v>
      </c>
      <c r="AK580" s="146">
        <v>4</v>
      </c>
      <c r="AL580" s="146">
        <f t="shared" si="1129"/>
        <v>4</v>
      </c>
      <c r="AM580" s="228">
        <v>4.05015</v>
      </c>
      <c r="AN580" s="182">
        <f t="shared" si="1026"/>
        <v>0</v>
      </c>
      <c r="AO580" s="219">
        <v>22</v>
      </c>
      <c r="AP580" s="176">
        <f>(SUMIF([5]预算调整!$O:$O,A:A,[5]预算调整!$AD:$AD))/10000</f>
        <v>21.82425</v>
      </c>
      <c r="AQ580" s="219">
        <f t="shared" si="1045"/>
        <v>22</v>
      </c>
      <c r="AR580" s="219">
        <v>0</v>
      </c>
      <c r="AS580" s="182">
        <f>(SUMIF([6]预算调整!$F:$F,A:A,[6]预算调整!$P:$P))/10000</f>
        <v>0</v>
      </c>
      <c r="AT580" s="219">
        <f t="shared" si="1130"/>
        <v>0</v>
      </c>
      <c r="AW580" s="231">
        <v>0</v>
      </c>
      <c r="AX580" s="182">
        <f>(SUMIF([7]Sheet2!$B:$B,A:A,[7]Sheet2!$C:$C))/10000</f>
        <v>0</v>
      </c>
      <c r="AY580" s="219">
        <f t="shared" si="1131"/>
        <v>0</v>
      </c>
      <c r="BC580" s="182">
        <v>0</v>
      </c>
      <c r="BD580" s="146">
        <f t="shared" si="1132"/>
        <v>0</v>
      </c>
      <c r="BE580" s="182">
        <v>0</v>
      </c>
      <c r="BF580" s="182">
        <f>SUMIF([8]Sheet1!$O:$O,A580,[8]Sheet1!$AD:$AD)</f>
        <v>0</v>
      </c>
    </row>
    <row r="581" s="177" customFormat="1" customHeight="1" spans="1:58">
      <c r="A581" s="209">
        <v>20810</v>
      </c>
      <c r="B581" s="207" t="s">
        <v>500</v>
      </c>
      <c r="C581" s="66">
        <f t="shared" ref="C581:H581" si="1133">SUM(C582:C588)</f>
        <v>2326</v>
      </c>
      <c r="D581" s="66">
        <f t="shared" si="1133"/>
        <v>755.033</v>
      </c>
      <c r="E581" s="66">
        <f t="shared" si="1133"/>
        <v>-143</v>
      </c>
      <c r="F581" s="66">
        <f t="shared" si="1133"/>
        <v>-82.033</v>
      </c>
      <c r="G581" s="66">
        <f t="shared" si="1133"/>
        <v>673</v>
      </c>
      <c r="H581" s="66">
        <f t="shared" si="1133"/>
        <v>2183</v>
      </c>
      <c r="I581" s="106" t="str">
        <f t="shared" si="1112"/>
        <v>是</v>
      </c>
      <c r="J581" s="143" t="str">
        <f t="shared" si="1113"/>
        <v>款</v>
      </c>
      <c r="K581" s="143" t="str">
        <f t="shared" si="1114"/>
        <v>208</v>
      </c>
      <c r="L581" s="143"/>
      <c r="M581" s="143"/>
      <c r="N581" s="143"/>
      <c r="O581" s="143"/>
      <c r="P581" s="143"/>
      <c r="Q581" s="143"/>
      <c r="R581" s="143"/>
      <c r="S581" s="143"/>
      <c r="T581" s="143"/>
      <c r="U581" s="143"/>
      <c r="V581" s="143"/>
      <c r="W581" s="143"/>
      <c r="AN581" s="182">
        <f t="shared" si="1026"/>
        <v>0</v>
      </c>
      <c r="AO581" s="219"/>
      <c r="AP581" s="176">
        <f>(SUMIF([5]预算调整!$O:$O,A:A,[5]预算调整!$AD:$AD))/10000</f>
        <v>0</v>
      </c>
      <c r="AQ581" s="219">
        <f t="shared" si="1045"/>
        <v>0</v>
      </c>
      <c r="AR581" s="219"/>
      <c r="AS581" s="182">
        <v>0</v>
      </c>
      <c r="AX581" s="182">
        <v>0</v>
      </c>
      <c r="BC581" s="182"/>
      <c r="BD581" s="182"/>
      <c r="BE581" s="182">
        <v>0</v>
      </c>
      <c r="BF581" s="182"/>
    </row>
    <row r="582" customHeight="1" spans="1:58">
      <c r="A582" s="208">
        <v>2081001</v>
      </c>
      <c r="B582" s="60" t="s">
        <v>501</v>
      </c>
      <c r="C582" s="63">
        <v>186</v>
      </c>
      <c r="D582" s="63">
        <f t="shared" ref="D582:D588" si="1134">Q582+T582</f>
        <v>150.033</v>
      </c>
      <c r="E582" s="63">
        <f t="shared" ref="E582:E588" si="1135">H582-C582</f>
        <v>-23</v>
      </c>
      <c r="F582" s="63">
        <f t="shared" ref="F582:F588" si="1136">G582-D582</f>
        <v>-14.033</v>
      </c>
      <c r="G582" s="63">
        <f t="shared" ref="G582:G588" si="1137">AW582</f>
        <v>136</v>
      </c>
      <c r="H582" s="63">
        <f t="shared" ref="H582:H588" si="1138">AK582+AN582</f>
        <v>163</v>
      </c>
      <c r="I582" s="106" t="str">
        <f t="shared" si="1112"/>
        <v>是</v>
      </c>
      <c r="J582" s="146" t="str">
        <f t="shared" si="1113"/>
        <v>项</v>
      </c>
      <c r="K582" s="146" t="str">
        <f t="shared" si="1114"/>
        <v>208</v>
      </c>
      <c r="N582" s="218">
        <v>186</v>
      </c>
      <c r="O582" s="146">
        <v>185.695535</v>
      </c>
      <c r="P582" s="219">
        <f t="shared" ref="P582:P588" si="1139">ROUND(O582,0)</f>
        <v>186</v>
      </c>
      <c r="Q582" s="219">
        <v>150.033</v>
      </c>
      <c r="R582" s="219">
        <v>150.033</v>
      </c>
      <c r="S582" s="219">
        <f>VLOOKUP(A:A,[3]全区!$A$1:$O$65536,15,FALSE)</f>
        <v>150.033</v>
      </c>
      <c r="T582" s="219">
        <v>0</v>
      </c>
      <c r="U582" s="146">
        <f>VLOOKUP(A:A,[3]全区!$A$1:$Q$65536,17,FALSE)</f>
        <v>0</v>
      </c>
      <c r="V582" s="219">
        <f t="shared" ref="V582:V588" si="1140">ROUND(U582,0)</f>
        <v>0</v>
      </c>
      <c r="W582" s="219">
        <v>1</v>
      </c>
      <c r="X582" s="182">
        <f>VLOOKUP(A:A,[3]全区!$A$1:$S$65536,19,FALSE)</f>
        <v>0.7</v>
      </c>
      <c r="Y582" s="219">
        <f t="shared" ref="Y582:Y588" si="1141">ROUND(X582,0)</f>
        <v>1</v>
      </c>
      <c r="AA582" s="182">
        <f>VLOOKUP(A:A,[2]全区!$A$1:$T$65536,20,FALSE)</f>
        <v>0</v>
      </c>
      <c r="AB582" s="219">
        <f t="shared" ref="AB582:AB588" si="1142">ROUND(AA582,0)</f>
        <v>0</v>
      </c>
      <c r="AC582" s="182">
        <f>VLOOKUP(A:A,[1]全区!$A$1:$V$65536,22,FALSE)</f>
        <v>0</v>
      </c>
      <c r="AD582" s="219">
        <f t="shared" ref="AD582:AD588" si="1143">ROUND(AC582,0)</f>
        <v>0</v>
      </c>
      <c r="AE582" s="182">
        <f>VLOOKUP(A:A,[2]全区!$A$1:$P$65536,16,FALSE)</f>
        <v>165.033</v>
      </c>
      <c r="AF582" s="219">
        <f t="shared" ref="AF582:AF588" si="1144">ROUND(AE582,0)</f>
        <v>165</v>
      </c>
      <c r="AH582" s="182">
        <v>140</v>
      </c>
      <c r="AI582" s="182">
        <f>VLOOKUP(A:A,'[4]YB01'!$A$1:$C$1317,3,FALSE)</f>
        <v>140</v>
      </c>
      <c r="AJ582" s="177">
        <f t="shared" ref="AJ582:AJ588" si="1145">AO582+AR582</f>
        <v>67</v>
      </c>
      <c r="AK582" s="146">
        <v>163</v>
      </c>
      <c r="AL582" s="146">
        <f t="shared" ref="AL582:AL588" si="1146">ROUND(AM582,0)</f>
        <v>163</v>
      </c>
      <c r="AM582" s="228">
        <v>162.699121</v>
      </c>
      <c r="AN582" s="182">
        <f t="shared" si="1026"/>
        <v>0</v>
      </c>
      <c r="AO582" s="219">
        <v>60</v>
      </c>
      <c r="AP582" s="176">
        <f>(SUMIF([5]预算调整!$O:$O,A:A,[5]预算调整!$AD:$AD))/10000</f>
        <v>60.1203</v>
      </c>
      <c r="AQ582" s="219">
        <f t="shared" si="1045"/>
        <v>60</v>
      </c>
      <c r="AR582" s="219">
        <v>7</v>
      </c>
      <c r="AS582" s="182">
        <f>(SUMIF([6]预算调整!$F:$F,A:A,[6]预算调整!$P:$P))/10000</f>
        <v>6.555</v>
      </c>
      <c r="AT582" s="219">
        <f t="shared" ref="AT582:AT588" si="1147">ROUND(AS582,0)</f>
        <v>7</v>
      </c>
      <c r="AW582" s="231">
        <v>136</v>
      </c>
      <c r="AX582" s="182">
        <f>(SUMIF([7]Sheet2!$B:$B,A:A,[7]Sheet2!$C:$C))/10000</f>
        <v>136.2855</v>
      </c>
      <c r="AY582" s="219">
        <f t="shared" ref="AY582:AY588" si="1148">ROUND(AX582,0)</f>
        <v>136</v>
      </c>
      <c r="BC582" s="182">
        <v>0</v>
      </c>
      <c r="BD582" s="146">
        <f t="shared" ref="BD582:BD588" si="1149">ROUND(BE582,0)</f>
        <v>0</v>
      </c>
      <c r="BE582" s="182">
        <v>0</v>
      </c>
      <c r="BF582" s="182">
        <f>SUMIF([8]Sheet1!$O:$O,A582,[8]Sheet1!$AD:$AD)</f>
        <v>0</v>
      </c>
    </row>
    <row r="583" customHeight="1" spans="1:58">
      <c r="A583" s="208">
        <v>2081002</v>
      </c>
      <c r="B583" s="60" t="s">
        <v>502</v>
      </c>
      <c r="C583" s="63">
        <f t="shared" ref="C582:C588" si="1150">N583+T583+W583</f>
        <v>993</v>
      </c>
      <c r="D583" s="63">
        <f t="shared" si="1134"/>
        <v>605</v>
      </c>
      <c r="E583" s="63">
        <f t="shared" si="1135"/>
        <v>-61</v>
      </c>
      <c r="F583" s="63">
        <f t="shared" si="1136"/>
        <v>-129</v>
      </c>
      <c r="G583" s="63">
        <f t="shared" si="1137"/>
        <v>476</v>
      </c>
      <c r="H583" s="63">
        <f t="shared" si="1138"/>
        <v>932</v>
      </c>
      <c r="I583" s="106" t="str">
        <f t="shared" si="1112"/>
        <v>是</v>
      </c>
      <c r="J583" s="146" t="str">
        <f t="shared" si="1113"/>
        <v>项</v>
      </c>
      <c r="K583" s="146" t="str">
        <f t="shared" si="1114"/>
        <v>208</v>
      </c>
      <c r="N583" s="218">
        <v>387</v>
      </c>
      <c r="O583" s="146">
        <v>387</v>
      </c>
      <c r="P583" s="219">
        <f t="shared" si="1139"/>
        <v>387</v>
      </c>
      <c r="Q583" s="219">
        <v>0</v>
      </c>
      <c r="R583" s="219">
        <v>0</v>
      </c>
      <c r="S583" s="219">
        <f>VLOOKUP(A:A,[3]全区!$A$1:$O$65536,15,FALSE)</f>
        <v>0</v>
      </c>
      <c r="T583" s="219">
        <v>605</v>
      </c>
      <c r="U583" s="146">
        <f>VLOOKUP(A:A,[3]全区!$A$1:$Q$65536,17,FALSE)</f>
        <v>605</v>
      </c>
      <c r="V583" s="219">
        <f t="shared" si="1140"/>
        <v>605</v>
      </c>
      <c r="W583" s="219">
        <v>1</v>
      </c>
      <c r="X583" s="182">
        <f>VLOOKUP(A:A,[3]全区!$A$1:$S$65536,19,FALSE)</f>
        <v>0.806</v>
      </c>
      <c r="Y583" s="219">
        <f t="shared" si="1141"/>
        <v>1</v>
      </c>
      <c r="AA583" s="182">
        <f>VLOOKUP(A:A,[2]全区!$A$1:$T$65536,20,FALSE)</f>
        <v>129.8605</v>
      </c>
      <c r="AB583" s="219">
        <f t="shared" si="1142"/>
        <v>130</v>
      </c>
      <c r="AC583" s="182">
        <f>VLOOKUP(A:A,[1]全区!$A$1:$V$65536,22,FALSE)</f>
        <v>0</v>
      </c>
      <c r="AD583" s="219">
        <f t="shared" si="1143"/>
        <v>0</v>
      </c>
      <c r="AE583" s="182">
        <f>VLOOKUP(A:A,[2]全区!$A$1:$P$65536,16,FALSE)</f>
        <v>590</v>
      </c>
      <c r="AF583" s="219">
        <f t="shared" si="1144"/>
        <v>590</v>
      </c>
      <c r="AH583" s="182">
        <v>851</v>
      </c>
      <c r="AI583" s="182">
        <f>VLOOKUP(A:A,'[4]YB01'!$A$1:$C$1317,3,FALSE)</f>
        <v>851</v>
      </c>
      <c r="AJ583" s="177">
        <f t="shared" si="1145"/>
        <v>163</v>
      </c>
      <c r="AK583" s="146">
        <v>932</v>
      </c>
      <c r="AL583" s="146">
        <f t="shared" si="1146"/>
        <v>932</v>
      </c>
      <c r="AM583" s="228">
        <v>932.338313</v>
      </c>
      <c r="AN583" s="182">
        <f t="shared" si="1026"/>
        <v>0</v>
      </c>
      <c r="AO583" s="219">
        <v>139</v>
      </c>
      <c r="AP583" s="176">
        <f>(SUMIF([5]预算调整!$O:$O,A:A,[5]预算调整!$AD:$AD))/10000</f>
        <v>138.734</v>
      </c>
      <c r="AQ583" s="219">
        <f t="shared" si="1045"/>
        <v>139</v>
      </c>
      <c r="AR583" s="219">
        <v>24</v>
      </c>
      <c r="AS583" s="182">
        <f>(SUMIF([6]预算调整!$F:$F,A:A,[6]预算调整!$P:$P))/10000</f>
        <v>24.252</v>
      </c>
      <c r="AT583" s="219">
        <f t="shared" si="1147"/>
        <v>24</v>
      </c>
      <c r="AW583" s="231">
        <v>476</v>
      </c>
      <c r="AX583" s="182">
        <f>(SUMIF([7]Sheet2!$B:$B,A:A,[7]Sheet2!$C:$C))/10000</f>
        <v>475.518</v>
      </c>
      <c r="AY583" s="219">
        <f t="shared" si="1148"/>
        <v>476</v>
      </c>
      <c r="BC583" s="182">
        <v>0</v>
      </c>
      <c r="BD583" s="146">
        <f t="shared" si="1149"/>
        <v>0</v>
      </c>
      <c r="BE583" s="182">
        <v>0</v>
      </c>
      <c r="BF583" s="182">
        <f>SUMIF([8]Sheet1!$O:$O,A583,[8]Sheet1!$AD:$AD)</f>
        <v>0</v>
      </c>
    </row>
    <row r="584" hidden="1" customHeight="1" spans="1:58">
      <c r="A584" s="208">
        <v>2081003</v>
      </c>
      <c r="B584" s="60" t="s">
        <v>503</v>
      </c>
      <c r="C584" s="63">
        <f t="shared" si="1150"/>
        <v>0</v>
      </c>
      <c r="D584" s="63">
        <f t="shared" si="1134"/>
        <v>0</v>
      </c>
      <c r="E584" s="63">
        <f t="shared" si="1135"/>
        <v>0</v>
      </c>
      <c r="F584" s="63">
        <f t="shared" si="1136"/>
        <v>0</v>
      </c>
      <c r="G584" s="63">
        <f t="shared" si="1137"/>
        <v>0</v>
      </c>
      <c r="H584" s="63">
        <f t="shared" si="1138"/>
        <v>0</v>
      </c>
      <c r="I584" s="106" t="str">
        <f t="shared" si="1112"/>
        <v>否</v>
      </c>
      <c r="J584" s="146" t="str">
        <f t="shared" si="1113"/>
        <v>项</v>
      </c>
      <c r="K584" s="146" t="str">
        <f t="shared" si="1114"/>
        <v>208</v>
      </c>
      <c r="N584" s="218">
        <v>0</v>
      </c>
      <c r="O584" s="146">
        <v>0</v>
      </c>
      <c r="P584" s="219">
        <f t="shared" si="1139"/>
        <v>0</v>
      </c>
      <c r="Q584" s="219">
        <v>0</v>
      </c>
      <c r="R584" s="219">
        <v>0</v>
      </c>
      <c r="S584" s="219">
        <f>VLOOKUP(A:A,[3]全区!$A$1:$O$65536,15,FALSE)</f>
        <v>0</v>
      </c>
      <c r="T584" s="219">
        <v>0</v>
      </c>
      <c r="U584" s="146">
        <f>VLOOKUP(A:A,[3]全区!$A$1:$Q$65536,17,FALSE)</f>
        <v>0</v>
      </c>
      <c r="V584" s="219">
        <f t="shared" si="1140"/>
        <v>0</v>
      </c>
      <c r="W584" s="219">
        <v>0</v>
      </c>
      <c r="X584" s="182">
        <f>VLOOKUP(A:A,[3]全区!$A$1:$S$65536,19,FALSE)</f>
        <v>0</v>
      </c>
      <c r="Y584" s="219">
        <f t="shared" si="1141"/>
        <v>0</v>
      </c>
      <c r="AA584" s="182">
        <f>VLOOKUP(A:A,[2]全区!$A$1:$T$65536,20,FALSE)</f>
        <v>0</v>
      </c>
      <c r="AB584" s="219">
        <f t="shared" si="1142"/>
        <v>0</v>
      </c>
      <c r="AC584" s="182">
        <f>VLOOKUP(A:A,[1]全区!$A$1:$V$65536,22,FALSE)</f>
        <v>0</v>
      </c>
      <c r="AD584" s="219">
        <f t="shared" si="1143"/>
        <v>0</v>
      </c>
      <c r="AE584" s="182">
        <f>VLOOKUP(A:A,[2]全区!$A$1:$P$65536,16,FALSE)</f>
        <v>0</v>
      </c>
      <c r="AF584" s="219">
        <f t="shared" si="1144"/>
        <v>0</v>
      </c>
      <c r="AH584" s="182">
        <v>0</v>
      </c>
      <c r="AI584" s="182">
        <f>VLOOKUP(A:A,'[4]YB01'!$A$1:$C$1317,3,FALSE)</f>
        <v>0</v>
      </c>
      <c r="AJ584" s="177">
        <f t="shared" si="1145"/>
        <v>0</v>
      </c>
      <c r="AK584" s="146">
        <v>0</v>
      </c>
      <c r="AL584" s="146">
        <f t="shared" si="1146"/>
        <v>0</v>
      </c>
      <c r="AM584" s="228">
        <v>0</v>
      </c>
      <c r="AN584" s="182">
        <f t="shared" si="1026"/>
        <v>0</v>
      </c>
      <c r="AO584" s="219">
        <v>0</v>
      </c>
      <c r="AP584" s="176">
        <f>(SUMIF([5]预算调整!$O:$O,A:A,[5]预算调整!$AD:$AD))/10000</f>
        <v>0</v>
      </c>
      <c r="AQ584" s="219">
        <f t="shared" si="1045"/>
        <v>0</v>
      </c>
      <c r="AR584" s="219">
        <v>0</v>
      </c>
      <c r="AS584" s="182">
        <f>(SUMIF([6]预算调整!$F:$F,A:A,[6]预算调整!$P:$P))/10000</f>
        <v>0</v>
      </c>
      <c r="AT584" s="219">
        <f t="shared" si="1147"/>
        <v>0</v>
      </c>
      <c r="AW584" s="231">
        <v>0</v>
      </c>
      <c r="AX584" s="182">
        <f>(SUMIF([7]Sheet2!$B:$B,A:A,[7]Sheet2!$C:$C))/10000</f>
        <v>0</v>
      </c>
      <c r="AY584" s="219">
        <f t="shared" si="1148"/>
        <v>0</v>
      </c>
      <c r="BC584" s="182">
        <v>0</v>
      </c>
      <c r="BD584" s="146">
        <f t="shared" si="1149"/>
        <v>0</v>
      </c>
      <c r="BE584" s="182">
        <v>0</v>
      </c>
      <c r="BF584" s="182">
        <f>SUMIF([8]Sheet1!$O:$O,A584,[8]Sheet1!$AD:$AD)</f>
        <v>0</v>
      </c>
    </row>
    <row r="585" customHeight="1" spans="1:58">
      <c r="A585" s="208">
        <v>2081004</v>
      </c>
      <c r="B585" s="60" t="s">
        <v>504</v>
      </c>
      <c r="C585" s="63">
        <f t="shared" si="1150"/>
        <v>572</v>
      </c>
      <c r="D585" s="63">
        <f t="shared" si="1134"/>
        <v>0</v>
      </c>
      <c r="E585" s="63">
        <f t="shared" si="1135"/>
        <v>-101</v>
      </c>
      <c r="F585" s="63">
        <f t="shared" si="1136"/>
        <v>61</v>
      </c>
      <c r="G585" s="63">
        <f t="shared" si="1137"/>
        <v>61</v>
      </c>
      <c r="H585" s="63">
        <f t="shared" si="1138"/>
        <v>471</v>
      </c>
      <c r="I585" s="106" t="str">
        <f t="shared" si="1112"/>
        <v>是</v>
      </c>
      <c r="J585" s="146" t="str">
        <f t="shared" si="1113"/>
        <v>项</v>
      </c>
      <c r="K585" s="146" t="str">
        <f t="shared" si="1114"/>
        <v>208</v>
      </c>
      <c r="N585" s="218">
        <v>572</v>
      </c>
      <c r="O585" s="146">
        <v>571.51483</v>
      </c>
      <c r="P585" s="219">
        <f t="shared" si="1139"/>
        <v>572</v>
      </c>
      <c r="Q585" s="219">
        <v>0</v>
      </c>
      <c r="R585" s="219">
        <v>0</v>
      </c>
      <c r="S585" s="219">
        <f>VLOOKUP(A:A,[3]全区!$A$1:$O$65536,15,FALSE)</f>
        <v>0</v>
      </c>
      <c r="T585" s="219">
        <v>0</v>
      </c>
      <c r="U585" s="146">
        <f>VLOOKUP(A:A,[3]全区!$A$1:$Q$65536,17,FALSE)</f>
        <v>0</v>
      </c>
      <c r="V585" s="219">
        <f t="shared" si="1140"/>
        <v>0</v>
      </c>
      <c r="W585" s="219">
        <v>0</v>
      </c>
      <c r="X585" s="182">
        <f>VLOOKUP(A:A,[3]全区!$A$1:$S$65536,19,FALSE)</f>
        <v>0</v>
      </c>
      <c r="Y585" s="219">
        <f t="shared" si="1141"/>
        <v>0</v>
      </c>
      <c r="AA585" s="182">
        <f>VLOOKUP(A:A,[2]全区!$A$1:$T$65536,20,FALSE)</f>
        <v>61</v>
      </c>
      <c r="AB585" s="219">
        <f t="shared" si="1142"/>
        <v>61</v>
      </c>
      <c r="AC585" s="182">
        <f>VLOOKUP(A:A,[1]全区!$A$1:$V$65536,22,FALSE)</f>
        <v>0</v>
      </c>
      <c r="AD585" s="219">
        <f t="shared" si="1143"/>
        <v>0</v>
      </c>
      <c r="AE585" s="182">
        <f>VLOOKUP(A:A,[2]全区!$A$1:$P$65536,16,FALSE)</f>
        <v>0</v>
      </c>
      <c r="AF585" s="219">
        <f t="shared" si="1144"/>
        <v>0</v>
      </c>
      <c r="AH585" s="182">
        <v>289</v>
      </c>
      <c r="AI585" s="182">
        <f>VLOOKUP(A:A,'[4]YB01'!$A$1:$C$1317,3,FALSE)</f>
        <v>289</v>
      </c>
      <c r="AJ585" s="177">
        <f t="shared" si="1145"/>
        <v>273</v>
      </c>
      <c r="AK585" s="146">
        <v>466</v>
      </c>
      <c r="AL585" s="146">
        <f t="shared" si="1146"/>
        <v>466</v>
      </c>
      <c r="AM585" s="228">
        <v>466.14372</v>
      </c>
      <c r="AN585" s="182">
        <f t="shared" si="1026"/>
        <v>5</v>
      </c>
      <c r="AO585" s="219">
        <v>1</v>
      </c>
      <c r="AP585" s="176">
        <f>(SUMIF([5]预算调整!$O:$O,A:A,[5]预算调整!$AD:$AD))/10000</f>
        <v>1.000972</v>
      </c>
      <c r="AQ585" s="219">
        <f t="shared" si="1045"/>
        <v>1</v>
      </c>
      <c r="AR585" s="219">
        <v>272</v>
      </c>
      <c r="AS585" s="182">
        <f>(SUMIF([6]预算调整!$F:$F,A:A,[6]预算调整!$P:$P))/10000</f>
        <v>271.538</v>
      </c>
      <c r="AT585" s="219">
        <f t="shared" si="1147"/>
        <v>272</v>
      </c>
      <c r="AW585" s="231">
        <v>61</v>
      </c>
      <c r="AX585" s="182">
        <f>(SUMIF([7]Sheet2!$B:$B,A:A,[7]Sheet2!$C:$C))/10000</f>
        <v>60.9</v>
      </c>
      <c r="AY585" s="219">
        <f t="shared" si="1148"/>
        <v>61</v>
      </c>
      <c r="BC585" s="182">
        <v>5</v>
      </c>
      <c r="BD585" s="146">
        <f t="shared" si="1149"/>
        <v>5</v>
      </c>
      <c r="BE585" s="182">
        <v>4.87872</v>
      </c>
      <c r="BF585" s="182">
        <f>SUMIF([8]Sheet1!$O:$O,A585,[8]Sheet1!$AD:$AD)</f>
        <v>48787.2</v>
      </c>
    </row>
    <row r="586" customHeight="1" spans="1:58">
      <c r="A586" s="208">
        <v>2081005</v>
      </c>
      <c r="B586" s="60" t="s">
        <v>505</v>
      </c>
      <c r="C586" s="63">
        <f t="shared" si="1150"/>
        <v>289</v>
      </c>
      <c r="D586" s="63">
        <f t="shared" si="1134"/>
        <v>0</v>
      </c>
      <c r="E586" s="63">
        <f t="shared" si="1135"/>
        <v>119</v>
      </c>
      <c r="F586" s="63">
        <f t="shared" si="1136"/>
        <v>0</v>
      </c>
      <c r="G586" s="63">
        <f t="shared" si="1137"/>
        <v>0</v>
      </c>
      <c r="H586" s="63">
        <f t="shared" si="1138"/>
        <v>408</v>
      </c>
      <c r="I586" s="106" t="str">
        <f t="shared" si="1112"/>
        <v>是</v>
      </c>
      <c r="J586" s="146" t="str">
        <f t="shared" si="1113"/>
        <v>项</v>
      </c>
      <c r="K586" s="146" t="str">
        <f t="shared" si="1114"/>
        <v>208</v>
      </c>
      <c r="N586" s="218">
        <v>289</v>
      </c>
      <c r="O586" s="146">
        <v>289.259585</v>
      </c>
      <c r="P586" s="219">
        <f t="shared" si="1139"/>
        <v>289</v>
      </c>
      <c r="Q586" s="219">
        <v>0</v>
      </c>
      <c r="R586" s="219">
        <v>0</v>
      </c>
      <c r="S586" s="219">
        <f>VLOOKUP(A:A,[3]全区!$A$1:$O$65536,15,FALSE)</f>
        <v>0</v>
      </c>
      <c r="T586" s="219">
        <v>0</v>
      </c>
      <c r="U586" s="146">
        <f>VLOOKUP(A:A,[3]全区!$A$1:$Q$65536,17,FALSE)</f>
        <v>0</v>
      </c>
      <c r="V586" s="219">
        <f t="shared" si="1140"/>
        <v>0</v>
      </c>
      <c r="W586" s="219">
        <v>0</v>
      </c>
      <c r="X586" s="182">
        <f>VLOOKUP(A:A,[3]全区!$A$1:$S$65536,19,FALSE)</f>
        <v>0</v>
      </c>
      <c r="Y586" s="219">
        <f t="shared" si="1141"/>
        <v>0</v>
      </c>
      <c r="AA586" s="182">
        <f>VLOOKUP(A:A,[2]全区!$A$1:$T$65536,20,FALSE)</f>
        <v>0</v>
      </c>
      <c r="AB586" s="219">
        <f t="shared" si="1142"/>
        <v>0</v>
      </c>
      <c r="AC586" s="182">
        <f>VLOOKUP(A:A,[1]全区!$A$1:$V$65536,22,FALSE)</f>
        <v>0</v>
      </c>
      <c r="AD586" s="219">
        <f t="shared" si="1143"/>
        <v>0</v>
      </c>
      <c r="AE586" s="182">
        <f>VLOOKUP(A:A,[2]全区!$A$1:$P$65536,16,FALSE)</f>
        <v>0</v>
      </c>
      <c r="AF586" s="219">
        <f t="shared" si="1144"/>
        <v>0</v>
      </c>
      <c r="AH586" s="182">
        <v>288</v>
      </c>
      <c r="AI586" s="182">
        <f>VLOOKUP(A:A,'[4]YB01'!$A$1:$C$1317,3,FALSE)</f>
        <v>288</v>
      </c>
      <c r="AJ586" s="177">
        <f t="shared" si="1145"/>
        <v>23</v>
      </c>
      <c r="AK586" s="146">
        <v>294</v>
      </c>
      <c r="AL586" s="146">
        <f t="shared" si="1146"/>
        <v>294</v>
      </c>
      <c r="AM586" s="228">
        <v>293.887101</v>
      </c>
      <c r="AN586" s="182">
        <f t="shared" si="1026"/>
        <v>114</v>
      </c>
      <c r="AO586" s="219">
        <v>23</v>
      </c>
      <c r="AP586" s="176">
        <f>(SUMIF([5]预算调整!$O:$O,A:A,[5]预算调整!$AD:$AD))/10000</f>
        <v>22.735498</v>
      </c>
      <c r="AQ586" s="219">
        <f t="shared" si="1045"/>
        <v>23</v>
      </c>
      <c r="AR586" s="219">
        <v>0</v>
      </c>
      <c r="AS586" s="182">
        <f>(SUMIF([6]预算调整!$F:$F,A:A,[6]预算调整!$P:$P))/10000</f>
        <v>0</v>
      </c>
      <c r="AT586" s="219">
        <f t="shared" si="1147"/>
        <v>0</v>
      </c>
      <c r="AW586" s="231">
        <v>0</v>
      </c>
      <c r="AX586" s="182">
        <f>(SUMIF([7]Sheet2!$B:$B,A:A,[7]Sheet2!$C:$C))/10000</f>
        <v>0</v>
      </c>
      <c r="AY586" s="219">
        <f t="shared" si="1148"/>
        <v>0</v>
      </c>
      <c r="BC586" s="182">
        <v>114</v>
      </c>
      <c r="BD586" s="146">
        <f t="shared" si="1149"/>
        <v>114</v>
      </c>
      <c r="BE586" s="182">
        <v>113.7828</v>
      </c>
      <c r="BF586" s="182">
        <f>SUMIF([8]Sheet1!$O:$O,A586,[8]Sheet1!$AD:$AD)</f>
        <v>1137828</v>
      </c>
    </row>
    <row r="587" customHeight="1" spans="1:58">
      <c r="A587" s="208">
        <v>2081006</v>
      </c>
      <c r="B587" s="60" t="s">
        <v>506</v>
      </c>
      <c r="C587" s="63">
        <f t="shared" si="1150"/>
        <v>286</v>
      </c>
      <c r="D587" s="63">
        <f t="shared" si="1134"/>
        <v>0</v>
      </c>
      <c r="E587" s="63">
        <f t="shared" si="1135"/>
        <v>-77</v>
      </c>
      <c r="F587" s="63">
        <f t="shared" si="1136"/>
        <v>0</v>
      </c>
      <c r="G587" s="63">
        <f t="shared" si="1137"/>
        <v>0</v>
      </c>
      <c r="H587" s="63">
        <f t="shared" si="1138"/>
        <v>209</v>
      </c>
      <c r="I587" s="106" t="str">
        <f t="shared" si="1112"/>
        <v>是</v>
      </c>
      <c r="J587" s="146" t="str">
        <f t="shared" si="1113"/>
        <v>项</v>
      </c>
      <c r="K587" s="146" t="str">
        <f t="shared" si="1114"/>
        <v>208</v>
      </c>
      <c r="N587" s="218">
        <v>286</v>
      </c>
      <c r="O587" s="146">
        <v>285.743144</v>
      </c>
      <c r="P587" s="219">
        <f t="shared" si="1139"/>
        <v>286</v>
      </c>
      <c r="Q587" s="219">
        <v>0</v>
      </c>
      <c r="R587" s="219">
        <v>0</v>
      </c>
      <c r="S587" s="219">
        <f>VLOOKUP(A:A,[3]全区!$A$1:$O$65536,15,FALSE)</f>
        <v>0</v>
      </c>
      <c r="T587" s="219">
        <v>0</v>
      </c>
      <c r="U587" s="146">
        <f>VLOOKUP(A:A,[3]全区!$A$1:$Q$65536,17,FALSE)</f>
        <v>0</v>
      </c>
      <c r="V587" s="219">
        <f t="shared" si="1140"/>
        <v>0</v>
      </c>
      <c r="W587" s="219">
        <v>0</v>
      </c>
      <c r="X587" s="182">
        <f>VLOOKUP(A:A,[3]全区!$A$1:$S$65536,19,FALSE)</f>
        <v>0</v>
      </c>
      <c r="Y587" s="219">
        <f t="shared" si="1141"/>
        <v>0</v>
      </c>
      <c r="AA587" s="182">
        <f>VLOOKUP(A:A,[2]全区!$A$1:$T$65536,20,FALSE)</f>
        <v>0</v>
      </c>
      <c r="AB587" s="219">
        <f t="shared" si="1142"/>
        <v>0</v>
      </c>
      <c r="AC587" s="182">
        <f>VLOOKUP(A:A,[1]全区!$A$1:$V$65536,22,FALSE)</f>
        <v>0</v>
      </c>
      <c r="AD587" s="219">
        <f t="shared" si="1143"/>
        <v>0</v>
      </c>
      <c r="AE587" s="182">
        <f>VLOOKUP(A:A,[2]全区!$A$1:$P$65536,16,FALSE)</f>
        <v>59</v>
      </c>
      <c r="AF587" s="219">
        <f t="shared" si="1144"/>
        <v>59</v>
      </c>
      <c r="AH587" s="182">
        <v>208</v>
      </c>
      <c r="AI587" s="182">
        <f>VLOOKUP(A:A,'[4]YB01'!$A$1:$C$1317,3,FALSE)</f>
        <v>208</v>
      </c>
      <c r="AJ587" s="177">
        <f t="shared" si="1145"/>
        <v>0</v>
      </c>
      <c r="AK587" s="146">
        <v>209</v>
      </c>
      <c r="AL587" s="146">
        <f t="shared" si="1146"/>
        <v>209</v>
      </c>
      <c r="AM587" s="228">
        <v>208.944494</v>
      </c>
      <c r="AN587" s="182">
        <f t="shared" ref="AN587:AN650" si="1151">BC587+BG587</f>
        <v>0</v>
      </c>
      <c r="AO587" s="219">
        <v>0</v>
      </c>
      <c r="AP587" s="176">
        <f>(SUMIF([5]预算调整!$O:$O,A:A,[5]预算调整!$AD:$AD))/10000</f>
        <v>0</v>
      </c>
      <c r="AQ587" s="219">
        <f t="shared" si="1045"/>
        <v>0</v>
      </c>
      <c r="AR587" s="219">
        <v>0</v>
      </c>
      <c r="AS587" s="182">
        <f>(SUMIF([6]预算调整!$F:$F,A:A,[6]预算调整!$P:$P))/10000</f>
        <v>0</v>
      </c>
      <c r="AT587" s="219">
        <f t="shared" si="1147"/>
        <v>0</v>
      </c>
      <c r="AW587" s="231">
        <v>0</v>
      </c>
      <c r="AX587" s="182">
        <f>(SUMIF([7]Sheet2!$B:$B,A:A,[7]Sheet2!$C:$C))/10000</f>
        <v>0</v>
      </c>
      <c r="AY587" s="219">
        <f t="shared" si="1148"/>
        <v>0</v>
      </c>
      <c r="BC587" s="182">
        <v>0</v>
      </c>
      <c r="BD587" s="146">
        <f t="shared" si="1149"/>
        <v>0</v>
      </c>
      <c r="BE587" s="182">
        <v>0</v>
      </c>
      <c r="BF587" s="182">
        <f>SUMIF([8]Sheet1!$O:$O,A587,[8]Sheet1!$AD:$AD)</f>
        <v>0</v>
      </c>
    </row>
    <row r="588" hidden="1" customHeight="1" spans="1:58">
      <c r="A588" s="208">
        <v>2081099</v>
      </c>
      <c r="B588" s="60" t="s">
        <v>507</v>
      </c>
      <c r="C588" s="63">
        <f t="shared" si="1150"/>
        <v>0</v>
      </c>
      <c r="D588" s="63">
        <f t="shared" si="1134"/>
        <v>0</v>
      </c>
      <c r="E588" s="63">
        <f t="shared" si="1135"/>
        <v>0</v>
      </c>
      <c r="F588" s="63">
        <f t="shared" si="1136"/>
        <v>0</v>
      </c>
      <c r="G588" s="63">
        <f t="shared" si="1137"/>
        <v>0</v>
      </c>
      <c r="H588" s="63">
        <f t="shared" si="1138"/>
        <v>0</v>
      </c>
      <c r="I588" s="106" t="str">
        <f t="shared" si="1112"/>
        <v>否</v>
      </c>
      <c r="J588" s="146" t="str">
        <f t="shared" si="1113"/>
        <v>项</v>
      </c>
      <c r="K588" s="146" t="str">
        <f t="shared" si="1114"/>
        <v>208</v>
      </c>
      <c r="N588" s="218">
        <v>0</v>
      </c>
      <c r="O588" s="146">
        <v>0</v>
      </c>
      <c r="P588" s="219">
        <f t="shared" si="1139"/>
        <v>0</v>
      </c>
      <c r="Q588" s="219">
        <v>0</v>
      </c>
      <c r="R588" s="219">
        <v>0</v>
      </c>
      <c r="S588" s="219">
        <f>VLOOKUP(A:A,[3]全区!$A$1:$O$65536,15,FALSE)</f>
        <v>0</v>
      </c>
      <c r="T588" s="219">
        <v>0</v>
      </c>
      <c r="U588" s="146">
        <f>VLOOKUP(A:A,[3]全区!$A$1:$Q$65536,17,FALSE)</f>
        <v>0</v>
      </c>
      <c r="V588" s="219">
        <f t="shared" si="1140"/>
        <v>0</v>
      </c>
      <c r="W588" s="219">
        <v>0</v>
      </c>
      <c r="X588" s="182">
        <f>VLOOKUP(A:A,[3]全区!$A$1:$S$65536,19,FALSE)</f>
        <v>0</v>
      </c>
      <c r="Y588" s="219">
        <f t="shared" si="1141"/>
        <v>0</v>
      </c>
      <c r="AA588" s="182">
        <f>VLOOKUP(A:A,[2]全区!$A$1:$T$65536,20,FALSE)</f>
        <v>0</v>
      </c>
      <c r="AB588" s="219">
        <f t="shared" si="1142"/>
        <v>0</v>
      </c>
      <c r="AC588" s="182">
        <f>VLOOKUP(A:A,[1]全区!$A$1:$V$65536,22,FALSE)</f>
        <v>0</v>
      </c>
      <c r="AD588" s="219">
        <f t="shared" si="1143"/>
        <v>0</v>
      </c>
      <c r="AE588" s="182">
        <f>VLOOKUP(A:A,[2]全区!$A$1:$P$65536,16,FALSE)</f>
        <v>0</v>
      </c>
      <c r="AF588" s="219">
        <f t="shared" si="1144"/>
        <v>0</v>
      </c>
      <c r="AH588" s="182">
        <v>0</v>
      </c>
      <c r="AI588" s="182">
        <f>VLOOKUP(A:A,'[4]YB01'!$A$1:$C$1317,3,FALSE)</f>
        <v>0</v>
      </c>
      <c r="AJ588" s="177">
        <f t="shared" si="1145"/>
        <v>0</v>
      </c>
      <c r="AK588" s="146">
        <v>0</v>
      </c>
      <c r="AL588" s="146">
        <f t="shared" si="1146"/>
        <v>0</v>
      </c>
      <c r="AM588" s="228">
        <v>0</v>
      </c>
      <c r="AN588" s="182">
        <f t="shared" si="1151"/>
        <v>0</v>
      </c>
      <c r="AO588" s="219">
        <v>0</v>
      </c>
      <c r="AP588" s="176">
        <f>(SUMIF([5]预算调整!$O:$O,A:A,[5]预算调整!$AD:$AD))/10000</f>
        <v>0</v>
      </c>
      <c r="AQ588" s="219">
        <f t="shared" si="1045"/>
        <v>0</v>
      </c>
      <c r="AR588" s="219">
        <v>0</v>
      </c>
      <c r="AS588" s="182">
        <f>(SUMIF([6]预算调整!$F:$F,A:A,[6]预算调整!$P:$P))/10000</f>
        <v>0</v>
      </c>
      <c r="AT588" s="219">
        <f t="shared" si="1147"/>
        <v>0</v>
      </c>
      <c r="AW588" s="231">
        <v>0</v>
      </c>
      <c r="AX588" s="182">
        <f>(SUMIF([7]Sheet2!$B:$B,A:A,[7]Sheet2!$C:$C))/10000</f>
        <v>0</v>
      </c>
      <c r="AY588" s="219">
        <f t="shared" si="1148"/>
        <v>0</v>
      </c>
      <c r="BC588" s="182">
        <v>0</v>
      </c>
      <c r="BD588" s="146">
        <f t="shared" si="1149"/>
        <v>0</v>
      </c>
      <c r="BE588" s="182">
        <v>0</v>
      </c>
      <c r="BF588" s="182">
        <f>SUMIF([8]Sheet1!$O:$O,A588,[8]Sheet1!$AD:$AD)</f>
        <v>0</v>
      </c>
    </row>
    <row r="589" s="177" customFormat="1" customHeight="1" spans="1:58">
      <c r="A589" s="209">
        <v>20811</v>
      </c>
      <c r="B589" s="207" t="s">
        <v>508</v>
      </c>
      <c r="C589" s="66">
        <f t="shared" ref="C589:H589" si="1152">SUM(C590:C597)</f>
        <v>2461</v>
      </c>
      <c r="D589" s="66">
        <f t="shared" si="1152"/>
        <v>1522</v>
      </c>
      <c r="E589" s="66">
        <f t="shared" si="1152"/>
        <v>-234</v>
      </c>
      <c r="F589" s="66">
        <f t="shared" si="1152"/>
        <v>-44</v>
      </c>
      <c r="G589" s="66">
        <f t="shared" si="1152"/>
        <v>1478</v>
      </c>
      <c r="H589" s="66">
        <f t="shared" si="1152"/>
        <v>2227</v>
      </c>
      <c r="I589" s="106" t="str">
        <f t="shared" si="1112"/>
        <v>是</v>
      </c>
      <c r="J589" s="143" t="str">
        <f t="shared" si="1113"/>
        <v>款</v>
      </c>
      <c r="K589" s="143" t="str">
        <f t="shared" si="1114"/>
        <v>208</v>
      </c>
      <c r="L589" s="143"/>
      <c r="M589" s="143"/>
      <c r="N589" s="143"/>
      <c r="O589" s="143"/>
      <c r="P589" s="143"/>
      <c r="Q589" s="143"/>
      <c r="R589" s="143"/>
      <c r="S589" s="143"/>
      <c r="T589" s="143"/>
      <c r="U589" s="143"/>
      <c r="V589" s="143"/>
      <c r="W589" s="143"/>
      <c r="AN589" s="182">
        <f t="shared" si="1151"/>
        <v>0</v>
      </c>
      <c r="AO589" s="219"/>
      <c r="AP589" s="176">
        <f>(SUMIF([5]预算调整!$O:$O,A:A,[5]预算调整!$AD:$AD))/10000</f>
        <v>0</v>
      </c>
      <c r="AQ589" s="219">
        <f t="shared" si="1045"/>
        <v>0</v>
      </c>
      <c r="AR589" s="219"/>
      <c r="AS589" s="182">
        <v>0</v>
      </c>
      <c r="AX589" s="182">
        <v>0</v>
      </c>
      <c r="BC589" s="182"/>
      <c r="BD589" s="182"/>
      <c r="BE589" s="182">
        <v>0</v>
      </c>
      <c r="BF589" s="182"/>
    </row>
    <row r="590" customHeight="1" spans="1:58">
      <c r="A590" s="208">
        <v>2081101</v>
      </c>
      <c r="B590" s="60" t="s">
        <v>101</v>
      </c>
      <c r="C590" s="63">
        <f t="shared" ref="C590:C597" si="1153">N590+T590+W590</f>
        <v>120</v>
      </c>
      <c r="D590" s="63">
        <f t="shared" ref="D590:D597" si="1154">Q590+T590</f>
        <v>0</v>
      </c>
      <c r="E590" s="63">
        <f t="shared" ref="E590:E597" si="1155">H590-C590</f>
        <v>30</v>
      </c>
      <c r="F590" s="63">
        <f t="shared" ref="F590:F597" si="1156">G590-D590</f>
        <v>0</v>
      </c>
      <c r="G590" s="63">
        <f t="shared" ref="G590:G597" si="1157">AW590</f>
        <v>0</v>
      </c>
      <c r="H590" s="63">
        <f t="shared" ref="H590:H597" si="1158">AK590+AN590</f>
        <v>150</v>
      </c>
      <c r="I590" s="106" t="str">
        <f t="shared" si="1112"/>
        <v>是</v>
      </c>
      <c r="J590" s="146" t="str">
        <f t="shared" si="1113"/>
        <v>项</v>
      </c>
      <c r="K590" s="146" t="str">
        <f t="shared" si="1114"/>
        <v>208</v>
      </c>
      <c r="N590" s="218">
        <v>120</v>
      </c>
      <c r="O590" s="146">
        <v>120.311344</v>
      </c>
      <c r="P590" s="219">
        <f t="shared" ref="P590:P597" si="1159">ROUND(O590,0)</f>
        <v>120</v>
      </c>
      <c r="Q590" s="219">
        <v>0</v>
      </c>
      <c r="R590" s="219">
        <v>0</v>
      </c>
      <c r="S590" s="219">
        <f>VLOOKUP(A:A,[3]全区!$A$1:$O$65536,15,FALSE)</f>
        <v>0</v>
      </c>
      <c r="T590" s="219">
        <v>0</v>
      </c>
      <c r="U590" s="146">
        <f>VLOOKUP(A:A,[3]全区!$A$1:$Q$65536,17,FALSE)</f>
        <v>0</v>
      </c>
      <c r="V590" s="219">
        <f t="shared" ref="V590:V597" si="1160">ROUND(U590,0)</f>
        <v>0</v>
      </c>
      <c r="W590" s="219">
        <v>0</v>
      </c>
      <c r="X590" s="182">
        <f>VLOOKUP(A:A,[3]全区!$A$1:$S$65536,19,FALSE)</f>
        <v>0</v>
      </c>
      <c r="Y590" s="219">
        <f t="shared" ref="Y590:Y597" si="1161">ROUND(X590,0)</f>
        <v>0</v>
      </c>
      <c r="AA590" s="182">
        <f>VLOOKUP(A:A,[2]全区!$A$1:$T$65536,20,FALSE)</f>
        <v>0</v>
      </c>
      <c r="AB590" s="219">
        <f t="shared" ref="AB590:AB597" si="1162">ROUND(AA590,0)</f>
        <v>0</v>
      </c>
      <c r="AC590" s="182">
        <f>VLOOKUP(A:A,[1]全区!$A$1:$V$65536,22,FALSE)</f>
        <v>0</v>
      </c>
      <c r="AD590" s="219">
        <f t="shared" ref="AD590:AD597" si="1163">ROUND(AC590,0)</f>
        <v>0</v>
      </c>
      <c r="AE590" s="182">
        <f>VLOOKUP(A:A,[2]全区!$A$1:$P$65536,16,FALSE)</f>
        <v>0</v>
      </c>
      <c r="AF590" s="219">
        <f t="shared" ref="AF590:AF597" si="1164">ROUND(AE590,0)</f>
        <v>0</v>
      </c>
      <c r="AH590" s="182">
        <v>112</v>
      </c>
      <c r="AI590" s="182">
        <f>VLOOKUP(A:A,'[4]YB01'!$A$1:$C$1317,3,FALSE)</f>
        <v>112</v>
      </c>
      <c r="AJ590" s="177">
        <f t="shared" ref="AJ590:AJ597" si="1165">AO590+AR590</f>
        <v>10</v>
      </c>
      <c r="AK590" s="146">
        <v>113</v>
      </c>
      <c r="AL590" s="146">
        <f t="shared" ref="AL590:AL597" si="1166">ROUND(AM590,0)</f>
        <v>113</v>
      </c>
      <c r="AM590" s="228">
        <v>113.201758</v>
      </c>
      <c r="AN590" s="182">
        <f t="shared" si="1151"/>
        <v>37</v>
      </c>
      <c r="AO590" s="219">
        <v>10</v>
      </c>
      <c r="AP590" s="176">
        <f>(SUMIF([5]预算调整!$O:$O,A:A,[5]预算调整!$AD:$AD))/10000</f>
        <v>9.762851</v>
      </c>
      <c r="AQ590" s="219">
        <f t="shared" si="1045"/>
        <v>10</v>
      </c>
      <c r="AR590" s="219">
        <v>0</v>
      </c>
      <c r="AS590" s="182">
        <f>(SUMIF([6]预算调整!$F:$F,A:A,[6]预算调整!$P:$P))/10000</f>
        <v>0</v>
      </c>
      <c r="AT590" s="219">
        <f t="shared" ref="AT590:AT597" si="1167">ROUND(AS590,0)</f>
        <v>0</v>
      </c>
      <c r="AW590" s="231">
        <v>0</v>
      </c>
      <c r="AX590" s="182">
        <f>(SUMIF([7]Sheet2!$B:$B,A:A,[7]Sheet2!$C:$C))/10000</f>
        <v>0</v>
      </c>
      <c r="AY590" s="219">
        <f t="shared" ref="AY590:AY597" si="1168">ROUND(AX590,0)</f>
        <v>0</v>
      </c>
      <c r="BC590" s="182">
        <v>37</v>
      </c>
      <c r="BD590" s="146">
        <f t="shared" ref="BD590:BD597" si="1169">ROUND(BE590,0)</f>
        <v>37</v>
      </c>
      <c r="BE590" s="182">
        <v>37.24</v>
      </c>
      <c r="BF590" s="182">
        <f>SUMIF([8]Sheet1!$O:$O,A590,[8]Sheet1!$AD:$AD)</f>
        <v>372400</v>
      </c>
    </row>
    <row r="591" hidden="1" customHeight="1" spans="1:58">
      <c r="A591" s="208">
        <v>2081102</v>
      </c>
      <c r="B591" s="60" t="s">
        <v>102</v>
      </c>
      <c r="C591" s="63">
        <f t="shared" si="1153"/>
        <v>0</v>
      </c>
      <c r="D591" s="63">
        <f t="shared" si="1154"/>
        <v>0</v>
      </c>
      <c r="E591" s="63">
        <f t="shared" si="1155"/>
        <v>0</v>
      </c>
      <c r="F591" s="63">
        <f t="shared" si="1156"/>
        <v>0</v>
      </c>
      <c r="G591" s="63">
        <f t="shared" si="1157"/>
        <v>0</v>
      </c>
      <c r="H591" s="63">
        <f t="shared" si="1158"/>
        <v>0</v>
      </c>
      <c r="I591" s="106" t="str">
        <f t="shared" si="1112"/>
        <v>否</v>
      </c>
      <c r="J591" s="146" t="str">
        <f t="shared" si="1113"/>
        <v>项</v>
      </c>
      <c r="K591" s="146" t="str">
        <f t="shared" si="1114"/>
        <v>208</v>
      </c>
      <c r="N591" s="218">
        <v>0</v>
      </c>
      <c r="O591" s="146">
        <v>0</v>
      </c>
      <c r="P591" s="219">
        <f t="shared" si="1159"/>
        <v>0</v>
      </c>
      <c r="Q591" s="219">
        <v>0</v>
      </c>
      <c r="R591" s="219">
        <v>0</v>
      </c>
      <c r="S591" s="219">
        <f>VLOOKUP(A:A,[3]全区!$A$1:$O$65536,15,FALSE)</f>
        <v>0</v>
      </c>
      <c r="T591" s="219">
        <v>0</v>
      </c>
      <c r="U591" s="146">
        <f>VLOOKUP(A:A,[3]全区!$A$1:$Q$65536,17,FALSE)</f>
        <v>0</v>
      </c>
      <c r="V591" s="219">
        <f t="shared" si="1160"/>
        <v>0</v>
      </c>
      <c r="W591" s="219">
        <v>0</v>
      </c>
      <c r="X591" s="182">
        <f>VLOOKUP(A:A,[3]全区!$A$1:$S$65536,19,FALSE)</f>
        <v>0</v>
      </c>
      <c r="Y591" s="219">
        <f t="shared" si="1161"/>
        <v>0</v>
      </c>
      <c r="AA591" s="182">
        <f>VLOOKUP(A:A,[2]全区!$A$1:$T$65536,20,FALSE)</f>
        <v>0</v>
      </c>
      <c r="AB591" s="219">
        <f t="shared" si="1162"/>
        <v>0</v>
      </c>
      <c r="AC591" s="182">
        <f>VLOOKUP(A:A,[1]全区!$A$1:$V$65536,22,FALSE)</f>
        <v>0</v>
      </c>
      <c r="AD591" s="219">
        <f t="shared" si="1163"/>
        <v>0</v>
      </c>
      <c r="AE591" s="182">
        <f>VLOOKUP(A:A,[2]全区!$A$1:$P$65536,16,FALSE)</f>
        <v>0</v>
      </c>
      <c r="AF591" s="219">
        <f t="shared" si="1164"/>
        <v>0</v>
      </c>
      <c r="AH591" s="182">
        <v>0</v>
      </c>
      <c r="AI591" s="182">
        <f>VLOOKUP(A:A,'[4]YB01'!$A$1:$C$1317,3,FALSE)</f>
        <v>0</v>
      </c>
      <c r="AJ591" s="177">
        <f t="shared" si="1165"/>
        <v>0</v>
      </c>
      <c r="AK591" s="146">
        <v>0</v>
      </c>
      <c r="AL591" s="146">
        <f t="shared" si="1166"/>
        <v>0</v>
      </c>
      <c r="AM591" s="228">
        <v>0</v>
      </c>
      <c r="AN591" s="182">
        <f t="shared" si="1151"/>
        <v>0</v>
      </c>
      <c r="AO591" s="219">
        <v>0</v>
      </c>
      <c r="AP591" s="176">
        <f>(SUMIF([5]预算调整!$O:$O,A:A,[5]预算调整!$AD:$AD))/10000</f>
        <v>0</v>
      </c>
      <c r="AQ591" s="219">
        <f t="shared" si="1045"/>
        <v>0</v>
      </c>
      <c r="AR591" s="219">
        <v>0</v>
      </c>
      <c r="AS591" s="182">
        <f>(SUMIF([6]预算调整!$F:$F,A:A,[6]预算调整!$P:$P))/10000</f>
        <v>0</v>
      </c>
      <c r="AT591" s="219">
        <f t="shared" si="1167"/>
        <v>0</v>
      </c>
      <c r="AW591" s="231">
        <v>0</v>
      </c>
      <c r="AX591" s="182">
        <f>(SUMIF([7]Sheet2!$B:$B,A:A,[7]Sheet2!$C:$C))/10000</f>
        <v>0</v>
      </c>
      <c r="AY591" s="219">
        <f t="shared" si="1168"/>
        <v>0</v>
      </c>
      <c r="BC591" s="182">
        <v>0</v>
      </c>
      <c r="BD591" s="146">
        <f t="shared" si="1169"/>
        <v>0</v>
      </c>
      <c r="BE591" s="182">
        <v>0</v>
      </c>
      <c r="BF591" s="182">
        <f>SUMIF([8]Sheet1!$O:$O,A591,[8]Sheet1!$AD:$AD)</f>
        <v>0</v>
      </c>
    </row>
    <row r="592" hidden="1" customHeight="1" spans="1:58">
      <c r="A592" s="208">
        <v>2081103</v>
      </c>
      <c r="B592" s="60" t="s">
        <v>103</v>
      </c>
      <c r="C592" s="63">
        <f t="shared" si="1153"/>
        <v>0</v>
      </c>
      <c r="D592" s="63">
        <f t="shared" si="1154"/>
        <v>0</v>
      </c>
      <c r="E592" s="63">
        <f t="shared" si="1155"/>
        <v>0</v>
      </c>
      <c r="F592" s="63">
        <f t="shared" si="1156"/>
        <v>0</v>
      </c>
      <c r="G592" s="63">
        <f t="shared" si="1157"/>
        <v>0</v>
      </c>
      <c r="H592" s="63">
        <f t="shared" si="1158"/>
        <v>0</v>
      </c>
      <c r="I592" s="106" t="str">
        <f t="shared" si="1112"/>
        <v>否</v>
      </c>
      <c r="J592" s="146" t="str">
        <f t="shared" si="1113"/>
        <v>项</v>
      </c>
      <c r="K592" s="146" t="str">
        <f t="shared" si="1114"/>
        <v>208</v>
      </c>
      <c r="N592" s="218">
        <v>0</v>
      </c>
      <c r="O592" s="146">
        <v>0</v>
      </c>
      <c r="P592" s="219">
        <f t="shared" si="1159"/>
        <v>0</v>
      </c>
      <c r="Q592" s="219">
        <v>0</v>
      </c>
      <c r="R592" s="219">
        <v>0</v>
      </c>
      <c r="S592" s="219">
        <f>VLOOKUP(A:A,[3]全区!$A$1:$O$65536,15,FALSE)</f>
        <v>0</v>
      </c>
      <c r="T592" s="219">
        <v>0</v>
      </c>
      <c r="U592" s="146">
        <f>VLOOKUP(A:A,[3]全区!$A$1:$Q$65536,17,FALSE)</f>
        <v>0</v>
      </c>
      <c r="V592" s="219">
        <f t="shared" si="1160"/>
        <v>0</v>
      </c>
      <c r="W592" s="219">
        <v>0</v>
      </c>
      <c r="X592" s="182">
        <f>VLOOKUP(A:A,[3]全区!$A$1:$S$65536,19,FALSE)</f>
        <v>0</v>
      </c>
      <c r="Y592" s="219">
        <f t="shared" si="1161"/>
        <v>0</v>
      </c>
      <c r="AA592" s="182">
        <f>VLOOKUP(A:A,[2]全区!$A$1:$T$65536,20,FALSE)</f>
        <v>0</v>
      </c>
      <c r="AB592" s="219">
        <f t="shared" si="1162"/>
        <v>0</v>
      </c>
      <c r="AC592" s="182">
        <f>VLOOKUP(A:A,[1]全区!$A$1:$V$65536,22,FALSE)</f>
        <v>0</v>
      </c>
      <c r="AD592" s="219">
        <f t="shared" si="1163"/>
        <v>0</v>
      </c>
      <c r="AE592" s="182">
        <f>VLOOKUP(A:A,[2]全区!$A$1:$P$65536,16,FALSE)</f>
        <v>0</v>
      </c>
      <c r="AF592" s="219">
        <f t="shared" si="1164"/>
        <v>0</v>
      </c>
      <c r="AH592" s="182">
        <v>0</v>
      </c>
      <c r="AI592" s="182">
        <f>VLOOKUP(A:A,'[4]YB01'!$A$1:$C$1317,3,FALSE)</f>
        <v>0</v>
      </c>
      <c r="AJ592" s="177">
        <f t="shared" si="1165"/>
        <v>0</v>
      </c>
      <c r="AK592" s="146">
        <v>0</v>
      </c>
      <c r="AL592" s="146">
        <f t="shared" si="1166"/>
        <v>0</v>
      </c>
      <c r="AM592" s="228">
        <v>0</v>
      </c>
      <c r="AN592" s="182">
        <f t="shared" si="1151"/>
        <v>0</v>
      </c>
      <c r="AO592" s="219">
        <v>0</v>
      </c>
      <c r="AP592" s="176">
        <f>(SUMIF([5]预算调整!$O:$O,A:A,[5]预算调整!$AD:$AD))/10000</f>
        <v>0</v>
      </c>
      <c r="AQ592" s="219">
        <f t="shared" si="1045"/>
        <v>0</v>
      </c>
      <c r="AR592" s="219">
        <v>0</v>
      </c>
      <c r="AS592" s="182">
        <f>(SUMIF([6]预算调整!$F:$F,A:A,[6]预算调整!$P:$P))/10000</f>
        <v>0</v>
      </c>
      <c r="AT592" s="219">
        <f t="shared" si="1167"/>
        <v>0</v>
      </c>
      <c r="AW592" s="231">
        <v>0</v>
      </c>
      <c r="AX592" s="182">
        <f>(SUMIF([7]Sheet2!$B:$B,A:A,[7]Sheet2!$C:$C))/10000</f>
        <v>0</v>
      </c>
      <c r="AY592" s="219">
        <f t="shared" si="1168"/>
        <v>0</v>
      </c>
      <c r="BC592" s="182">
        <v>0</v>
      </c>
      <c r="BD592" s="146">
        <f t="shared" si="1169"/>
        <v>0</v>
      </c>
      <c r="BE592" s="182">
        <v>0</v>
      </c>
      <c r="BF592" s="182">
        <f>SUMIF([8]Sheet1!$O:$O,A592,[8]Sheet1!$AD:$AD)</f>
        <v>0</v>
      </c>
    </row>
    <row r="593" customHeight="1" spans="1:58">
      <c r="A593" s="208">
        <v>2081104</v>
      </c>
      <c r="B593" s="60" t="s">
        <v>509</v>
      </c>
      <c r="C593" s="63">
        <f t="shared" si="1153"/>
        <v>20</v>
      </c>
      <c r="D593" s="63">
        <f t="shared" si="1154"/>
        <v>0</v>
      </c>
      <c r="E593" s="63">
        <f t="shared" si="1155"/>
        <v>30</v>
      </c>
      <c r="F593" s="63">
        <f t="shared" si="1156"/>
        <v>32</v>
      </c>
      <c r="G593" s="63">
        <f t="shared" si="1157"/>
        <v>32</v>
      </c>
      <c r="H593" s="63">
        <f t="shared" si="1158"/>
        <v>50</v>
      </c>
      <c r="I593" s="106" t="str">
        <f t="shared" si="1112"/>
        <v>是</v>
      </c>
      <c r="J593" s="146" t="str">
        <f t="shared" si="1113"/>
        <v>项</v>
      </c>
      <c r="K593" s="146" t="str">
        <f t="shared" si="1114"/>
        <v>208</v>
      </c>
      <c r="N593" s="218">
        <v>10</v>
      </c>
      <c r="O593" s="146">
        <v>9.675253</v>
      </c>
      <c r="P593" s="219">
        <f t="shared" si="1159"/>
        <v>10</v>
      </c>
      <c r="Q593" s="219">
        <v>0</v>
      </c>
      <c r="R593" s="219">
        <v>0</v>
      </c>
      <c r="S593" s="219">
        <f>VLOOKUP(A:A,[3]全区!$A$1:$O$65536,15,FALSE)</f>
        <v>0</v>
      </c>
      <c r="T593" s="219">
        <v>0</v>
      </c>
      <c r="U593" s="146">
        <f>VLOOKUP(A:A,[3]全区!$A$1:$Q$65536,17,FALSE)</f>
        <v>0</v>
      </c>
      <c r="V593" s="219">
        <f t="shared" si="1160"/>
        <v>0</v>
      </c>
      <c r="W593" s="219">
        <v>10</v>
      </c>
      <c r="X593" s="182">
        <f>VLOOKUP(A:A,[3]全区!$A$1:$S$65536,19,FALSE)</f>
        <v>9.922386</v>
      </c>
      <c r="Y593" s="219">
        <f t="shared" si="1161"/>
        <v>10</v>
      </c>
      <c r="AA593" s="182">
        <f>VLOOKUP(A:A,[2]全区!$A$1:$T$65536,20,FALSE)</f>
        <v>17</v>
      </c>
      <c r="AB593" s="219">
        <f t="shared" si="1162"/>
        <v>17</v>
      </c>
      <c r="AC593" s="182">
        <f>VLOOKUP(A:A,[1]全区!$A$1:$V$65536,22,FALSE)</f>
        <v>31</v>
      </c>
      <c r="AD593" s="219">
        <f t="shared" si="1163"/>
        <v>31</v>
      </c>
      <c r="AE593" s="182">
        <f>VLOOKUP(A:A,[2]全区!$A$1:$P$65536,16,FALSE)</f>
        <v>0</v>
      </c>
      <c r="AF593" s="219">
        <f t="shared" si="1164"/>
        <v>0</v>
      </c>
      <c r="AH593" s="182">
        <v>36</v>
      </c>
      <c r="AI593" s="182">
        <f>VLOOKUP(A:A,'[4]YB01'!$A$1:$C$1317,3,FALSE)</f>
        <v>36</v>
      </c>
      <c r="AJ593" s="177">
        <f t="shared" si="1165"/>
        <v>0</v>
      </c>
      <c r="AK593" s="146">
        <v>50</v>
      </c>
      <c r="AL593" s="146">
        <f t="shared" si="1166"/>
        <v>50</v>
      </c>
      <c r="AM593" s="228">
        <v>49.50469</v>
      </c>
      <c r="AN593" s="182">
        <f t="shared" si="1151"/>
        <v>0</v>
      </c>
      <c r="AO593" s="219">
        <v>0</v>
      </c>
      <c r="AP593" s="176">
        <f>(SUMIF([5]预算调整!$O:$O,A:A,[5]预算调整!$AD:$AD))/10000</f>
        <v>0</v>
      </c>
      <c r="AQ593" s="219">
        <f t="shared" si="1045"/>
        <v>0</v>
      </c>
      <c r="AR593" s="219">
        <v>0</v>
      </c>
      <c r="AS593" s="182">
        <f>(SUMIF([6]预算调整!$F:$F,A:A,[6]预算调整!$P:$P))/10000</f>
        <v>0</v>
      </c>
      <c r="AT593" s="219">
        <f t="shared" si="1167"/>
        <v>0</v>
      </c>
      <c r="AW593" s="231">
        <v>32</v>
      </c>
      <c r="AX593" s="182">
        <f>(SUMIF([7]Sheet2!$B:$B,A:A,[7]Sheet2!$C:$C))/10000</f>
        <v>31.767051</v>
      </c>
      <c r="AY593" s="219">
        <f t="shared" si="1168"/>
        <v>32</v>
      </c>
      <c r="BC593" s="182">
        <v>0</v>
      </c>
      <c r="BD593" s="146">
        <f t="shared" si="1169"/>
        <v>0</v>
      </c>
      <c r="BE593" s="182">
        <v>0</v>
      </c>
      <c r="BF593" s="182">
        <f>SUMIF([8]Sheet1!$O:$O,A593,[8]Sheet1!$AD:$AD)</f>
        <v>0</v>
      </c>
    </row>
    <row r="594" customHeight="1" spans="1:58">
      <c r="A594" s="208">
        <v>2081105</v>
      </c>
      <c r="B594" s="60" t="s">
        <v>510</v>
      </c>
      <c r="C594" s="63">
        <f t="shared" si="1153"/>
        <v>799</v>
      </c>
      <c r="D594" s="63">
        <f t="shared" si="1154"/>
        <v>526</v>
      </c>
      <c r="E594" s="63">
        <f t="shared" si="1155"/>
        <v>-618</v>
      </c>
      <c r="F594" s="63">
        <f t="shared" si="1156"/>
        <v>-465</v>
      </c>
      <c r="G594" s="63">
        <f t="shared" si="1157"/>
        <v>61</v>
      </c>
      <c r="H594" s="63">
        <f t="shared" si="1158"/>
        <v>181</v>
      </c>
      <c r="I594" s="106" t="str">
        <f t="shared" si="1112"/>
        <v>是</v>
      </c>
      <c r="J594" s="146" t="str">
        <f t="shared" si="1113"/>
        <v>项</v>
      </c>
      <c r="K594" s="146" t="str">
        <f t="shared" si="1114"/>
        <v>208</v>
      </c>
      <c r="N594" s="218">
        <v>273</v>
      </c>
      <c r="O594" s="146">
        <v>273.01895</v>
      </c>
      <c r="P594" s="219">
        <f t="shared" si="1159"/>
        <v>273</v>
      </c>
      <c r="Q594" s="219">
        <v>0</v>
      </c>
      <c r="R594" s="219">
        <v>0</v>
      </c>
      <c r="S594" s="219">
        <f>VLOOKUP(A:A,[3]全区!$A$1:$O$65536,15,FALSE)</f>
        <v>0</v>
      </c>
      <c r="T594" s="219">
        <v>526</v>
      </c>
      <c r="U594" s="146">
        <f>VLOOKUP(A:A,[3]全区!$A$1:$Q$65536,17,FALSE)</f>
        <v>526.3716</v>
      </c>
      <c r="V594" s="219">
        <f t="shared" si="1160"/>
        <v>526</v>
      </c>
      <c r="W594" s="219">
        <v>0</v>
      </c>
      <c r="X594" s="182">
        <f>VLOOKUP(A:A,[3]全区!$A$1:$S$65536,19,FALSE)</f>
        <v>0.1</v>
      </c>
      <c r="Y594" s="219">
        <f t="shared" si="1161"/>
        <v>0</v>
      </c>
      <c r="AA594" s="182">
        <f>VLOOKUP(A:A,[2]全区!$A$1:$T$65536,20,FALSE)</f>
        <v>88.36</v>
      </c>
      <c r="AB594" s="219">
        <f t="shared" si="1162"/>
        <v>88</v>
      </c>
      <c r="AC594" s="182">
        <f>VLOOKUP(A:A,[1]全区!$A$1:$V$65536,22,FALSE)</f>
        <v>0</v>
      </c>
      <c r="AD594" s="219">
        <f t="shared" si="1163"/>
        <v>0</v>
      </c>
      <c r="AE594" s="182">
        <f>VLOOKUP(A:A,[2]全区!$A$1:$P$65536,16,FALSE)</f>
        <v>39.75</v>
      </c>
      <c r="AF594" s="219">
        <f t="shared" si="1164"/>
        <v>40</v>
      </c>
      <c r="AH594" s="182">
        <v>180</v>
      </c>
      <c r="AI594" s="182">
        <f>VLOOKUP(A:A,'[4]YB01'!$A$1:$C$1317,3,FALSE)</f>
        <v>180</v>
      </c>
      <c r="AJ594" s="177">
        <f t="shared" si="1165"/>
        <v>66</v>
      </c>
      <c r="AK594" s="146">
        <v>181</v>
      </c>
      <c r="AL594" s="146">
        <f t="shared" si="1166"/>
        <v>181</v>
      </c>
      <c r="AM594" s="228">
        <v>181.0674</v>
      </c>
      <c r="AN594" s="182">
        <f t="shared" si="1151"/>
        <v>0</v>
      </c>
      <c r="AO594" s="219">
        <v>0</v>
      </c>
      <c r="AP594" s="176">
        <f>(SUMIF([5]预算调整!$O:$O,A:A,[5]预算调整!$AD:$AD))/10000</f>
        <v>0</v>
      </c>
      <c r="AQ594" s="219">
        <f t="shared" si="1045"/>
        <v>0</v>
      </c>
      <c r="AR594" s="219">
        <v>66</v>
      </c>
      <c r="AS594" s="182">
        <f>(SUMIF([6]预算调整!$F:$F,A:A,[6]预算调整!$P:$P))/10000</f>
        <v>66.3</v>
      </c>
      <c r="AT594" s="219">
        <f t="shared" si="1167"/>
        <v>66</v>
      </c>
      <c r="AW594" s="231">
        <v>61</v>
      </c>
      <c r="AX594" s="182">
        <f>(SUMIF([7]Sheet2!$B:$B,A:A,[7]Sheet2!$C:$C))/10000</f>
        <v>61.04</v>
      </c>
      <c r="AY594" s="219">
        <f t="shared" si="1168"/>
        <v>61</v>
      </c>
      <c r="BC594" s="182">
        <v>0</v>
      </c>
      <c r="BD594" s="146">
        <f t="shared" si="1169"/>
        <v>0</v>
      </c>
      <c r="BE594" s="182">
        <v>0</v>
      </c>
      <c r="BF594" s="182">
        <f>SUMIF([8]Sheet1!$O:$O,A594,[8]Sheet1!$AD:$AD)</f>
        <v>0</v>
      </c>
    </row>
    <row r="595" hidden="1" customHeight="1" spans="1:58">
      <c r="A595" s="208">
        <v>2081106</v>
      </c>
      <c r="B595" s="60" t="s">
        <v>511</v>
      </c>
      <c r="C595" s="63">
        <f t="shared" si="1153"/>
        <v>0</v>
      </c>
      <c r="D595" s="63">
        <f t="shared" si="1154"/>
        <v>0</v>
      </c>
      <c r="E595" s="63">
        <f t="shared" si="1155"/>
        <v>0</v>
      </c>
      <c r="F595" s="63">
        <f t="shared" si="1156"/>
        <v>0</v>
      </c>
      <c r="G595" s="63">
        <f t="shared" si="1157"/>
        <v>0</v>
      </c>
      <c r="H595" s="63">
        <f t="shared" si="1158"/>
        <v>0</v>
      </c>
      <c r="I595" s="106" t="str">
        <f t="shared" si="1112"/>
        <v>否</v>
      </c>
      <c r="J595" s="146" t="str">
        <f t="shared" si="1113"/>
        <v>项</v>
      </c>
      <c r="K595" s="146" t="str">
        <f t="shared" si="1114"/>
        <v>208</v>
      </c>
      <c r="N595" s="218">
        <v>0</v>
      </c>
      <c r="O595" s="146">
        <v>0</v>
      </c>
      <c r="P595" s="219">
        <f t="shared" si="1159"/>
        <v>0</v>
      </c>
      <c r="Q595" s="219">
        <v>0</v>
      </c>
      <c r="R595" s="219">
        <v>0</v>
      </c>
      <c r="S595" s="219">
        <f>VLOOKUP(A:A,[3]全区!$A$1:$O$65536,15,FALSE)</f>
        <v>0</v>
      </c>
      <c r="T595" s="219">
        <v>0</v>
      </c>
      <c r="U595" s="146">
        <f>VLOOKUP(A:A,[3]全区!$A$1:$Q$65536,17,FALSE)</f>
        <v>0</v>
      </c>
      <c r="V595" s="219">
        <f t="shared" si="1160"/>
        <v>0</v>
      </c>
      <c r="W595" s="219">
        <v>0</v>
      </c>
      <c r="X595" s="182">
        <f>VLOOKUP(A:A,[3]全区!$A$1:$S$65536,19,FALSE)</f>
        <v>0</v>
      </c>
      <c r="Y595" s="219">
        <f t="shared" si="1161"/>
        <v>0</v>
      </c>
      <c r="AA595" s="182">
        <f>VLOOKUP(A:A,[2]全区!$A$1:$T$65536,20,FALSE)</f>
        <v>0</v>
      </c>
      <c r="AB595" s="219">
        <f t="shared" si="1162"/>
        <v>0</v>
      </c>
      <c r="AC595" s="182">
        <f>VLOOKUP(A:A,[1]全区!$A$1:$V$65536,22,FALSE)</f>
        <v>0</v>
      </c>
      <c r="AD595" s="219">
        <f t="shared" si="1163"/>
        <v>0</v>
      </c>
      <c r="AE595" s="182">
        <f>VLOOKUP(A:A,[2]全区!$A$1:$P$65536,16,FALSE)</f>
        <v>0</v>
      </c>
      <c r="AF595" s="219">
        <f t="shared" si="1164"/>
        <v>0</v>
      </c>
      <c r="AH595" s="182">
        <v>0</v>
      </c>
      <c r="AI595" s="182">
        <f>VLOOKUP(A:A,'[4]YB01'!$A$1:$C$1317,3,FALSE)</f>
        <v>0</v>
      </c>
      <c r="AJ595" s="177">
        <f t="shared" si="1165"/>
        <v>0</v>
      </c>
      <c r="AK595" s="146">
        <v>0</v>
      </c>
      <c r="AL595" s="146">
        <f t="shared" si="1166"/>
        <v>0</v>
      </c>
      <c r="AM595" s="228">
        <v>0</v>
      </c>
      <c r="AN595" s="182">
        <f t="shared" si="1151"/>
        <v>0</v>
      </c>
      <c r="AO595" s="219">
        <v>0</v>
      </c>
      <c r="AP595" s="176">
        <f>(SUMIF([5]预算调整!$O:$O,A:A,[5]预算调整!$AD:$AD))/10000</f>
        <v>0</v>
      </c>
      <c r="AQ595" s="219">
        <f t="shared" si="1045"/>
        <v>0</v>
      </c>
      <c r="AR595" s="219">
        <v>0</v>
      </c>
      <c r="AS595" s="182">
        <f>(SUMIF([6]预算调整!$F:$F,A:A,[6]预算调整!$P:$P))/10000</f>
        <v>0</v>
      </c>
      <c r="AT595" s="219">
        <f t="shared" si="1167"/>
        <v>0</v>
      </c>
      <c r="AW595" s="231">
        <v>0</v>
      </c>
      <c r="AX595" s="182">
        <f>(SUMIF([7]Sheet2!$B:$B,A:A,[7]Sheet2!$C:$C))/10000</f>
        <v>0</v>
      </c>
      <c r="AY595" s="219">
        <f t="shared" si="1168"/>
        <v>0</v>
      </c>
      <c r="BC595" s="182">
        <v>0</v>
      </c>
      <c r="BD595" s="146">
        <f t="shared" si="1169"/>
        <v>0</v>
      </c>
      <c r="BE595" s="182">
        <v>0</v>
      </c>
      <c r="BF595" s="182">
        <f>SUMIF([8]Sheet1!$O:$O,A595,[8]Sheet1!$AD:$AD)</f>
        <v>0</v>
      </c>
    </row>
    <row r="596" customHeight="1" spans="1:58">
      <c r="A596" s="208">
        <v>2081107</v>
      </c>
      <c r="B596" s="60" t="s">
        <v>512</v>
      </c>
      <c r="C596" s="63">
        <f t="shared" si="1153"/>
        <v>1421</v>
      </c>
      <c r="D596" s="63">
        <f t="shared" si="1154"/>
        <v>996</v>
      </c>
      <c r="E596" s="63">
        <f t="shared" si="1155"/>
        <v>-33</v>
      </c>
      <c r="F596" s="63">
        <f t="shared" si="1156"/>
        <v>12</v>
      </c>
      <c r="G596" s="63">
        <f t="shared" si="1157"/>
        <v>1008</v>
      </c>
      <c r="H596" s="63">
        <f t="shared" si="1158"/>
        <v>1388</v>
      </c>
      <c r="I596" s="106" t="str">
        <f t="shared" si="1112"/>
        <v>是</v>
      </c>
      <c r="J596" s="146" t="str">
        <f t="shared" si="1113"/>
        <v>项</v>
      </c>
      <c r="K596" s="146" t="str">
        <f t="shared" si="1114"/>
        <v>208</v>
      </c>
      <c r="N596" s="218">
        <v>304</v>
      </c>
      <c r="O596" s="146">
        <v>304.1024</v>
      </c>
      <c r="P596" s="219">
        <f t="shared" si="1159"/>
        <v>304</v>
      </c>
      <c r="Q596" s="219">
        <v>0</v>
      </c>
      <c r="R596" s="219">
        <v>0</v>
      </c>
      <c r="S596" s="219">
        <f>VLOOKUP(A:A,[3]全区!$A$1:$O$65536,15,FALSE)</f>
        <v>0</v>
      </c>
      <c r="T596" s="219">
        <v>996</v>
      </c>
      <c r="U596" s="146">
        <f>VLOOKUP(A:A,[3]全区!$A$1:$Q$65536,17,FALSE)</f>
        <v>995.8495</v>
      </c>
      <c r="V596" s="219">
        <f t="shared" si="1160"/>
        <v>996</v>
      </c>
      <c r="W596" s="219">
        <v>121</v>
      </c>
      <c r="X596" s="182">
        <f>VLOOKUP(A:A,[3]全区!$A$1:$S$65536,19,FALSE)</f>
        <v>120.804</v>
      </c>
      <c r="Y596" s="219">
        <f t="shared" si="1161"/>
        <v>121</v>
      </c>
      <c r="AA596" s="182">
        <f>VLOOKUP(A:A,[2]全区!$A$1:$T$65536,20,FALSE)</f>
        <v>0</v>
      </c>
      <c r="AB596" s="219">
        <f t="shared" si="1162"/>
        <v>0</v>
      </c>
      <c r="AC596" s="182">
        <f>VLOOKUP(A:A,[1]全区!$A$1:$V$65536,22,FALSE)</f>
        <v>0</v>
      </c>
      <c r="AD596" s="219">
        <f t="shared" si="1163"/>
        <v>0</v>
      </c>
      <c r="AE596" s="182">
        <f>VLOOKUP(A:A,[2]全区!$A$1:$P$65536,16,FALSE)</f>
        <v>1281.6864</v>
      </c>
      <c r="AF596" s="219">
        <f t="shared" si="1164"/>
        <v>1282</v>
      </c>
      <c r="AH596" s="182">
        <v>1260</v>
      </c>
      <c r="AI596" s="182">
        <f>VLOOKUP(A:A,'[4]YB01'!$A$1:$C$1317,3,FALSE)</f>
        <v>1260</v>
      </c>
      <c r="AJ596" s="177">
        <f t="shared" si="1165"/>
        <v>447</v>
      </c>
      <c r="AK596" s="146">
        <v>1388</v>
      </c>
      <c r="AL596" s="146">
        <f t="shared" si="1166"/>
        <v>1388</v>
      </c>
      <c r="AM596" s="228">
        <v>1387.503</v>
      </c>
      <c r="AN596" s="182">
        <f t="shared" si="1151"/>
        <v>0</v>
      </c>
      <c r="AO596" s="219">
        <v>447</v>
      </c>
      <c r="AP596" s="176">
        <f>(SUMIF([5]预算调整!$O:$O,A:A,[5]预算调整!$AD:$AD))/10000</f>
        <v>446.9178</v>
      </c>
      <c r="AQ596" s="219">
        <f t="shared" si="1045"/>
        <v>447</v>
      </c>
      <c r="AR596" s="219">
        <v>0</v>
      </c>
      <c r="AS596" s="182">
        <f>(SUMIF([6]预算调整!$F:$F,A:A,[6]预算调整!$P:$P))/10000</f>
        <v>0</v>
      </c>
      <c r="AT596" s="219">
        <f t="shared" si="1167"/>
        <v>0</v>
      </c>
      <c r="AW596" s="231">
        <v>1008</v>
      </c>
      <c r="AX596" s="182">
        <f>(SUMIF([7]Sheet2!$B:$B,A:A,[7]Sheet2!$C:$C))/10000</f>
        <v>1007.954</v>
      </c>
      <c r="AY596" s="219">
        <f t="shared" si="1168"/>
        <v>1008</v>
      </c>
      <c r="BC596" s="182">
        <v>0</v>
      </c>
      <c r="BD596" s="146">
        <f t="shared" si="1169"/>
        <v>0</v>
      </c>
      <c r="BE596" s="182">
        <v>0</v>
      </c>
      <c r="BF596" s="182">
        <f>SUMIF([8]Sheet1!$O:$O,A596,[8]Sheet1!$AD:$AD)</f>
        <v>0</v>
      </c>
    </row>
    <row r="597" customHeight="1" spans="1:58">
      <c r="A597" s="208">
        <v>2081199</v>
      </c>
      <c r="B597" s="60" t="s">
        <v>513</v>
      </c>
      <c r="C597" s="63">
        <f t="shared" si="1153"/>
        <v>101</v>
      </c>
      <c r="D597" s="63">
        <f t="shared" si="1154"/>
        <v>0</v>
      </c>
      <c r="E597" s="63">
        <f t="shared" si="1155"/>
        <v>357</v>
      </c>
      <c r="F597" s="63">
        <f t="shared" si="1156"/>
        <v>377</v>
      </c>
      <c r="G597" s="63">
        <f t="shared" si="1157"/>
        <v>377</v>
      </c>
      <c r="H597" s="63">
        <f t="shared" si="1158"/>
        <v>458</v>
      </c>
      <c r="I597" s="106" t="str">
        <f t="shared" si="1112"/>
        <v>是</v>
      </c>
      <c r="J597" s="146" t="str">
        <f t="shared" si="1113"/>
        <v>项</v>
      </c>
      <c r="K597" s="146" t="str">
        <f t="shared" si="1114"/>
        <v>208</v>
      </c>
      <c r="N597" s="218">
        <v>99</v>
      </c>
      <c r="O597" s="146">
        <v>98.975048</v>
      </c>
      <c r="P597" s="219">
        <f t="shared" si="1159"/>
        <v>99</v>
      </c>
      <c r="Q597" s="219">
        <v>0</v>
      </c>
      <c r="R597" s="219">
        <v>0</v>
      </c>
      <c r="S597" s="219">
        <f>VLOOKUP(A:A,[3]全区!$A$1:$O$65536,15,FALSE)</f>
        <v>0</v>
      </c>
      <c r="T597" s="219">
        <v>0</v>
      </c>
      <c r="U597" s="146">
        <f>VLOOKUP(A:A,[3]全区!$A$1:$Q$65536,17,FALSE)</f>
        <v>0</v>
      </c>
      <c r="V597" s="219">
        <f t="shared" si="1160"/>
        <v>0</v>
      </c>
      <c r="W597" s="219">
        <v>2</v>
      </c>
      <c r="X597" s="182">
        <f>VLOOKUP(A:A,[3]全区!$A$1:$S$65536,19,FALSE)</f>
        <v>1.87264</v>
      </c>
      <c r="Y597" s="219">
        <f t="shared" si="1161"/>
        <v>2</v>
      </c>
      <c r="AA597" s="182">
        <f>VLOOKUP(A:A,[2]全区!$A$1:$T$65536,20,FALSE)</f>
        <v>0</v>
      </c>
      <c r="AB597" s="219">
        <f t="shared" si="1162"/>
        <v>0</v>
      </c>
      <c r="AC597" s="182">
        <f>VLOOKUP(A:A,[1]全区!$A$1:$V$65536,22,FALSE)</f>
        <v>3.98</v>
      </c>
      <c r="AD597" s="219">
        <f t="shared" si="1163"/>
        <v>4</v>
      </c>
      <c r="AE597" s="182">
        <f>VLOOKUP(A:A,[2]全区!$A$1:$P$65536,16,FALSE)</f>
        <v>498.6216</v>
      </c>
      <c r="AF597" s="219">
        <f t="shared" si="1164"/>
        <v>499</v>
      </c>
      <c r="AH597" s="182">
        <v>458</v>
      </c>
      <c r="AI597" s="182">
        <f>VLOOKUP(A:A,'[4]YB01'!$A$1:$C$1317,3,FALSE)</f>
        <v>458</v>
      </c>
      <c r="AJ597" s="177">
        <f t="shared" si="1165"/>
        <v>0</v>
      </c>
      <c r="AK597" s="146">
        <v>458</v>
      </c>
      <c r="AL597" s="146">
        <f t="shared" si="1166"/>
        <v>458</v>
      </c>
      <c r="AM597" s="228">
        <v>458.012234</v>
      </c>
      <c r="AN597" s="182">
        <f t="shared" si="1151"/>
        <v>0</v>
      </c>
      <c r="AO597" s="219">
        <v>0</v>
      </c>
      <c r="AP597" s="176">
        <f>(SUMIF([5]预算调整!$O:$O,A:A,[5]预算调整!$AD:$AD))/10000</f>
        <v>0</v>
      </c>
      <c r="AQ597" s="219">
        <f t="shared" si="1045"/>
        <v>0</v>
      </c>
      <c r="AR597" s="219">
        <v>0</v>
      </c>
      <c r="AS597" s="182">
        <f>(SUMIF([6]预算调整!$F:$F,A:A,[6]预算调整!$P:$P))/10000</f>
        <v>0</v>
      </c>
      <c r="AT597" s="219">
        <f t="shared" si="1167"/>
        <v>0</v>
      </c>
      <c r="AW597" s="231">
        <v>377</v>
      </c>
      <c r="AX597" s="182">
        <f>(SUMIF([7]Sheet2!$B:$B,A:A,[7]Sheet2!$C:$C))/10000</f>
        <v>377.37256</v>
      </c>
      <c r="AY597" s="219">
        <f t="shared" si="1168"/>
        <v>377</v>
      </c>
      <c r="BC597" s="182">
        <v>0</v>
      </c>
      <c r="BD597" s="146">
        <f t="shared" si="1169"/>
        <v>0</v>
      </c>
      <c r="BE597" s="182">
        <v>0</v>
      </c>
      <c r="BF597" s="182">
        <f>SUMIF([8]Sheet1!$O:$O,A597,[8]Sheet1!$AD:$AD)</f>
        <v>0</v>
      </c>
    </row>
    <row r="598" s="177" customFormat="1" customHeight="1" spans="1:58">
      <c r="A598" s="209">
        <v>20816</v>
      </c>
      <c r="B598" s="207" t="s">
        <v>514</v>
      </c>
      <c r="C598" s="66">
        <f t="shared" ref="C598:H598" si="1170">SUM(C599:C602)</f>
        <v>105</v>
      </c>
      <c r="D598" s="66">
        <f t="shared" si="1170"/>
        <v>0</v>
      </c>
      <c r="E598" s="66">
        <f t="shared" si="1170"/>
        <v>22</v>
      </c>
      <c r="F598" s="66">
        <f t="shared" si="1170"/>
        <v>0</v>
      </c>
      <c r="G598" s="66">
        <f t="shared" si="1170"/>
        <v>0</v>
      </c>
      <c r="H598" s="66">
        <f t="shared" si="1170"/>
        <v>127</v>
      </c>
      <c r="I598" s="106" t="str">
        <f t="shared" si="1112"/>
        <v>是</v>
      </c>
      <c r="J598" s="143" t="str">
        <f t="shared" si="1113"/>
        <v>款</v>
      </c>
      <c r="K598" s="143" t="str">
        <f t="shared" si="1114"/>
        <v>208</v>
      </c>
      <c r="L598" s="143"/>
      <c r="M598" s="143"/>
      <c r="N598" s="143"/>
      <c r="O598" s="143"/>
      <c r="P598" s="143"/>
      <c r="Q598" s="143"/>
      <c r="R598" s="143"/>
      <c r="S598" s="143"/>
      <c r="T598" s="143"/>
      <c r="U598" s="143"/>
      <c r="V598" s="143"/>
      <c r="W598" s="143"/>
      <c r="AN598" s="182">
        <f t="shared" si="1151"/>
        <v>0</v>
      </c>
      <c r="AO598" s="219"/>
      <c r="AP598" s="176">
        <f>(SUMIF([5]预算调整!$O:$O,A:A,[5]预算调整!$AD:$AD))/10000</f>
        <v>0</v>
      </c>
      <c r="AQ598" s="219">
        <f t="shared" ref="AQ598:AQ661" si="1171">ROUND(AP598,0)</f>
        <v>0</v>
      </c>
      <c r="AR598" s="219"/>
      <c r="AS598" s="182">
        <v>0</v>
      </c>
      <c r="AX598" s="182">
        <v>0</v>
      </c>
      <c r="BC598" s="182"/>
      <c r="BD598" s="182"/>
      <c r="BE598" s="182">
        <v>0</v>
      </c>
      <c r="BF598" s="182"/>
    </row>
    <row r="599" customHeight="1" spans="1:58">
      <c r="A599" s="208">
        <v>2081601</v>
      </c>
      <c r="B599" s="60" t="s">
        <v>101</v>
      </c>
      <c r="C599" s="63">
        <f t="shared" ref="C599:C602" si="1172">N599+T599+W599</f>
        <v>102</v>
      </c>
      <c r="D599" s="63">
        <f t="shared" ref="D599:D602" si="1173">Q599+T599</f>
        <v>0</v>
      </c>
      <c r="E599" s="63">
        <f t="shared" ref="E599:E602" si="1174">H599-C599</f>
        <v>22</v>
      </c>
      <c r="F599" s="63">
        <f t="shared" ref="F599:F602" si="1175">G599-D599</f>
        <v>0</v>
      </c>
      <c r="G599" s="63">
        <f t="shared" ref="G599:G602" si="1176">AW599</f>
        <v>0</v>
      </c>
      <c r="H599" s="63">
        <f t="shared" ref="H599:H602" si="1177">AK599+AN599</f>
        <v>124</v>
      </c>
      <c r="I599" s="106" t="str">
        <f t="shared" si="1112"/>
        <v>是</v>
      </c>
      <c r="J599" s="146" t="str">
        <f t="shared" si="1113"/>
        <v>项</v>
      </c>
      <c r="K599" s="146" t="str">
        <f t="shared" si="1114"/>
        <v>208</v>
      </c>
      <c r="N599" s="218">
        <v>102</v>
      </c>
      <c r="O599" s="146">
        <v>102.419016</v>
      </c>
      <c r="P599" s="219">
        <f>ROUND(O599,0)</f>
        <v>102</v>
      </c>
      <c r="Q599" s="219">
        <v>0</v>
      </c>
      <c r="R599" s="219">
        <v>0</v>
      </c>
      <c r="S599" s="219">
        <f>VLOOKUP(A:A,[3]全区!$A$1:$O$65536,15,FALSE)</f>
        <v>0</v>
      </c>
      <c r="T599" s="219">
        <v>0</v>
      </c>
      <c r="U599" s="146">
        <f>VLOOKUP(A:A,[3]全区!$A$1:$Q$65536,17,FALSE)</f>
        <v>0</v>
      </c>
      <c r="V599" s="219">
        <f>ROUND(U599,0)</f>
        <v>0</v>
      </c>
      <c r="W599" s="219">
        <v>0</v>
      </c>
      <c r="X599" s="182">
        <f>VLOOKUP(A:A,[3]全区!$A$1:$S$65536,19,FALSE)</f>
        <v>0</v>
      </c>
      <c r="Y599" s="219">
        <f>ROUND(X599,0)</f>
        <v>0</v>
      </c>
      <c r="AA599" s="182">
        <f>VLOOKUP(A:A,[2]全区!$A$1:$T$65536,20,FALSE)</f>
        <v>0</v>
      </c>
      <c r="AB599" s="219">
        <f>ROUND(AA599,0)</f>
        <v>0</v>
      </c>
      <c r="AC599" s="182">
        <f>VLOOKUP(A:A,[1]全区!$A$1:$V$65536,22,FALSE)</f>
        <v>0</v>
      </c>
      <c r="AD599" s="219">
        <f>ROUND(AC599,0)</f>
        <v>0</v>
      </c>
      <c r="AE599" s="182">
        <f>VLOOKUP(A:A,[2]全区!$A$1:$P$65536,16,FALSE)</f>
        <v>0</v>
      </c>
      <c r="AF599" s="219">
        <f>ROUND(AE599,0)</f>
        <v>0</v>
      </c>
      <c r="AH599" s="182">
        <v>90</v>
      </c>
      <c r="AI599" s="182">
        <f>VLOOKUP(A:A,'[4]YB01'!$A$1:$C$1317,3,FALSE)</f>
        <v>90</v>
      </c>
      <c r="AJ599" s="177">
        <f t="shared" ref="AJ599:AJ602" si="1178">AO599+AR599</f>
        <v>15</v>
      </c>
      <c r="AK599" s="146">
        <v>93</v>
      </c>
      <c r="AL599" s="146">
        <f>ROUND(AM599,0)</f>
        <v>93</v>
      </c>
      <c r="AM599" s="228">
        <v>92.999601</v>
      </c>
      <c r="AN599" s="182">
        <f t="shared" si="1151"/>
        <v>31</v>
      </c>
      <c r="AO599" s="219">
        <v>15</v>
      </c>
      <c r="AP599" s="176">
        <f>(SUMIF([5]预算调整!$O:$O,A:A,[5]预算调整!$AD:$AD))/10000</f>
        <v>15.229116</v>
      </c>
      <c r="AQ599" s="219">
        <f t="shared" si="1171"/>
        <v>15</v>
      </c>
      <c r="AR599" s="219">
        <v>0</v>
      </c>
      <c r="AS599" s="182">
        <f>(SUMIF([6]预算调整!$F:$F,A:A,[6]预算调整!$P:$P))/10000</f>
        <v>0</v>
      </c>
      <c r="AT599" s="219">
        <f t="shared" ref="AT599:AT602" si="1179">ROUND(AS599,0)</f>
        <v>0</v>
      </c>
      <c r="AW599" s="231">
        <v>0</v>
      </c>
      <c r="AX599" s="182">
        <f>(SUMIF([7]Sheet2!$B:$B,A:A,[7]Sheet2!$C:$C))/10000</f>
        <v>0</v>
      </c>
      <c r="AY599" s="219">
        <f t="shared" ref="AY599:AY602" si="1180">ROUND(AX599,0)</f>
        <v>0</v>
      </c>
      <c r="BC599" s="182">
        <v>31</v>
      </c>
      <c r="BD599" s="146">
        <f t="shared" ref="BD599:BD602" si="1181">ROUND(BE599,0)</f>
        <v>31</v>
      </c>
      <c r="BE599" s="182">
        <v>31.0464</v>
      </c>
      <c r="BF599" s="182">
        <f>SUMIF([8]Sheet1!$O:$O,A599,[8]Sheet1!$AD:$AD)</f>
        <v>310464</v>
      </c>
    </row>
    <row r="600" hidden="1" customHeight="1" spans="1:58">
      <c r="A600" s="208">
        <v>2081602</v>
      </c>
      <c r="B600" s="60" t="s">
        <v>102</v>
      </c>
      <c r="C600" s="63">
        <f t="shared" si="1172"/>
        <v>0</v>
      </c>
      <c r="D600" s="63">
        <f t="shared" si="1173"/>
        <v>0</v>
      </c>
      <c r="E600" s="63">
        <f t="shared" si="1174"/>
        <v>0</v>
      </c>
      <c r="F600" s="63">
        <f t="shared" si="1175"/>
        <v>0</v>
      </c>
      <c r="G600" s="63">
        <f t="shared" si="1176"/>
        <v>0</v>
      </c>
      <c r="H600" s="63">
        <f t="shared" si="1177"/>
        <v>0</v>
      </c>
      <c r="I600" s="106" t="str">
        <f t="shared" si="1112"/>
        <v>否</v>
      </c>
      <c r="J600" s="146" t="str">
        <f t="shared" si="1113"/>
        <v>项</v>
      </c>
      <c r="K600" s="146" t="str">
        <f t="shared" si="1114"/>
        <v>208</v>
      </c>
      <c r="N600" s="218">
        <v>0</v>
      </c>
      <c r="O600" s="146">
        <v>0</v>
      </c>
      <c r="P600" s="219">
        <f>ROUND(O600,0)</f>
        <v>0</v>
      </c>
      <c r="Q600" s="219">
        <v>0</v>
      </c>
      <c r="R600" s="219">
        <v>0</v>
      </c>
      <c r="S600" s="219">
        <f>VLOOKUP(A:A,[3]全区!$A$1:$O$65536,15,FALSE)</f>
        <v>0</v>
      </c>
      <c r="T600" s="219">
        <v>0</v>
      </c>
      <c r="U600" s="146">
        <f>VLOOKUP(A:A,[3]全区!$A$1:$Q$65536,17,FALSE)</f>
        <v>0</v>
      </c>
      <c r="V600" s="219">
        <f>ROUND(U600,0)</f>
        <v>0</v>
      </c>
      <c r="W600" s="219">
        <v>0</v>
      </c>
      <c r="X600" s="182">
        <f>VLOOKUP(A:A,[3]全区!$A$1:$S$65536,19,FALSE)</f>
        <v>0</v>
      </c>
      <c r="Y600" s="219">
        <f>ROUND(X600,0)</f>
        <v>0</v>
      </c>
      <c r="AA600" s="182">
        <f>VLOOKUP(A:A,[2]全区!$A$1:$T$65536,20,FALSE)</f>
        <v>0</v>
      </c>
      <c r="AB600" s="219">
        <f>ROUND(AA600,0)</f>
        <v>0</v>
      </c>
      <c r="AC600" s="182">
        <f>VLOOKUP(A:A,[1]全区!$A$1:$V$65536,22,FALSE)</f>
        <v>0</v>
      </c>
      <c r="AD600" s="219">
        <f>ROUND(AC600,0)</f>
        <v>0</v>
      </c>
      <c r="AE600" s="182">
        <f>VLOOKUP(A:A,[2]全区!$A$1:$P$65536,16,FALSE)</f>
        <v>0</v>
      </c>
      <c r="AF600" s="219">
        <f>ROUND(AE600,0)</f>
        <v>0</v>
      </c>
      <c r="AH600" s="182">
        <v>0</v>
      </c>
      <c r="AI600" s="182">
        <f>VLOOKUP(A:A,'[4]YB01'!$A$1:$C$1317,3,FALSE)</f>
        <v>0</v>
      </c>
      <c r="AJ600" s="177">
        <f t="shared" si="1178"/>
        <v>0</v>
      </c>
      <c r="AK600" s="146">
        <v>0</v>
      </c>
      <c r="AL600" s="146">
        <f>ROUND(AM600,0)</f>
        <v>0</v>
      </c>
      <c r="AM600" s="228">
        <v>0</v>
      </c>
      <c r="AN600" s="182">
        <f t="shared" si="1151"/>
        <v>0</v>
      </c>
      <c r="AO600" s="219">
        <v>0</v>
      </c>
      <c r="AP600" s="176">
        <f>(SUMIF([5]预算调整!$O:$O,A:A,[5]预算调整!$AD:$AD))/10000</f>
        <v>0</v>
      </c>
      <c r="AQ600" s="219">
        <f t="shared" si="1171"/>
        <v>0</v>
      </c>
      <c r="AR600" s="219">
        <v>0</v>
      </c>
      <c r="AS600" s="182">
        <f>(SUMIF([6]预算调整!$F:$F,A:A,[6]预算调整!$P:$P))/10000</f>
        <v>0</v>
      </c>
      <c r="AT600" s="219">
        <f t="shared" si="1179"/>
        <v>0</v>
      </c>
      <c r="AW600" s="231">
        <v>0</v>
      </c>
      <c r="AX600" s="182">
        <f>(SUMIF([7]Sheet2!$B:$B,A:A,[7]Sheet2!$C:$C))/10000</f>
        <v>0</v>
      </c>
      <c r="AY600" s="219">
        <f t="shared" si="1180"/>
        <v>0</v>
      </c>
      <c r="BC600" s="182">
        <v>0</v>
      </c>
      <c r="BD600" s="146">
        <f t="shared" si="1181"/>
        <v>0</v>
      </c>
      <c r="BE600" s="182">
        <v>0</v>
      </c>
      <c r="BF600" s="182">
        <f>SUMIF([8]Sheet1!$O:$O,A600,[8]Sheet1!$AD:$AD)</f>
        <v>0</v>
      </c>
    </row>
    <row r="601" hidden="1" customHeight="1" spans="1:58">
      <c r="A601" s="208">
        <v>2081603</v>
      </c>
      <c r="B601" s="60" t="s">
        <v>103</v>
      </c>
      <c r="C601" s="63">
        <f t="shared" si="1172"/>
        <v>0</v>
      </c>
      <c r="D601" s="63">
        <f t="shared" si="1173"/>
        <v>0</v>
      </c>
      <c r="E601" s="63">
        <f t="shared" si="1174"/>
        <v>0</v>
      </c>
      <c r="F601" s="63">
        <f t="shared" si="1175"/>
        <v>0</v>
      </c>
      <c r="G601" s="63">
        <f t="shared" si="1176"/>
        <v>0</v>
      </c>
      <c r="H601" s="63">
        <f t="shared" si="1177"/>
        <v>0</v>
      </c>
      <c r="I601" s="106" t="str">
        <f t="shared" si="1112"/>
        <v>否</v>
      </c>
      <c r="J601" s="146" t="str">
        <f t="shared" si="1113"/>
        <v>项</v>
      </c>
      <c r="K601" s="146" t="str">
        <f t="shared" si="1114"/>
        <v>208</v>
      </c>
      <c r="N601" s="218">
        <v>0</v>
      </c>
      <c r="O601" s="146">
        <v>0</v>
      </c>
      <c r="P601" s="219">
        <f>ROUND(O601,0)</f>
        <v>0</v>
      </c>
      <c r="Q601" s="219">
        <v>0</v>
      </c>
      <c r="R601" s="219">
        <v>0</v>
      </c>
      <c r="S601" s="219">
        <f>VLOOKUP(A:A,[3]全区!$A$1:$O$65536,15,FALSE)</f>
        <v>0</v>
      </c>
      <c r="T601" s="219">
        <v>0</v>
      </c>
      <c r="U601" s="146">
        <f>VLOOKUP(A:A,[3]全区!$A$1:$Q$65536,17,FALSE)</f>
        <v>0</v>
      </c>
      <c r="V601" s="219">
        <f>ROUND(U601,0)</f>
        <v>0</v>
      </c>
      <c r="W601" s="219">
        <v>0</v>
      </c>
      <c r="X601" s="182">
        <f>VLOOKUP(A:A,[3]全区!$A$1:$S$65536,19,FALSE)</f>
        <v>0</v>
      </c>
      <c r="Y601" s="219">
        <f>ROUND(X601,0)</f>
        <v>0</v>
      </c>
      <c r="AA601" s="182">
        <f>VLOOKUP(A:A,[2]全区!$A$1:$T$65536,20,FALSE)</f>
        <v>0</v>
      </c>
      <c r="AB601" s="219">
        <f>ROUND(AA601,0)</f>
        <v>0</v>
      </c>
      <c r="AC601" s="182">
        <f>VLOOKUP(A:A,[1]全区!$A$1:$V$65536,22,FALSE)</f>
        <v>0</v>
      </c>
      <c r="AD601" s="219">
        <f>ROUND(AC601,0)</f>
        <v>0</v>
      </c>
      <c r="AE601" s="182">
        <f>VLOOKUP(A:A,[2]全区!$A$1:$P$65536,16,FALSE)</f>
        <v>0</v>
      </c>
      <c r="AF601" s="219">
        <f>ROUND(AE601,0)</f>
        <v>0</v>
      </c>
      <c r="AH601" s="182">
        <v>0</v>
      </c>
      <c r="AI601" s="182">
        <f>VLOOKUP(A:A,'[4]YB01'!$A$1:$C$1317,3,FALSE)</f>
        <v>0</v>
      </c>
      <c r="AJ601" s="177">
        <f t="shared" si="1178"/>
        <v>0</v>
      </c>
      <c r="AK601" s="146">
        <v>0</v>
      </c>
      <c r="AL601" s="146">
        <f>ROUND(AM601,0)</f>
        <v>0</v>
      </c>
      <c r="AM601" s="228">
        <v>0</v>
      </c>
      <c r="AN601" s="182">
        <f t="shared" si="1151"/>
        <v>0</v>
      </c>
      <c r="AO601" s="219">
        <v>0</v>
      </c>
      <c r="AP601" s="176">
        <f>(SUMIF([5]预算调整!$O:$O,A:A,[5]预算调整!$AD:$AD))/10000</f>
        <v>0</v>
      </c>
      <c r="AQ601" s="219">
        <f t="shared" si="1171"/>
        <v>0</v>
      </c>
      <c r="AR601" s="219">
        <v>0</v>
      </c>
      <c r="AS601" s="182">
        <f>(SUMIF([6]预算调整!$F:$F,A:A,[6]预算调整!$P:$P))/10000</f>
        <v>0</v>
      </c>
      <c r="AT601" s="219">
        <f t="shared" si="1179"/>
        <v>0</v>
      </c>
      <c r="AW601" s="231">
        <v>0</v>
      </c>
      <c r="AX601" s="182">
        <f>(SUMIF([7]Sheet2!$B:$B,A:A,[7]Sheet2!$C:$C))/10000</f>
        <v>0</v>
      </c>
      <c r="AY601" s="219">
        <f t="shared" si="1180"/>
        <v>0</v>
      </c>
      <c r="BC601" s="182">
        <v>0</v>
      </c>
      <c r="BD601" s="146">
        <f t="shared" si="1181"/>
        <v>0</v>
      </c>
      <c r="BE601" s="182">
        <v>0</v>
      </c>
      <c r="BF601" s="182">
        <f>SUMIF([8]Sheet1!$O:$O,A601,[8]Sheet1!$AD:$AD)</f>
        <v>0</v>
      </c>
    </row>
    <row r="602" customHeight="1" spans="1:58">
      <c r="A602" s="208">
        <v>2081699</v>
      </c>
      <c r="B602" s="60" t="s">
        <v>515</v>
      </c>
      <c r="C602" s="63">
        <f t="shared" si="1172"/>
        <v>3</v>
      </c>
      <c r="D602" s="63">
        <f t="shared" si="1173"/>
        <v>0</v>
      </c>
      <c r="E602" s="63">
        <f t="shared" si="1174"/>
        <v>0</v>
      </c>
      <c r="F602" s="63">
        <f t="shared" si="1175"/>
        <v>0</v>
      </c>
      <c r="G602" s="63">
        <f t="shared" si="1176"/>
        <v>0</v>
      </c>
      <c r="H602" s="63">
        <f t="shared" si="1177"/>
        <v>3</v>
      </c>
      <c r="I602" s="106" t="str">
        <f t="shared" si="1112"/>
        <v>是</v>
      </c>
      <c r="J602" s="146" t="str">
        <f t="shared" si="1113"/>
        <v>项</v>
      </c>
      <c r="K602" s="146" t="str">
        <f t="shared" si="1114"/>
        <v>208</v>
      </c>
      <c r="N602" s="218">
        <v>3</v>
      </c>
      <c r="O602" s="146">
        <v>3</v>
      </c>
      <c r="P602" s="219">
        <f>ROUND(O602,0)</f>
        <v>3</v>
      </c>
      <c r="Q602" s="219">
        <v>0</v>
      </c>
      <c r="R602" s="219">
        <v>0</v>
      </c>
      <c r="S602" s="219">
        <f>VLOOKUP(A:A,[3]全区!$A$1:$O$65536,15,FALSE)</f>
        <v>0</v>
      </c>
      <c r="T602" s="219">
        <v>0</v>
      </c>
      <c r="U602" s="146">
        <f>VLOOKUP(A:A,[3]全区!$A$1:$Q$65536,17,FALSE)</f>
        <v>0</v>
      </c>
      <c r="V602" s="219">
        <f>ROUND(U602,0)</f>
        <v>0</v>
      </c>
      <c r="W602" s="219">
        <v>0</v>
      </c>
      <c r="X602" s="182">
        <f>VLOOKUP(A:A,[3]全区!$A$1:$S$65536,19,FALSE)</f>
        <v>0</v>
      </c>
      <c r="Y602" s="219">
        <f>ROUND(X602,0)</f>
        <v>0</v>
      </c>
      <c r="AA602" s="182">
        <f>VLOOKUP(A:A,[2]全区!$A$1:$T$65536,20,FALSE)</f>
        <v>0</v>
      </c>
      <c r="AB602" s="219">
        <f>ROUND(AA602,0)</f>
        <v>0</v>
      </c>
      <c r="AC602" s="182">
        <f>VLOOKUP(A:A,[1]全区!$A$1:$V$65536,22,FALSE)</f>
        <v>0</v>
      </c>
      <c r="AD602" s="219">
        <f>ROUND(AC602,0)</f>
        <v>0</v>
      </c>
      <c r="AE602" s="182">
        <f>VLOOKUP(A:A,[2]全区!$A$1:$P$65536,16,FALSE)</f>
        <v>0</v>
      </c>
      <c r="AF602" s="219">
        <f>ROUND(AE602,0)</f>
        <v>0</v>
      </c>
      <c r="AH602" s="182">
        <v>0</v>
      </c>
      <c r="AI602" s="182">
        <f>VLOOKUP(A:A,'[4]YB01'!$A$1:$C$1317,3,FALSE)</f>
        <v>0</v>
      </c>
      <c r="AJ602" s="177">
        <f t="shared" si="1178"/>
        <v>3</v>
      </c>
      <c r="AK602" s="146">
        <v>3</v>
      </c>
      <c r="AL602" s="146">
        <f>ROUND(AM602,0)</f>
        <v>3</v>
      </c>
      <c r="AM602" s="228">
        <v>3</v>
      </c>
      <c r="AN602" s="182">
        <f t="shared" si="1151"/>
        <v>0</v>
      </c>
      <c r="AO602" s="219">
        <v>0</v>
      </c>
      <c r="AP602" s="176">
        <f>(SUMIF([5]预算调整!$O:$O,A:A,[5]预算调整!$AD:$AD))/10000</f>
        <v>0</v>
      </c>
      <c r="AQ602" s="219">
        <f t="shared" si="1171"/>
        <v>0</v>
      </c>
      <c r="AR602" s="219">
        <v>3</v>
      </c>
      <c r="AS602" s="182">
        <f>(SUMIF([6]预算调整!$F:$F,A:A,[6]预算调整!$P:$P))/10000</f>
        <v>3</v>
      </c>
      <c r="AT602" s="219">
        <f t="shared" si="1179"/>
        <v>3</v>
      </c>
      <c r="AW602" s="231">
        <v>0</v>
      </c>
      <c r="AX602" s="182">
        <f>(SUMIF([7]Sheet2!$B:$B,A:A,[7]Sheet2!$C:$C))/10000</f>
        <v>0</v>
      </c>
      <c r="AY602" s="219">
        <f t="shared" si="1180"/>
        <v>0</v>
      </c>
      <c r="BC602" s="182">
        <v>0</v>
      </c>
      <c r="BD602" s="146">
        <f t="shared" si="1181"/>
        <v>0</v>
      </c>
      <c r="BE602" s="182">
        <v>0</v>
      </c>
      <c r="BF602" s="182">
        <f>SUMIF([8]Sheet1!$O:$O,A602,[8]Sheet1!$AD:$AD)</f>
        <v>0</v>
      </c>
    </row>
    <row r="603" s="177" customFormat="1" customHeight="1" spans="1:58">
      <c r="A603" s="209">
        <v>20819</v>
      </c>
      <c r="B603" s="207" t="s">
        <v>516</v>
      </c>
      <c r="C603" s="66">
        <f t="shared" ref="C603:H603" si="1182">SUM(C604:C605)</f>
        <v>21987</v>
      </c>
      <c r="D603" s="66">
        <f t="shared" si="1182"/>
        <v>21599.4534</v>
      </c>
      <c r="E603" s="66">
        <f t="shared" si="1182"/>
        <v>-578</v>
      </c>
      <c r="F603" s="66">
        <f t="shared" si="1182"/>
        <v>-12952.4534</v>
      </c>
      <c r="G603" s="66">
        <f t="shared" si="1182"/>
        <v>8647</v>
      </c>
      <c r="H603" s="66">
        <f t="shared" si="1182"/>
        <v>21409</v>
      </c>
      <c r="I603" s="106" t="str">
        <f t="shared" si="1112"/>
        <v>是</v>
      </c>
      <c r="J603" s="143" t="str">
        <f t="shared" si="1113"/>
        <v>款</v>
      </c>
      <c r="K603" s="143" t="str">
        <f t="shared" si="1114"/>
        <v>208</v>
      </c>
      <c r="L603" s="143"/>
      <c r="M603" s="143"/>
      <c r="N603" s="143"/>
      <c r="O603" s="143"/>
      <c r="P603" s="143"/>
      <c r="Q603" s="143"/>
      <c r="R603" s="143"/>
      <c r="S603" s="143"/>
      <c r="T603" s="143"/>
      <c r="U603" s="143"/>
      <c r="V603" s="143"/>
      <c r="W603" s="143"/>
      <c r="AN603" s="182">
        <f t="shared" si="1151"/>
        <v>0</v>
      </c>
      <c r="AO603" s="219"/>
      <c r="AP603" s="176">
        <f>(SUMIF([5]预算调整!$O:$O,A:A,[5]预算调整!$AD:$AD))/10000</f>
        <v>0</v>
      </c>
      <c r="AQ603" s="219">
        <f t="shared" si="1171"/>
        <v>0</v>
      </c>
      <c r="AR603" s="219"/>
      <c r="AS603" s="182">
        <v>0</v>
      </c>
      <c r="AX603" s="182">
        <v>0</v>
      </c>
      <c r="BC603" s="182"/>
      <c r="BD603" s="182"/>
      <c r="BE603" s="182">
        <v>0</v>
      </c>
      <c r="BF603" s="182"/>
    </row>
    <row r="604" customHeight="1" spans="1:58">
      <c r="A604" s="208">
        <v>2081901</v>
      </c>
      <c r="B604" s="60" t="s">
        <v>517</v>
      </c>
      <c r="C604" s="63">
        <v>11857</v>
      </c>
      <c r="D604" s="63">
        <f t="shared" ref="D604:D608" si="1183">Q604+T604</f>
        <v>11615.4534</v>
      </c>
      <c r="E604" s="63">
        <f t="shared" ref="E604:E608" si="1184">H604-C604</f>
        <v>-107</v>
      </c>
      <c r="F604" s="63">
        <f t="shared" ref="F604:F608" si="1185">G604-D604</f>
        <v>-11615.4534</v>
      </c>
      <c r="G604" s="63">
        <f t="shared" ref="G604:G608" si="1186">AW604</f>
        <v>0</v>
      </c>
      <c r="H604" s="63">
        <f t="shared" ref="H604:H608" si="1187">AK604+AN604</f>
        <v>11750</v>
      </c>
      <c r="I604" s="106" t="str">
        <f t="shared" si="1112"/>
        <v>是</v>
      </c>
      <c r="J604" s="146" t="str">
        <f t="shared" si="1113"/>
        <v>项</v>
      </c>
      <c r="K604" s="146" t="str">
        <f t="shared" si="1114"/>
        <v>208</v>
      </c>
      <c r="N604" s="218">
        <v>11607</v>
      </c>
      <c r="O604" s="146">
        <v>11606.6474</v>
      </c>
      <c r="P604" s="219">
        <f>ROUND(O604,0)</f>
        <v>11607</v>
      </c>
      <c r="Q604" s="219">
        <v>11470.4534</v>
      </c>
      <c r="R604" s="219">
        <v>11470.4534</v>
      </c>
      <c r="S604" s="219">
        <f>VLOOKUP(A:A,[3]全区!$A$1:$O$65536,15,FALSE)</f>
        <v>11470.4534</v>
      </c>
      <c r="T604" s="219">
        <v>145</v>
      </c>
      <c r="U604" s="146">
        <f>VLOOKUP(A:A,[3]全区!$A$1:$Q$65536,17,FALSE)</f>
        <v>144.776</v>
      </c>
      <c r="V604" s="219">
        <f>ROUND(U604,0)</f>
        <v>145</v>
      </c>
      <c r="W604" s="219">
        <v>106</v>
      </c>
      <c r="X604" s="182">
        <f>VLOOKUP(A:A,[3]全区!$A$1:$S$65536,19,FALSE)</f>
        <v>105.7595</v>
      </c>
      <c r="Y604" s="219">
        <f>ROUND(X604,0)</f>
        <v>106</v>
      </c>
      <c r="AA604" s="182">
        <f>VLOOKUP(A:A,[2]全区!$A$1:$T$65536,20,FALSE)</f>
        <v>0</v>
      </c>
      <c r="AB604" s="219">
        <f>ROUND(AA604,0)</f>
        <v>0</v>
      </c>
      <c r="AC604" s="182">
        <f>VLOOKUP(A:A,[1]全区!$A$1:$V$65536,22,FALSE)</f>
        <v>0</v>
      </c>
      <c r="AD604" s="219">
        <f>ROUND(AC604,0)</f>
        <v>0</v>
      </c>
      <c r="AE604" s="182">
        <f>VLOOKUP(A:A,[2]全区!$A$1:$P$65536,16,FALSE)</f>
        <v>15545.9894</v>
      </c>
      <c r="AF604" s="219">
        <f>ROUND(AE604,0)</f>
        <v>15546</v>
      </c>
      <c r="AH604" s="182">
        <v>10659</v>
      </c>
      <c r="AI604" s="182">
        <f>VLOOKUP(A:A,'[4]YB01'!$A$1:$C$1317,3,FALSE)</f>
        <v>10659</v>
      </c>
      <c r="AJ604" s="177">
        <f t="shared" ref="AJ604:AJ608" si="1188">AO604+AR604</f>
        <v>5129</v>
      </c>
      <c r="AK604" s="146">
        <v>11750</v>
      </c>
      <c r="AL604" s="146">
        <f>ROUND(AM604,0)</f>
        <v>11750</v>
      </c>
      <c r="AM604" s="228">
        <v>11750.1266</v>
      </c>
      <c r="AN604" s="182">
        <f t="shared" si="1151"/>
        <v>0</v>
      </c>
      <c r="AO604" s="219">
        <v>5129</v>
      </c>
      <c r="AP604" s="176">
        <f>(SUMIF([5]预算调整!$O:$O,A:A,[5]预算调整!$AD:$AD))/10000</f>
        <v>5128.9405</v>
      </c>
      <c r="AQ604" s="219">
        <f t="shared" si="1171"/>
        <v>5129</v>
      </c>
      <c r="AR604" s="219">
        <v>0</v>
      </c>
      <c r="AS604" s="182">
        <f>(SUMIF([6]预算调整!$F:$F,A:A,[6]预算调整!$P:$P))/10000</f>
        <v>0</v>
      </c>
      <c r="AT604" s="219">
        <f t="shared" ref="AT604:AT608" si="1189">ROUND(AS604,0)</f>
        <v>0</v>
      </c>
      <c r="AW604" s="231">
        <v>0</v>
      </c>
      <c r="AX604" s="182">
        <f>(SUMIF([7]Sheet2!$B:$B,A:A,[7]Sheet2!$C:$C))/10000</f>
        <v>10517.1089</v>
      </c>
      <c r="AY604" s="219">
        <f t="shared" ref="AY604:AY608" si="1190">ROUND(AX604,0)</f>
        <v>10517</v>
      </c>
      <c r="BC604" s="182">
        <v>0</v>
      </c>
      <c r="BD604" s="146">
        <f t="shared" ref="BD604:BD608" si="1191">ROUND(BE604,0)</f>
        <v>0</v>
      </c>
      <c r="BE604" s="182">
        <v>0</v>
      </c>
      <c r="BF604" s="182">
        <f>SUMIF([8]Sheet1!$O:$O,A604,[8]Sheet1!$AD:$AD)</f>
        <v>0</v>
      </c>
    </row>
    <row r="605" customHeight="1" spans="1:58">
      <c r="A605" s="208">
        <v>2081902</v>
      </c>
      <c r="B605" s="60" t="s">
        <v>518</v>
      </c>
      <c r="C605" s="63">
        <v>10130</v>
      </c>
      <c r="D605" s="63">
        <f t="shared" si="1183"/>
        <v>9984</v>
      </c>
      <c r="E605" s="63">
        <f t="shared" si="1184"/>
        <v>-471</v>
      </c>
      <c r="F605" s="63">
        <f t="shared" si="1185"/>
        <v>-1337</v>
      </c>
      <c r="G605" s="63">
        <f t="shared" si="1186"/>
        <v>8647</v>
      </c>
      <c r="H605" s="63">
        <f t="shared" si="1187"/>
        <v>9659</v>
      </c>
      <c r="I605" s="106" t="str">
        <f t="shared" si="1112"/>
        <v>是</v>
      </c>
      <c r="J605" s="146" t="str">
        <f t="shared" si="1113"/>
        <v>项</v>
      </c>
      <c r="K605" s="146" t="str">
        <f t="shared" si="1114"/>
        <v>208</v>
      </c>
      <c r="N605" s="218">
        <v>9858</v>
      </c>
      <c r="O605" s="146">
        <v>9857.93</v>
      </c>
      <c r="P605" s="219">
        <f>ROUND(O605,0)</f>
        <v>9858</v>
      </c>
      <c r="Q605" s="219">
        <v>9816</v>
      </c>
      <c r="R605" s="219">
        <v>9816</v>
      </c>
      <c r="S605" s="219">
        <f>VLOOKUP(A:A,[3]全区!$A$1:$O$65536,15,FALSE)</f>
        <v>9816</v>
      </c>
      <c r="T605" s="219">
        <v>168</v>
      </c>
      <c r="U605" s="146">
        <f>VLOOKUP(A:A,[3]全区!$A$1:$Q$65536,17,FALSE)</f>
        <v>167.72</v>
      </c>
      <c r="V605" s="219">
        <f>ROUND(U605,0)</f>
        <v>168</v>
      </c>
      <c r="W605" s="219">
        <v>105</v>
      </c>
      <c r="X605" s="182">
        <f>VLOOKUP(A:A,[3]全区!$A$1:$S$65536,19,FALSE)</f>
        <v>104.6398</v>
      </c>
      <c r="Y605" s="219">
        <f>ROUND(X605,0)</f>
        <v>105</v>
      </c>
      <c r="AA605" s="182">
        <f>VLOOKUP(A:A,[2]全区!$A$1:$T$65536,20,FALSE)</f>
        <v>0</v>
      </c>
      <c r="AB605" s="219">
        <f>ROUND(AA605,0)</f>
        <v>0</v>
      </c>
      <c r="AC605" s="182">
        <f>VLOOKUP(A:A,[1]全区!$A$1:$V$65536,22,FALSE)</f>
        <v>0</v>
      </c>
      <c r="AD605" s="219">
        <f>ROUND(AC605,0)</f>
        <v>0</v>
      </c>
      <c r="AE605" s="182">
        <f>VLOOKUP(A:A,[2]全区!$A$1:$P$65536,16,FALSE)</f>
        <v>12483.536</v>
      </c>
      <c r="AF605" s="219">
        <f>ROUND(AE605,0)</f>
        <v>12484</v>
      </c>
      <c r="AH605" s="182">
        <v>8793</v>
      </c>
      <c r="AI605" s="182">
        <f>VLOOKUP(A:A,'[4]YB01'!$A$1:$C$1317,3,FALSE)</f>
        <v>8793</v>
      </c>
      <c r="AJ605" s="177">
        <f t="shared" si="1188"/>
        <v>3837</v>
      </c>
      <c r="AK605" s="146">
        <v>9659</v>
      </c>
      <c r="AL605" s="146">
        <f>ROUND(AM605,0)</f>
        <v>9659</v>
      </c>
      <c r="AM605" s="228">
        <v>9659.3897</v>
      </c>
      <c r="AN605" s="182">
        <f t="shared" si="1151"/>
        <v>0</v>
      </c>
      <c r="AO605" s="219">
        <v>3837</v>
      </c>
      <c r="AP605" s="176">
        <f>(SUMIF([5]预算调整!$O:$O,A:A,[5]预算调整!$AD:$AD))/10000</f>
        <v>3836.7506</v>
      </c>
      <c r="AQ605" s="219">
        <f t="shared" si="1171"/>
        <v>3837</v>
      </c>
      <c r="AR605" s="219">
        <v>0</v>
      </c>
      <c r="AS605" s="182">
        <f>(SUMIF([6]预算调整!$F:$F,A:A,[6]预算调整!$P:$P))/10000</f>
        <v>0</v>
      </c>
      <c r="AT605" s="219">
        <f t="shared" si="1189"/>
        <v>0</v>
      </c>
      <c r="AW605" s="231">
        <v>8647</v>
      </c>
      <c r="AX605" s="182">
        <f>(SUMIF([7]Sheet2!$B:$B,A:A,[7]Sheet2!$C:$C))/10000</f>
        <v>8646.8314</v>
      </c>
      <c r="AY605" s="219">
        <f t="shared" si="1190"/>
        <v>8647</v>
      </c>
      <c r="BC605" s="182">
        <v>0</v>
      </c>
      <c r="BD605" s="146">
        <f t="shared" si="1191"/>
        <v>0</v>
      </c>
      <c r="BE605" s="182">
        <v>0</v>
      </c>
      <c r="BF605" s="182">
        <f>SUMIF([8]Sheet1!$O:$O,A605,[8]Sheet1!$AD:$AD)</f>
        <v>0</v>
      </c>
    </row>
    <row r="606" s="177" customFormat="1" customHeight="1" spans="1:58">
      <c r="A606" s="209">
        <v>20820</v>
      </c>
      <c r="B606" s="207" t="s">
        <v>519</v>
      </c>
      <c r="C606" s="66">
        <f t="shared" ref="C606:H606" si="1192">SUM(C607:C608)</f>
        <v>1546</v>
      </c>
      <c r="D606" s="66">
        <f t="shared" si="1192"/>
        <v>1316.1</v>
      </c>
      <c r="E606" s="66">
        <f t="shared" si="1192"/>
        <v>-391</v>
      </c>
      <c r="F606" s="66">
        <f t="shared" si="1192"/>
        <v>-405.1</v>
      </c>
      <c r="G606" s="66">
        <f t="shared" si="1192"/>
        <v>911</v>
      </c>
      <c r="H606" s="66">
        <f t="shared" si="1192"/>
        <v>1155</v>
      </c>
      <c r="I606" s="106" t="str">
        <f t="shared" si="1112"/>
        <v>是</v>
      </c>
      <c r="J606" s="143" t="str">
        <f t="shared" si="1113"/>
        <v>款</v>
      </c>
      <c r="K606" s="143" t="str">
        <f t="shared" si="1114"/>
        <v>208</v>
      </c>
      <c r="L606" s="143"/>
      <c r="M606" s="143"/>
      <c r="N606" s="143"/>
      <c r="O606" s="143"/>
      <c r="P606" s="143"/>
      <c r="Q606" s="143"/>
      <c r="R606" s="143"/>
      <c r="S606" s="143"/>
      <c r="T606" s="143"/>
      <c r="U606" s="143"/>
      <c r="V606" s="143"/>
      <c r="W606" s="143"/>
      <c r="AN606" s="182">
        <f t="shared" si="1151"/>
        <v>0</v>
      </c>
      <c r="AO606" s="219"/>
      <c r="AP606" s="176">
        <f>(SUMIF([5]预算调整!$O:$O,A:A,[5]预算调整!$AD:$AD))/10000</f>
        <v>0</v>
      </c>
      <c r="AQ606" s="219">
        <f t="shared" si="1171"/>
        <v>0</v>
      </c>
      <c r="AR606" s="219"/>
      <c r="AS606" s="182">
        <v>0</v>
      </c>
      <c r="AX606" s="182">
        <v>0</v>
      </c>
      <c r="BC606" s="182"/>
      <c r="BD606" s="182"/>
      <c r="BE606" s="182">
        <v>0</v>
      </c>
      <c r="BF606" s="182"/>
    </row>
    <row r="607" customHeight="1" spans="1:58">
      <c r="A607" s="208">
        <v>2082001</v>
      </c>
      <c r="B607" s="60" t="s">
        <v>520</v>
      </c>
      <c r="C607" s="63">
        <v>1474</v>
      </c>
      <c r="D607" s="63">
        <f t="shared" si="1183"/>
        <v>1306.1</v>
      </c>
      <c r="E607" s="63">
        <f t="shared" si="1184"/>
        <v>-403</v>
      </c>
      <c r="F607" s="63">
        <f t="shared" si="1185"/>
        <v>-403.1</v>
      </c>
      <c r="G607" s="63">
        <f t="shared" si="1186"/>
        <v>903</v>
      </c>
      <c r="H607" s="63">
        <f t="shared" si="1187"/>
        <v>1071</v>
      </c>
      <c r="I607" s="106" t="str">
        <f t="shared" si="1112"/>
        <v>是</v>
      </c>
      <c r="J607" s="146" t="str">
        <f t="shared" si="1113"/>
        <v>项</v>
      </c>
      <c r="K607" s="146" t="str">
        <f t="shared" si="1114"/>
        <v>208</v>
      </c>
      <c r="N607" s="218">
        <v>1306</v>
      </c>
      <c r="O607" s="146">
        <v>1306.1</v>
      </c>
      <c r="P607" s="219">
        <f>ROUND(O607,0)</f>
        <v>1306</v>
      </c>
      <c r="Q607" s="219">
        <v>1306.1</v>
      </c>
      <c r="R607" s="219">
        <v>1306.1</v>
      </c>
      <c r="S607" s="219">
        <f>VLOOKUP(A:A,[3]全区!$A$1:$O$65536,15,FALSE)</f>
        <v>1306.1</v>
      </c>
      <c r="T607" s="219">
        <v>0</v>
      </c>
      <c r="U607" s="146">
        <f>VLOOKUP(A:A,[3]全区!$A$1:$Q$65536,17,FALSE)</f>
        <v>0</v>
      </c>
      <c r="V607" s="219">
        <f>ROUND(U607,0)</f>
        <v>0</v>
      </c>
      <c r="W607" s="219">
        <v>167</v>
      </c>
      <c r="X607" s="182">
        <f>VLOOKUP(A:A,[3]全区!$A$1:$S$65536,19,FALSE)</f>
        <v>167.441985</v>
      </c>
      <c r="Y607" s="219">
        <f>ROUND(X607,0)</f>
        <v>167</v>
      </c>
      <c r="AA607" s="182">
        <f>VLOOKUP(A:A,[2]全区!$A$1:$T$65536,20,FALSE)</f>
        <v>0</v>
      </c>
      <c r="AB607" s="219">
        <f>ROUND(AA607,0)</f>
        <v>0</v>
      </c>
      <c r="AC607" s="182">
        <f>VLOOKUP(A:A,[1]全区!$A$1:$V$65536,22,FALSE)</f>
        <v>0</v>
      </c>
      <c r="AD607" s="219">
        <f>ROUND(AC607,0)</f>
        <v>0</v>
      </c>
      <c r="AE607" s="182">
        <f>VLOOKUP(A:A,[2]全区!$A$1:$P$65536,16,FALSE)</f>
        <v>1530.7</v>
      </c>
      <c r="AF607" s="219">
        <f>ROUND(AE607,0)</f>
        <v>1531</v>
      </c>
      <c r="AH607" s="182">
        <v>965</v>
      </c>
      <c r="AI607" s="182">
        <f>VLOOKUP(A:A,'[4]YB01'!$A$1:$C$1317,3,FALSE)</f>
        <v>965</v>
      </c>
      <c r="AJ607" s="177">
        <f t="shared" si="1188"/>
        <v>734</v>
      </c>
      <c r="AK607" s="146">
        <v>1071</v>
      </c>
      <c r="AL607" s="146">
        <f>ROUND(AM607,0)</f>
        <v>1071</v>
      </c>
      <c r="AM607" s="228">
        <v>1070.8181</v>
      </c>
      <c r="AN607" s="182">
        <f t="shared" si="1151"/>
        <v>0</v>
      </c>
      <c r="AO607" s="219">
        <v>734</v>
      </c>
      <c r="AP607" s="176">
        <f>(SUMIF([5]预算调整!$O:$O,A:A,[5]预算调整!$AD:$AD))/10000</f>
        <v>733.713085</v>
      </c>
      <c r="AQ607" s="219">
        <f t="shared" si="1171"/>
        <v>734</v>
      </c>
      <c r="AR607" s="219">
        <v>0</v>
      </c>
      <c r="AS607" s="182">
        <f>(SUMIF([6]预算调整!$F:$F,A:A,[6]预算调整!$P:$P))/10000</f>
        <v>0</v>
      </c>
      <c r="AT607" s="219">
        <f t="shared" si="1189"/>
        <v>0</v>
      </c>
      <c r="AW607" s="231">
        <v>903</v>
      </c>
      <c r="AX607" s="182">
        <f>(SUMIF([7]Sheet2!$B:$B,A:A,[7]Sheet2!$C:$C))/10000</f>
        <v>903.376115</v>
      </c>
      <c r="AY607" s="219">
        <f t="shared" si="1190"/>
        <v>903</v>
      </c>
      <c r="BC607" s="182">
        <v>0</v>
      </c>
      <c r="BD607" s="146">
        <f t="shared" si="1191"/>
        <v>0</v>
      </c>
      <c r="BE607" s="182">
        <v>0</v>
      </c>
      <c r="BF607" s="182">
        <f>SUMIF([8]Sheet1!$O:$O,A607,[8]Sheet1!$AD:$AD)</f>
        <v>0</v>
      </c>
    </row>
    <row r="608" customHeight="1" spans="1:58">
      <c r="A608" s="208">
        <v>2082002</v>
      </c>
      <c r="B608" s="60" t="s">
        <v>521</v>
      </c>
      <c r="C608" s="63">
        <f>N608+T608+W608</f>
        <v>72</v>
      </c>
      <c r="D608" s="63">
        <f t="shared" si="1183"/>
        <v>10</v>
      </c>
      <c r="E608" s="63">
        <f t="shared" si="1184"/>
        <v>12</v>
      </c>
      <c r="F608" s="63">
        <f t="shared" si="1185"/>
        <v>-2</v>
      </c>
      <c r="G608" s="63">
        <f t="shared" si="1186"/>
        <v>8</v>
      </c>
      <c r="H608" s="63">
        <f t="shared" si="1187"/>
        <v>84</v>
      </c>
      <c r="I608" s="106" t="str">
        <f t="shared" si="1112"/>
        <v>是</v>
      </c>
      <c r="J608" s="146" t="str">
        <f t="shared" si="1113"/>
        <v>项</v>
      </c>
      <c r="K608" s="146" t="str">
        <f t="shared" si="1114"/>
        <v>208</v>
      </c>
      <c r="N608" s="218">
        <v>64</v>
      </c>
      <c r="O608" s="146">
        <v>63.793195</v>
      </c>
      <c r="P608" s="219">
        <f>ROUND(O608,0)</f>
        <v>64</v>
      </c>
      <c r="Q608" s="219">
        <v>5</v>
      </c>
      <c r="R608" s="219">
        <v>5</v>
      </c>
      <c r="S608" s="219">
        <f>VLOOKUP(A:A,[3]全区!$A$1:$O$65536,15,FALSE)</f>
        <v>5</v>
      </c>
      <c r="T608" s="219">
        <v>5</v>
      </c>
      <c r="U608" s="146">
        <f>VLOOKUP(A:A,[3]全区!$A$1:$Q$65536,17,FALSE)</f>
        <v>5</v>
      </c>
      <c r="V608" s="219">
        <f>ROUND(U608,0)</f>
        <v>5</v>
      </c>
      <c r="W608" s="219">
        <v>3</v>
      </c>
      <c r="X608" s="182">
        <f>VLOOKUP(A:A,[3]全区!$A$1:$S$65536,19,FALSE)</f>
        <v>3.1846</v>
      </c>
      <c r="Y608" s="219">
        <f>ROUND(X608,0)</f>
        <v>3</v>
      </c>
      <c r="AA608" s="182">
        <f>VLOOKUP(A:A,[2]全区!$A$1:$T$65536,20,FALSE)</f>
        <v>0</v>
      </c>
      <c r="AB608" s="219">
        <f>ROUND(AA608,0)</f>
        <v>0</v>
      </c>
      <c r="AC608" s="182">
        <f>VLOOKUP(A:A,[1]全区!$A$1:$V$65536,22,FALSE)</f>
        <v>0</v>
      </c>
      <c r="AD608" s="219">
        <f>ROUND(AC608,0)</f>
        <v>0</v>
      </c>
      <c r="AE608" s="182">
        <f>VLOOKUP(A:A,[2]全区!$A$1:$P$65536,16,FALSE)</f>
        <v>10</v>
      </c>
      <c r="AF608" s="219">
        <f>ROUND(AE608,0)</f>
        <v>10</v>
      </c>
      <c r="AH608" s="182">
        <v>60</v>
      </c>
      <c r="AI608" s="182">
        <f>VLOOKUP(A:A,'[4]YB01'!$A$1:$C$1317,3,FALSE)</f>
        <v>60</v>
      </c>
      <c r="AJ608" s="177">
        <f t="shared" si="1188"/>
        <v>16</v>
      </c>
      <c r="AK608" s="146">
        <v>66</v>
      </c>
      <c r="AL608" s="146">
        <f>ROUND(AM608,0)</f>
        <v>66</v>
      </c>
      <c r="AM608" s="228">
        <v>65.87813</v>
      </c>
      <c r="AN608" s="182">
        <f t="shared" si="1151"/>
        <v>18</v>
      </c>
      <c r="AO608" s="219">
        <v>16</v>
      </c>
      <c r="AP608" s="176">
        <f>(SUMIF([5]预算调整!$O:$O,A:A,[5]预算调整!$AD:$AD))/10000</f>
        <v>16.300686</v>
      </c>
      <c r="AQ608" s="219">
        <f t="shared" si="1171"/>
        <v>16</v>
      </c>
      <c r="AR608" s="219">
        <v>0</v>
      </c>
      <c r="AS608" s="182">
        <f>(SUMIF([6]预算调整!$F:$F,A:A,[6]预算调整!$P:$P))/10000</f>
        <v>0</v>
      </c>
      <c r="AT608" s="219">
        <f t="shared" si="1189"/>
        <v>0</v>
      </c>
      <c r="AW608" s="231">
        <v>8</v>
      </c>
      <c r="AX608" s="182">
        <f>(SUMIF([7]Sheet2!$B:$B,A:A,[7]Sheet2!$C:$C))/10000</f>
        <v>7.503086</v>
      </c>
      <c r="AY608" s="219">
        <f t="shared" si="1190"/>
        <v>8</v>
      </c>
      <c r="BC608" s="182">
        <v>18</v>
      </c>
      <c r="BD608" s="146">
        <f t="shared" si="1191"/>
        <v>18</v>
      </c>
      <c r="BE608" s="182">
        <v>18.1132</v>
      </c>
      <c r="BF608" s="182">
        <f>SUMIF([8]Sheet1!$O:$O,A608,[8]Sheet1!$AD:$AD)</f>
        <v>181132</v>
      </c>
    </row>
    <row r="609" s="177" customFormat="1" customHeight="1" spans="1:58">
      <c r="A609" s="209">
        <v>20821</v>
      </c>
      <c r="B609" s="207" t="s">
        <v>522</v>
      </c>
      <c r="C609" s="66">
        <f t="shared" ref="C609:H609" si="1193">SUM(C610:C611)</f>
        <v>1710</v>
      </c>
      <c r="D609" s="66">
        <f t="shared" si="1193"/>
        <v>1587.4136</v>
      </c>
      <c r="E609" s="66">
        <f t="shared" si="1193"/>
        <v>-208</v>
      </c>
      <c r="F609" s="66">
        <f t="shared" si="1193"/>
        <v>-355.4136</v>
      </c>
      <c r="G609" s="66">
        <f t="shared" si="1193"/>
        <v>1232</v>
      </c>
      <c r="H609" s="66">
        <f t="shared" si="1193"/>
        <v>1502</v>
      </c>
      <c r="I609" s="106" t="str">
        <f t="shared" si="1112"/>
        <v>是</v>
      </c>
      <c r="J609" s="143" t="str">
        <f t="shared" si="1113"/>
        <v>款</v>
      </c>
      <c r="K609" s="143" t="str">
        <f t="shared" si="1114"/>
        <v>208</v>
      </c>
      <c r="L609" s="143"/>
      <c r="M609" s="143"/>
      <c r="N609" s="143"/>
      <c r="O609" s="143"/>
      <c r="P609" s="143"/>
      <c r="Q609" s="143"/>
      <c r="R609" s="143"/>
      <c r="S609" s="143"/>
      <c r="T609" s="143"/>
      <c r="U609" s="143"/>
      <c r="V609" s="143"/>
      <c r="W609" s="143"/>
      <c r="AN609" s="182">
        <f t="shared" si="1151"/>
        <v>0</v>
      </c>
      <c r="AO609" s="219"/>
      <c r="AP609" s="176">
        <f>(SUMIF([5]预算调整!$O:$O,A:A,[5]预算调整!$AD:$AD))/10000</f>
        <v>0</v>
      </c>
      <c r="AQ609" s="219">
        <f t="shared" si="1171"/>
        <v>0</v>
      </c>
      <c r="AR609" s="219"/>
      <c r="AS609" s="182">
        <v>0</v>
      </c>
      <c r="AX609" s="182">
        <v>0</v>
      </c>
      <c r="BC609" s="182"/>
      <c r="BD609" s="182"/>
      <c r="BE609" s="182">
        <v>0</v>
      </c>
      <c r="BF609" s="182"/>
    </row>
    <row r="610" customHeight="1" spans="1:58">
      <c r="A610" s="208">
        <v>2082101</v>
      </c>
      <c r="B610" s="60" t="s">
        <v>523</v>
      </c>
      <c r="C610" s="63">
        <v>1710</v>
      </c>
      <c r="D610" s="63">
        <f t="shared" ref="D610:D614" si="1194">Q610+T610</f>
        <v>1587.4136</v>
      </c>
      <c r="E610" s="63">
        <f t="shared" ref="E610:E614" si="1195">H610-C610</f>
        <v>-208</v>
      </c>
      <c r="F610" s="63">
        <f t="shared" ref="F610:F614" si="1196">G610-D610</f>
        <v>-355.4136</v>
      </c>
      <c r="G610" s="63">
        <f t="shared" ref="G610:G614" si="1197">AW610</f>
        <v>1232</v>
      </c>
      <c r="H610" s="63">
        <f t="shared" ref="H610:H614" si="1198">AK610+AN610</f>
        <v>1502</v>
      </c>
      <c r="I610" s="106" t="str">
        <f t="shared" si="1112"/>
        <v>是</v>
      </c>
      <c r="J610" s="146" t="str">
        <f t="shared" si="1113"/>
        <v>项</v>
      </c>
      <c r="K610" s="146" t="str">
        <f t="shared" si="1114"/>
        <v>208</v>
      </c>
      <c r="N610" s="218">
        <v>1587</v>
      </c>
      <c r="O610" s="146">
        <v>1587.4136</v>
      </c>
      <c r="P610" s="219">
        <f>ROUND(O610,0)</f>
        <v>1587</v>
      </c>
      <c r="Q610" s="219">
        <v>1587.4136</v>
      </c>
      <c r="R610" s="219">
        <v>1587.4136</v>
      </c>
      <c r="S610" s="219">
        <f>VLOOKUP(A:A,[3]全区!$A$1:$O$65536,15,FALSE)</f>
        <v>1587.4136</v>
      </c>
      <c r="T610" s="219">
        <v>0</v>
      </c>
      <c r="U610" s="146">
        <f>VLOOKUP(A:A,[3]全区!$A$1:$Q$65536,17,FALSE)</f>
        <v>0</v>
      </c>
      <c r="V610" s="219">
        <f>ROUND(U610,0)</f>
        <v>0</v>
      </c>
      <c r="W610" s="219">
        <v>122</v>
      </c>
      <c r="X610" s="182">
        <f>VLOOKUP(A:A,[3]全区!$A$1:$S$65536,19,FALSE)</f>
        <v>122.164237</v>
      </c>
      <c r="Y610" s="219">
        <f>ROUND(X610,0)</f>
        <v>122</v>
      </c>
      <c r="AA610" s="182">
        <f>VLOOKUP(A:A,[2]全区!$A$1:$T$65536,20,FALSE)</f>
        <v>0</v>
      </c>
      <c r="AB610" s="219">
        <f>ROUND(AA610,0)</f>
        <v>0</v>
      </c>
      <c r="AC610" s="182">
        <f>VLOOKUP(A:A,[1]全区!$A$1:$V$65536,22,FALSE)</f>
        <v>0</v>
      </c>
      <c r="AD610" s="219">
        <f>ROUND(AC610,0)</f>
        <v>0</v>
      </c>
      <c r="AE610" s="182">
        <f>VLOOKUP(A:A,[2]全区!$A$1:$P$65536,16,FALSE)</f>
        <v>2087.4136</v>
      </c>
      <c r="AF610" s="219">
        <f>ROUND(AE610,0)</f>
        <v>2087</v>
      </c>
      <c r="AH610" s="182">
        <v>1325</v>
      </c>
      <c r="AI610" s="182">
        <f>VLOOKUP(A:A,'[4]YB01'!$A$1:$C$1317,3,FALSE)</f>
        <v>1325</v>
      </c>
      <c r="AJ610" s="177">
        <f t="shared" ref="AJ610:AJ614" si="1199">AO610+AR610</f>
        <v>884</v>
      </c>
      <c r="AK610" s="146">
        <v>1502</v>
      </c>
      <c r="AL610" s="146">
        <f>ROUND(AM610,0)</f>
        <v>1502</v>
      </c>
      <c r="AM610" s="228">
        <v>1501.784697</v>
      </c>
      <c r="AN610" s="182">
        <f t="shared" si="1151"/>
        <v>0</v>
      </c>
      <c r="AO610" s="219">
        <v>884</v>
      </c>
      <c r="AP610" s="176">
        <f>(SUMIF([5]预算调整!$O:$O,A:A,[5]预算调整!$AD:$AD))/10000</f>
        <v>884.254056</v>
      </c>
      <c r="AQ610" s="219">
        <f t="shared" si="1171"/>
        <v>884</v>
      </c>
      <c r="AR610" s="219">
        <v>0</v>
      </c>
      <c r="AS610" s="182">
        <f>(SUMIF([6]预算调整!$F:$F,A:A,[6]预算调整!$P:$P))/10000</f>
        <v>0</v>
      </c>
      <c r="AT610" s="219">
        <f t="shared" ref="AT610:AT614" si="1200">ROUND(AS610,0)</f>
        <v>0</v>
      </c>
      <c r="AW610" s="231">
        <v>1232</v>
      </c>
      <c r="AX610" s="182">
        <f>(SUMIF([7]Sheet2!$B:$B,A:A,[7]Sheet2!$C:$C))/10000</f>
        <v>1232.356592</v>
      </c>
      <c r="AY610" s="219">
        <f t="shared" ref="AY610:AY614" si="1201">ROUND(AX610,0)</f>
        <v>1232</v>
      </c>
      <c r="BC610" s="182">
        <v>0</v>
      </c>
      <c r="BD610" s="146">
        <f t="shared" ref="BD610:BD614" si="1202">ROUND(BE610,0)</f>
        <v>0</v>
      </c>
      <c r="BE610" s="182">
        <v>0</v>
      </c>
      <c r="BF610" s="182">
        <f>SUMIF([8]Sheet1!$O:$O,A610,[8]Sheet1!$AD:$AD)</f>
        <v>0</v>
      </c>
    </row>
    <row r="611" hidden="1" customHeight="1" spans="1:58">
      <c r="A611" s="208">
        <v>2082102</v>
      </c>
      <c r="B611" s="60" t="s">
        <v>524</v>
      </c>
      <c r="C611" s="63">
        <f t="shared" ref="C610:C614" si="1203">N611+T611+W611</f>
        <v>0</v>
      </c>
      <c r="D611" s="63">
        <f t="shared" si="1194"/>
        <v>0</v>
      </c>
      <c r="E611" s="63">
        <f t="shared" si="1195"/>
        <v>0</v>
      </c>
      <c r="F611" s="63">
        <f t="shared" si="1196"/>
        <v>0</v>
      </c>
      <c r="G611" s="63">
        <f t="shared" si="1197"/>
        <v>0</v>
      </c>
      <c r="H611" s="63">
        <f t="shared" si="1198"/>
        <v>0</v>
      </c>
      <c r="I611" s="106" t="str">
        <f t="shared" si="1112"/>
        <v>否</v>
      </c>
      <c r="J611" s="146" t="str">
        <f t="shared" si="1113"/>
        <v>项</v>
      </c>
      <c r="K611" s="146" t="str">
        <f t="shared" si="1114"/>
        <v>208</v>
      </c>
      <c r="N611" s="218">
        <v>0</v>
      </c>
      <c r="O611" s="146">
        <v>0</v>
      </c>
      <c r="P611" s="219">
        <f>ROUND(O611,0)</f>
        <v>0</v>
      </c>
      <c r="Q611" s="219">
        <v>0</v>
      </c>
      <c r="R611" s="219">
        <v>0</v>
      </c>
      <c r="S611" s="219">
        <f>VLOOKUP(A:A,[3]全区!$A$1:$O$65536,15,FALSE)</f>
        <v>0</v>
      </c>
      <c r="T611" s="219">
        <v>0</v>
      </c>
      <c r="U611" s="146">
        <f>VLOOKUP(A:A,[3]全区!$A$1:$Q$65536,17,FALSE)</f>
        <v>0</v>
      </c>
      <c r="V611" s="219">
        <f>ROUND(U611,0)</f>
        <v>0</v>
      </c>
      <c r="W611" s="219">
        <v>0</v>
      </c>
      <c r="X611" s="182">
        <f>VLOOKUP(A:A,[3]全区!$A$1:$S$65536,19,FALSE)</f>
        <v>0</v>
      </c>
      <c r="Y611" s="219">
        <f>ROUND(X611,0)</f>
        <v>0</v>
      </c>
      <c r="AA611" s="182">
        <f>VLOOKUP(A:A,[2]全区!$A$1:$T$65536,20,FALSE)</f>
        <v>0</v>
      </c>
      <c r="AB611" s="219">
        <f>ROUND(AA611,0)</f>
        <v>0</v>
      </c>
      <c r="AC611" s="182">
        <f>VLOOKUP(A:A,[1]全区!$A$1:$V$65536,22,FALSE)</f>
        <v>0</v>
      </c>
      <c r="AD611" s="219">
        <f>ROUND(AC611,0)</f>
        <v>0</v>
      </c>
      <c r="AE611" s="182">
        <f>VLOOKUP(A:A,[2]全区!$A$1:$P$65536,16,FALSE)</f>
        <v>0</v>
      </c>
      <c r="AF611" s="219">
        <f>ROUND(AE611,0)</f>
        <v>0</v>
      </c>
      <c r="AH611" s="182">
        <v>0</v>
      </c>
      <c r="AI611" s="182">
        <f>VLOOKUP(A:A,'[4]YB01'!$A$1:$C$1317,3,FALSE)</f>
        <v>0</v>
      </c>
      <c r="AJ611" s="177">
        <f t="shared" si="1199"/>
        <v>0</v>
      </c>
      <c r="AK611" s="146">
        <v>0</v>
      </c>
      <c r="AL611" s="146">
        <f>ROUND(AM611,0)</f>
        <v>0</v>
      </c>
      <c r="AM611" s="228">
        <v>0</v>
      </c>
      <c r="AN611" s="182">
        <f t="shared" si="1151"/>
        <v>0</v>
      </c>
      <c r="AO611" s="219">
        <v>0</v>
      </c>
      <c r="AP611" s="176">
        <f>(SUMIF([5]预算调整!$O:$O,A:A,[5]预算调整!$AD:$AD))/10000</f>
        <v>0</v>
      </c>
      <c r="AQ611" s="219">
        <f t="shared" si="1171"/>
        <v>0</v>
      </c>
      <c r="AR611" s="219">
        <v>0</v>
      </c>
      <c r="AS611" s="182">
        <f>(SUMIF([6]预算调整!$F:$F,A:A,[6]预算调整!$P:$P))/10000</f>
        <v>0</v>
      </c>
      <c r="AT611" s="219">
        <f t="shared" si="1200"/>
        <v>0</v>
      </c>
      <c r="AW611" s="231">
        <v>0</v>
      </c>
      <c r="AX611" s="182">
        <f>(SUMIF([7]Sheet2!$B:$B,A:A,[7]Sheet2!$C:$C))/10000</f>
        <v>0</v>
      </c>
      <c r="AY611" s="219">
        <f t="shared" si="1201"/>
        <v>0</v>
      </c>
      <c r="BC611" s="182">
        <v>0</v>
      </c>
      <c r="BD611" s="146">
        <f t="shared" si="1202"/>
        <v>0</v>
      </c>
      <c r="BE611" s="182">
        <v>0</v>
      </c>
      <c r="BF611" s="182">
        <f>SUMIF([8]Sheet1!$O:$O,A611,[8]Sheet1!$AD:$AD)</f>
        <v>0</v>
      </c>
    </row>
    <row r="612" s="177" customFormat="1" hidden="1" customHeight="1" spans="1:58">
      <c r="A612" s="209">
        <v>20824</v>
      </c>
      <c r="B612" s="207" t="s">
        <v>525</v>
      </c>
      <c r="C612" s="66">
        <f t="shared" ref="C612:H612" si="1204">SUM(C613:C614)</f>
        <v>0</v>
      </c>
      <c r="D612" s="66">
        <f t="shared" si="1204"/>
        <v>0</v>
      </c>
      <c r="E612" s="66">
        <f t="shared" si="1204"/>
        <v>0</v>
      </c>
      <c r="F612" s="66">
        <f t="shared" si="1204"/>
        <v>0</v>
      </c>
      <c r="G612" s="66">
        <f t="shared" si="1204"/>
        <v>0</v>
      </c>
      <c r="H612" s="66">
        <f t="shared" si="1204"/>
        <v>0</v>
      </c>
      <c r="I612" s="106" t="str">
        <f t="shared" si="1112"/>
        <v>否</v>
      </c>
      <c r="J612" s="143" t="str">
        <f t="shared" si="1113"/>
        <v>款</v>
      </c>
      <c r="K612" s="143" t="str">
        <f t="shared" si="1114"/>
        <v>208</v>
      </c>
      <c r="L612" s="143"/>
      <c r="M612" s="143"/>
      <c r="N612" s="143"/>
      <c r="O612" s="143"/>
      <c r="P612" s="143"/>
      <c r="Q612" s="143"/>
      <c r="R612" s="143"/>
      <c r="S612" s="143"/>
      <c r="T612" s="143"/>
      <c r="U612" s="143"/>
      <c r="V612" s="143"/>
      <c r="W612" s="143"/>
      <c r="AN612" s="182">
        <f t="shared" si="1151"/>
        <v>0</v>
      </c>
      <c r="AO612" s="219"/>
      <c r="AP612" s="176">
        <f>(SUMIF([5]预算调整!$O:$O,A:A,[5]预算调整!$AD:$AD))/10000</f>
        <v>0</v>
      </c>
      <c r="AQ612" s="219">
        <f t="shared" si="1171"/>
        <v>0</v>
      </c>
      <c r="AR612" s="219"/>
      <c r="AS612" s="182">
        <v>0</v>
      </c>
      <c r="AX612" s="182">
        <v>0</v>
      </c>
      <c r="BC612" s="182"/>
      <c r="BD612" s="182"/>
      <c r="BE612" s="182">
        <v>0</v>
      </c>
      <c r="BF612" s="182"/>
    </row>
    <row r="613" hidden="1" customHeight="1" spans="1:58">
      <c r="A613" s="208">
        <v>2082401</v>
      </c>
      <c r="B613" s="60" t="s">
        <v>526</v>
      </c>
      <c r="C613" s="63">
        <f t="shared" si="1203"/>
        <v>0</v>
      </c>
      <c r="D613" s="63">
        <f t="shared" si="1194"/>
        <v>0</v>
      </c>
      <c r="E613" s="63">
        <f t="shared" si="1195"/>
        <v>0</v>
      </c>
      <c r="F613" s="63">
        <f t="shared" si="1196"/>
        <v>0</v>
      </c>
      <c r="G613" s="63">
        <f t="shared" si="1197"/>
        <v>0</v>
      </c>
      <c r="H613" s="63">
        <f t="shared" si="1198"/>
        <v>0</v>
      </c>
      <c r="I613" s="106" t="str">
        <f t="shared" si="1112"/>
        <v>否</v>
      </c>
      <c r="J613" s="146" t="str">
        <f t="shared" si="1113"/>
        <v>项</v>
      </c>
      <c r="K613" s="146" t="str">
        <f t="shared" si="1114"/>
        <v>208</v>
      </c>
      <c r="N613" s="218">
        <v>0</v>
      </c>
      <c r="P613" s="219">
        <f>ROUND(O613,0)</f>
        <v>0</v>
      </c>
      <c r="Q613" s="219"/>
      <c r="R613" s="219"/>
      <c r="S613" s="219"/>
      <c r="T613" s="219"/>
      <c r="V613" s="219"/>
      <c r="W613" s="219">
        <v>0</v>
      </c>
      <c r="Y613" s="219">
        <f>ROUND(X613,0)</f>
        <v>0</v>
      </c>
      <c r="AB613" s="219"/>
      <c r="AD613" s="219">
        <f>ROUND(AC613,0)</f>
        <v>0</v>
      </c>
      <c r="AF613" s="219"/>
      <c r="AH613" s="182">
        <v>0</v>
      </c>
      <c r="AI613" s="182">
        <f>VLOOKUP(A:A,'[4]YB01'!$A$1:$C$1317,3,FALSE)</f>
        <v>0</v>
      </c>
      <c r="AJ613" s="177">
        <f t="shared" si="1199"/>
        <v>0</v>
      </c>
      <c r="AK613" s="146">
        <v>0</v>
      </c>
      <c r="AL613" s="146">
        <f>ROUND(AM613,0)</f>
        <v>0</v>
      </c>
      <c r="AM613" s="228">
        <v>0</v>
      </c>
      <c r="AN613" s="182">
        <f t="shared" si="1151"/>
        <v>0</v>
      </c>
      <c r="AO613" s="219">
        <v>0</v>
      </c>
      <c r="AP613" s="176">
        <f>(SUMIF([5]预算调整!$O:$O,A:A,[5]预算调整!$AD:$AD))/10000</f>
        <v>0</v>
      </c>
      <c r="AQ613" s="219">
        <f t="shared" si="1171"/>
        <v>0</v>
      </c>
      <c r="AR613" s="219">
        <v>0</v>
      </c>
      <c r="AS613" s="182">
        <f>(SUMIF([6]预算调整!$F:$F,A:A,[6]预算调整!$P:$P))/10000</f>
        <v>0</v>
      </c>
      <c r="AT613" s="219">
        <f t="shared" si="1200"/>
        <v>0</v>
      </c>
      <c r="AW613" s="231">
        <v>0</v>
      </c>
      <c r="AX613" s="182">
        <f>(SUMIF([7]Sheet2!$B:$B,A:A,[7]Sheet2!$C:$C))/10000</f>
        <v>0</v>
      </c>
      <c r="AY613" s="219">
        <f t="shared" si="1201"/>
        <v>0</v>
      </c>
      <c r="BC613" s="182">
        <v>0</v>
      </c>
      <c r="BD613" s="146">
        <f t="shared" si="1202"/>
        <v>0</v>
      </c>
      <c r="BE613" s="182">
        <v>0</v>
      </c>
      <c r="BF613" s="182">
        <f>SUMIF([8]Sheet1!$O:$O,A613,[8]Sheet1!$AD:$AD)</f>
        <v>0</v>
      </c>
    </row>
    <row r="614" hidden="1" customHeight="1" spans="1:58">
      <c r="A614" s="208">
        <v>2082402</v>
      </c>
      <c r="B614" s="60" t="s">
        <v>527</v>
      </c>
      <c r="C614" s="63">
        <f t="shared" si="1203"/>
        <v>0</v>
      </c>
      <c r="D614" s="63">
        <f t="shared" si="1194"/>
        <v>0</v>
      </c>
      <c r="E614" s="63">
        <f t="shared" si="1195"/>
        <v>0</v>
      </c>
      <c r="F614" s="63">
        <f t="shared" si="1196"/>
        <v>0</v>
      </c>
      <c r="G614" s="63">
        <f t="shared" si="1197"/>
        <v>0</v>
      </c>
      <c r="H614" s="63">
        <f t="shared" si="1198"/>
        <v>0</v>
      </c>
      <c r="I614" s="106" t="str">
        <f t="shared" si="1112"/>
        <v>否</v>
      </c>
      <c r="J614" s="146" t="str">
        <f t="shared" si="1113"/>
        <v>项</v>
      </c>
      <c r="K614" s="146" t="str">
        <f t="shared" si="1114"/>
        <v>208</v>
      </c>
      <c r="N614" s="218">
        <v>0</v>
      </c>
      <c r="P614" s="219">
        <f>ROUND(O614,0)</f>
        <v>0</v>
      </c>
      <c r="Q614" s="219"/>
      <c r="R614" s="219"/>
      <c r="S614" s="219"/>
      <c r="T614" s="219"/>
      <c r="V614" s="219"/>
      <c r="W614" s="219">
        <v>0</v>
      </c>
      <c r="Y614" s="219">
        <f>ROUND(X614,0)</f>
        <v>0</v>
      </c>
      <c r="AB614" s="219"/>
      <c r="AD614" s="219">
        <f>ROUND(AC614,0)</f>
        <v>0</v>
      </c>
      <c r="AF614" s="219"/>
      <c r="AH614" s="182">
        <v>0</v>
      </c>
      <c r="AI614" s="182">
        <f>VLOOKUP(A:A,'[4]YB01'!$A$1:$C$1317,3,FALSE)</f>
        <v>0</v>
      </c>
      <c r="AJ614" s="177">
        <f t="shared" si="1199"/>
        <v>0</v>
      </c>
      <c r="AK614" s="146">
        <v>0</v>
      </c>
      <c r="AL614" s="146">
        <f>ROUND(AM614,0)</f>
        <v>0</v>
      </c>
      <c r="AM614" s="228">
        <v>0</v>
      </c>
      <c r="AN614" s="182">
        <f t="shared" si="1151"/>
        <v>0</v>
      </c>
      <c r="AO614" s="219">
        <v>0</v>
      </c>
      <c r="AP614" s="176">
        <f>(SUMIF([5]预算调整!$O:$O,A:A,[5]预算调整!$AD:$AD))/10000</f>
        <v>0</v>
      </c>
      <c r="AQ614" s="219">
        <f t="shared" si="1171"/>
        <v>0</v>
      </c>
      <c r="AR614" s="219">
        <v>0</v>
      </c>
      <c r="AS614" s="182">
        <f>(SUMIF([6]预算调整!$F:$F,A:A,[6]预算调整!$P:$P))/10000</f>
        <v>0</v>
      </c>
      <c r="AT614" s="219">
        <f t="shared" si="1200"/>
        <v>0</v>
      </c>
      <c r="AW614" s="231">
        <v>0</v>
      </c>
      <c r="AX614" s="182">
        <f>(SUMIF([7]Sheet2!$B:$B,A:A,[7]Sheet2!$C:$C))/10000</f>
        <v>0</v>
      </c>
      <c r="AY614" s="219">
        <f t="shared" si="1201"/>
        <v>0</v>
      </c>
      <c r="BC614" s="182">
        <v>0</v>
      </c>
      <c r="BD614" s="146">
        <f t="shared" si="1202"/>
        <v>0</v>
      </c>
      <c r="BE614" s="182">
        <v>0</v>
      </c>
      <c r="BF614" s="182">
        <f>SUMIF([8]Sheet1!$O:$O,A614,[8]Sheet1!$AD:$AD)</f>
        <v>0</v>
      </c>
    </row>
    <row r="615" s="177" customFormat="1" customHeight="1" spans="1:58">
      <c r="A615" s="209">
        <v>20825</v>
      </c>
      <c r="B615" s="207" t="s">
        <v>528</v>
      </c>
      <c r="C615" s="66">
        <f t="shared" ref="C615:H615" si="1205">SUM(C616:C617)</f>
        <v>313</v>
      </c>
      <c r="D615" s="66">
        <f t="shared" si="1205"/>
        <v>4</v>
      </c>
      <c r="E615" s="66">
        <f t="shared" si="1205"/>
        <v>-117</v>
      </c>
      <c r="F615" s="66">
        <f t="shared" si="1205"/>
        <v>-4</v>
      </c>
      <c r="G615" s="66">
        <f t="shared" si="1205"/>
        <v>0</v>
      </c>
      <c r="H615" s="66">
        <f t="shared" si="1205"/>
        <v>196</v>
      </c>
      <c r="I615" s="106" t="str">
        <f t="shared" si="1112"/>
        <v>是</v>
      </c>
      <c r="J615" s="143" t="str">
        <f t="shared" si="1113"/>
        <v>款</v>
      </c>
      <c r="K615" s="143" t="str">
        <f t="shared" si="1114"/>
        <v>208</v>
      </c>
      <c r="L615" s="143"/>
      <c r="M615" s="143"/>
      <c r="N615" s="143"/>
      <c r="O615" s="143"/>
      <c r="P615" s="143"/>
      <c r="Q615" s="143"/>
      <c r="R615" s="143"/>
      <c r="S615" s="143"/>
      <c r="T615" s="143"/>
      <c r="U615" s="143"/>
      <c r="V615" s="143"/>
      <c r="W615" s="143"/>
      <c r="AN615" s="182">
        <f t="shared" si="1151"/>
        <v>0</v>
      </c>
      <c r="AO615" s="219"/>
      <c r="AP615" s="176">
        <f>(SUMIF([5]预算调整!$O:$O,A:A,[5]预算调整!$AD:$AD))/10000</f>
        <v>0</v>
      </c>
      <c r="AQ615" s="219">
        <f t="shared" si="1171"/>
        <v>0</v>
      </c>
      <c r="AR615" s="219"/>
      <c r="AS615" s="182">
        <v>0</v>
      </c>
      <c r="AX615" s="182">
        <v>0</v>
      </c>
      <c r="BC615" s="182"/>
      <c r="BD615" s="182"/>
      <c r="BE615" s="182">
        <v>0</v>
      </c>
      <c r="BF615" s="182"/>
    </row>
    <row r="616" hidden="1" customHeight="1" spans="1:58">
      <c r="A616" s="208">
        <v>2082501</v>
      </c>
      <c r="B616" s="60" t="s">
        <v>529</v>
      </c>
      <c r="C616" s="63">
        <f t="shared" ref="C616:C621" si="1206">N616+T616+W616</f>
        <v>0</v>
      </c>
      <c r="D616" s="63">
        <f t="shared" ref="D616:D621" si="1207">Q616+T616</f>
        <v>0</v>
      </c>
      <c r="E616" s="63">
        <f t="shared" ref="E616:E621" si="1208">H616-C616</f>
        <v>0</v>
      </c>
      <c r="F616" s="63">
        <f t="shared" ref="F616:F621" si="1209">G616-D616</f>
        <v>0</v>
      </c>
      <c r="G616" s="63">
        <f t="shared" ref="G616:G621" si="1210">AW616</f>
        <v>0</v>
      </c>
      <c r="H616" s="63">
        <f t="shared" ref="H616:H621" si="1211">AK616+AN616</f>
        <v>0</v>
      </c>
      <c r="I616" s="106" t="str">
        <f t="shared" si="1112"/>
        <v>否</v>
      </c>
      <c r="J616" s="146" t="str">
        <f t="shared" si="1113"/>
        <v>项</v>
      </c>
      <c r="K616" s="146" t="str">
        <f t="shared" si="1114"/>
        <v>208</v>
      </c>
      <c r="N616" s="218">
        <v>0</v>
      </c>
      <c r="O616" s="146">
        <v>0</v>
      </c>
      <c r="P616" s="219">
        <f>ROUND(O616,0)</f>
        <v>0</v>
      </c>
      <c r="Q616" s="219">
        <v>0</v>
      </c>
      <c r="R616" s="219">
        <v>0</v>
      </c>
      <c r="S616" s="219">
        <f>VLOOKUP(A:A,[3]全区!$A$1:$O$65536,15,FALSE)</f>
        <v>0</v>
      </c>
      <c r="T616" s="219">
        <v>0</v>
      </c>
      <c r="U616" s="146">
        <f>VLOOKUP(A:A,[3]全区!$A$1:$Q$65536,17,FALSE)</f>
        <v>0</v>
      </c>
      <c r="V616" s="219">
        <f>ROUND(U616,0)</f>
        <v>0</v>
      </c>
      <c r="W616" s="219">
        <v>0</v>
      </c>
      <c r="X616" s="182">
        <f>VLOOKUP(A:A,[3]全区!$A$1:$S$65536,19,FALSE)</f>
        <v>0</v>
      </c>
      <c r="Y616" s="219">
        <f>ROUND(X616,0)</f>
        <v>0</v>
      </c>
      <c r="AA616" s="182">
        <f>VLOOKUP(A:A,[2]全区!$A$1:$T$65536,20,FALSE)</f>
        <v>0</v>
      </c>
      <c r="AB616" s="219">
        <f>ROUND(AA616,0)</f>
        <v>0</v>
      </c>
      <c r="AC616" s="182">
        <f>VLOOKUP(A:A,[1]全区!$A$1:$V$65536,22,FALSE)</f>
        <v>0</v>
      </c>
      <c r="AD616" s="219">
        <f>ROUND(AC616,0)</f>
        <v>0</v>
      </c>
      <c r="AE616" s="182">
        <f>VLOOKUP(A:A,[2]全区!$A$1:$P$65536,16,FALSE)</f>
        <v>0</v>
      </c>
      <c r="AF616" s="219">
        <f>ROUND(AE616,0)</f>
        <v>0</v>
      </c>
      <c r="AH616" s="182">
        <v>0</v>
      </c>
      <c r="AI616" s="182">
        <f>VLOOKUP(A:A,'[4]YB01'!$A$1:$C$1317,3,FALSE)</f>
        <v>0</v>
      </c>
      <c r="AJ616" s="177">
        <f t="shared" ref="AJ616:AJ621" si="1212">AO616+AR616</f>
        <v>0</v>
      </c>
      <c r="AK616" s="146">
        <v>0</v>
      </c>
      <c r="AL616" s="146">
        <f>ROUND(AM616,0)</f>
        <v>0</v>
      </c>
      <c r="AM616" s="228">
        <v>0</v>
      </c>
      <c r="AN616" s="182">
        <f t="shared" si="1151"/>
        <v>0</v>
      </c>
      <c r="AO616" s="219">
        <v>0</v>
      </c>
      <c r="AP616" s="176">
        <f>(SUMIF([5]预算调整!$O:$O,A:A,[5]预算调整!$AD:$AD))/10000</f>
        <v>0</v>
      </c>
      <c r="AQ616" s="219">
        <f t="shared" si="1171"/>
        <v>0</v>
      </c>
      <c r="AR616" s="219">
        <v>0</v>
      </c>
      <c r="AS616" s="182">
        <f>(SUMIF([6]预算调整!$F:$F,A:A,[6]预算调整!$P:$P))/10000</f>
        <v>0</v>
      </c>
      <c r="AT616" s="219">
        <f t="shared" ref="AT616:AT621" si="1213">ROUND(AS616,0)</f>
        <v>0</v>
      </c>
      <c r="AW616" s="231">
        <v>0</v>
      </c>
      <c r="AX616" s="182">
        <f>(SUMIF([7]Sheet2!$B:$B,A:A,[7]Sheet2!$C:$C))/10000</f>
        <v>0</v>
      </c>
      <c r="AY616" s="219">
        <f t="shared" ref="AY616:AY621" si="1214">ROUND(AX616,0)</f>
        <v>0</v>
      </c>
      <c r="BC616" s="182">
        <v>0</v>
      </c>
      <c r="BD616" s="146">
        <f t="shared" ref="BD616:BD621" si="1215">ROUND(BE616,0)</f>
        <v>0</v>
      </c>
      <c r="BE616" s="182">
        <v>0</v>
      </c>
      <c r="BF616" s="182">
        <f>SUMIF([8]Sheet1!$O:$O,A616,[8]Sheet1!$AD:$AD)</f>
        <v>0</v>
      </c>
    </row>
    <row r="617" customHeight="1" spans="1:58">
      <c r="A617" s="208">
        <v>2082502</v>
      </c>
      <c r="B617" s="60" t="s">
        <v>530</v>
      </c>
      <c r="C617" s="63">
        <f t="shared" si="1206"/>
        <v>313</v>
      </c>
      <c r="D617" s="63">
        <f t="shared" si="1207"/>
        <v>4</v>
      </c>
      <c r="E617" s="63">
        <f t="shared" si="1208"/>
        <v>-117</v>
      </c>
      <c r="F617" s="63">
        <f t="shared" si="1209"/>
        <v>-4</v>
      </c>
      <c r="G617" s="63">
        <f t="shared" si="1210"/>
        <v>0</v>
      </c>
      <c r="H617" s="63">
        <f t="shared" si="1211"/>
        <v>196</v>
      </c>
      <c r="I617" s="106" t="str">
        <f t="shared" si="1112"/>
        <v>是</v>
      </c>
      <c r="J617" s="146" t="str">
        <f t="shared" si="1113"/>
        <v>项</v>
      </c>
      <c r="K617" s="146" t="str">
        <f t="shared" si="1114"/>
        <v>208</v>
      </c>
      <c r="N617" s="218">
        <v>309</v>
      </c>
      <c r="O617" s="146">
        <v>308.6216</v>
      </c>
      <c r="P617" s="219">
        <f>ROUND(O617,0)</f>
        <v>309</v>
      </c>
      <c r="Q617" s="219">
        <v>0</v>
      </c>
      <c r="R617" s="219">
        <v>0</v>
      </c>
      <c r="S617" s="219">
        <f>VLOOKUP(A:A,[3]全区!$A$1:$O$65536,15,FALSE)</f>
        <v>0</v>
      </c>
      <c r="T617" s="219">
        <v>4</v>
      </c>
      <c r="U617" s="146">
        <f>VLOOKUP(A:A,[3]全区!$A$1:$Q$65536,17,FALSE)</f>
        <v>4</v>
      </c>
      <c r="V617" s="219">
        <f>ROUND(U617,0)</f>
        <v>4</v>
      </c>
      <c r="W617" s="219">
        <v>0</v>
      </c>
      <c r="X617" s="182">
        <f>VLOOKUP(A:A,[3]全区!$A$1:$S$65536,19,FALSE)</f>
        <v>0</v>
      </c>
      <c r="Y617" s="219">
        <f>ROUND(X617,0)</f>
        <v>0</v>
      </c>
      <c r="AA617" s="182">
        <f>VLOOKUP(A:A,[2]全区!$A$1:$T$65536,20,FALSE)</f>
        <v>0</v>
      </c>
      <c r="AB617" s="219">
        <f>ROUND(AA617,0)</f>
        <v>0</v>
      </c>
      <c r="AC617" s="182">
        <f>VLOOKUP(A:A,[1]全区!$A$1:$V$65536,22,FALSE)</f>
        <v>0</v>
      </c>
      <c r="AD617" s="219">
        <f>ROUND(AC617,0)</f>
        <v>0</v>
      </c>
      <c r="AE617" s="182">
        <f>VLOOKUP(A:A,[2]全区!$A$1:$P$65536,16,FALSE)</f>
        <v>0</v>
      </c>
      <c r="AF617" s="219">
        <f>ROUND(AE617,0)</f>
        <v>0</v>
      </c>
      <c r="AH617" s="182">
        <v>144</v>
      </c>
      <c r="AI617" s="182">
        <f>VLOOKUP(A:A,'[4]YB01'!$A$1:$C$1317,3,FALSE)</f>
        <v>144</v>
      </c>
      <c r="AJ617" s="177">
        <f t="shared" si="1212"/>
        <v>146</v>
      </c>
      <c r="AK617" s="146">
        <v>196</v>
      </c>
      <c r="AL617" s="146">
        <f>ROUND(AM617,0)</f>
        <v>196</v>
      </c>
      <c r="AM617" s="228">
        <v>196.2539</v>
      </c>
      <c r="AN617" s="182">
        <f t="shared" si="1151"/>
        <v>0</v>
      </c>
      <c r="AO617" s="219">
        <v>0</v>
      </c>
      <c r="AP617" s="176">
        <f>(SUMIF([5]预算调整!$O:$O,A:A,[5]预算调整!$AD:$AD))/10000</f>
        <v>0</v>
      </c>
      <c r="AQ617" s="219">
        <f t="shared" si="1171"/>
        <v>0</v>
      </c>
      <c r="AR617" s="219">
        <v>146</v>
      </c>
      <c r="AS617" s="182">
        <f>(SUMIF([6]预算调整!$F:$F,A:A,[6]预算调整!$P:$P))/10000</f>
        <v>146</v>
      </c>
      <c r="AT617" s="219">
        <f t="shared" si="1213"/>
        <v>146</v>
      </c>
      <c r="AW617" s="231">
        <v>0</v>
      </c>
      <c r="AX617" s="182">
        <f>(SUMIF([7]Sheet2!$B:$B,A:A,[7]Sheet2!$C:$C))/10000</f>
        <v>0</v>
      </c>
      <c r="AY617" s="219">
        <f t="shared" si="1214"/>
        <v>0</v>
      </c>
      <c r="BC617" s="182">
        <v>0</v>
      </c>
      <c r="BD617" s="146">
        <f t="shared" si="1215"/>
        <v>0</v>
      </c>
      <c r="BE617" s="182">
        <v>0</v>
      </c>
      <c r="BF617" s="182">
        <f>SUMIF([8]Sheet1!$O:$O,A617,[8]Sheet1!$AD:$AD)</f>
        <v>0</v>
      </c>
    </row>
    <row r="618" s="177" customFormat="1" customHeight="1" spans="1:58">
      <c r="A618" s="209">
        <v>20826</v>
      </c>
      <c r="B618" s="207" t="s">
        <v>531</v>
      </c>
      <c r="C618" s="66">
        <f t="shared" ref="C618:H618" si="1216">SUM(C619:C621)</f>
        <v>5895</v>
      </c>
      <c r="D618" s="66">
        <f t="shared" si="1216"/>
        <v>5179.57</v>
      </c>
      <c r="E618" s="66">
        <f t="shared" si="1216"/>
        <v>-37</v>
      </c>
      <c r="F618" s="66">
        <f t="shared" si="1216"/>
        <v>0.430000000000291</v>
      </c>
      <c r="G618" s="66">
        <f t="shared" si="1216"/>
        <v>5180</v>
      </c>
      <c r="H618" s="66">
        <f t="shared" si="1216"/>
        <v>5858</v>
      </c>
      <c r="I618" s="106" t="str">
        <f t="shared" si="1112"/>
        <v>是</v>
      </c>
      <c r="J618" s="143" t="str">
        <f t="shared" si="1113"/>
        <v>款</v>
      </c>
      <c r="K618" s="143" t="str">
        <f t="shared" si="1114"/>
        <v>208</v>
      </c>
      <c r="L618" s="143"/>
      <c r="M618" s="143"/>
      <c r="N618" s="143"/>
      <c r="O618" s="143"/>
      <c r="P618" s="143"/>
      <c r="Q618" s="143"/>
      <c r="R618" s="143"/>
      <c r="S618" s="143"/>
      <c r="T618" s="143"/>
      <c r="U618" s="143"/>
      <c r="V618" s="143"/>
      <c r="W618" s="143"/>
      <c r="AN618" s="182">
        <f t="shared" si="1151"/>
        <v>0</v>
      </c>
      <c r="AO618" s="219"/>
      <c r="AP618" s="176">
        <f>(SUMIF([5]预算调整!$O:$O,A:A,[5]预算调整!$AD:$AD))/10000</f>
        <v>0</v>
      </c>
      <c r="AQ618" s="219">
        <f t="shared" si="1171"/>
        <v>0</v>
      </c>
      <c r="AR618" s="219"/>
      <c r="AS618" s="182">
        <v>0</v>
      </c>
      <c r="AX618" s="182">
        <v>0</v>
      </c>
      <c r="BC618" s="182"/>
      <c r="BD618" s="182"/>
      <c r="BE618" s="182">
        <v>0</v>
      </c>
      <c r="BF618" s="182"/>
    </row>
    <row r="619" hidden="1" customHeight="1" spans="1:58">
      <c r="A619" s="208">
        <v>2082601</v>
      </c>
      <c r="B619" s="60" t="s">
        <v>532</v>
      </c>
      <c r="C619" s="63">
        <f t="shared" si="1206"/>
        <v>0</v>
      </c>
      <c r="D619" s="63">
        <f t="shared" si="1207"/>
        <v>0</v>
      </c>
      <c r="E619" s="63">
        <f t="shared" si="1208"/>
        <v>0</v>
      </c>
      <c r="F619" s="63">
        <f t="shared" si="1209"/>
        <v>0</v>
      </c>
      <c r="G619" s="63">
        <f t="shared" si="1210"/>
        <v>0</v>
      </c>
      <c r="H619" s="63">
        <f t="shared" si="1211"/>
        <v>0</v>
      </c>
      <c r="I619" s="106" t="str">
        <f t="shared" si="1112"/>
        <v>否</v>
      </c>
      <c r="J619" s="146" t="str">
        <f t="shared" si="1113"/>
        <v>项</v>
      </c>
      <c r="K619" s="146" t="str">
        <f t="shared" si="1114"/>
        <v>208</v>
      </c>
      <c r="N619" s="218">
        <v>0</v>
      </c>
      <c r="P619" s="219">
        <f>ROUND(O619,0)</f>
        <v>0</v>
      </c>
      <c r="Q619" s="219"/>
      <c r="R619" s="219"/>
      <c r="S619" s="219"/>
      <c r="T619" s="219"/>
      <c r="V619" s="219"/>
      <c r="W619" s="219">
        <v>0</v>
      </c>
      <c r="Y619" s="219">
        <f>ROUND(X619,0)</f>
        <v>0</v>
      </c>
      <c r="AB619" s="219"/>
      <c r="AD619" s="219">
        <f>ROUND(AC619,0)</f>
        <v>0</v>
      </c>
      <c r="AF619" s="219"/>
      <c r="AH619" s="182">
        <v>0</v>
      </c>
      <c r="AI619" s="182">
        <f>VLOOKUP(A:A,'[4]YB01'!$A$1:$C$1317,3,FALSE)</f>
        <v>0</v>
      </c>
      <c r="AJ619" s="177">
        <f t="shared" si="1212"/>
        <v>0</v>
      </c>
      <c r="AK619" s="146">
        <v>0</v>
      </c>
      <c r="AL619" s="146">
        <f>ROUND(AM619,0)</f>
        <v>0</v>
      </c>
      <c r="AM619" s="228">
        <v>0</v>
      </c>
      <c r="AN619" s="182">
        <f t="shared" si="1151"/>
        <v>0</v>
      </c>
      <c r="AO619" s="219">
        <v>0</v>
      </c>
      <c r="AP619" s="176">
        <f>(SUMIF([5]预算调整!$O:$O,A:A,[5]预算调整!$AD:$AD))/10000</f>
        <v>0</v>
      </c>
      <c r="AQ619" s="219">
        <f t="shared" si="1171"/>
        <v>0</v>
      </c>
      <c r="AR619" s="219">
        <v>0</v>
      </c>
      <c r="AS619" s="182">
        <f>(SUMIF([6]预算调整!$F:$F,A:A,[6]预算调整!$P:$P))/10000</f>
        <v>0</v>
      </c>
      <c r="AT619" s="219">
        <f t="shared" si="1213"/>
        <v>0</v>
      </c>
      <c r="AW619" s="231">
        <v>0</v>
      </c>
      <c r="AX619" s="182">
        <f>(SUMIF([7]Sheet2!$B:$B,A:A,[7]Sheet2!$C:$C))/10000</f>
        <v>0</v>
      </c>
      <c r="AY619" s="219">
        <f t="shared" si="1214"/>
        <v>0</v>
      </c>
      <c r="BC619" s="182">
        <v>0</v>
      </c>
      <c r="BD619" s="146">
        <f t="shared" si="1215"/>
        <v>0</v>
      </c>
      <c r="BE619" s="182">
        <v>0</v>
      </c>
      <c r="BF619" s="182">
        <f>SUMIF([8]Sheet1!$O:$O,A619,[8]Sheet1!$AD:$AD)</f>
        <v>0</v>
      </c>
    </row>
    <row r="620" customHeight="1" spans="1:58">
      <c r="A620" s="208">
        <v>2082602</v>
      </c>
      <c r="B620" s="60" t="s">
        <v>533</v>
      </c>
      <c r="C620" s="63">
        <f t="shared" si="1206"/>
        <v>5895</v>
      </c>
      <c r="D620" s="63">
        <f t="shared" si="1207"/>
        <v>5179.57</v>
      </c>
      <c r="E620" s="63">
        <f t="shared" si="1208"/>
        <v>-37</v>
      </c>
      <c r="F620" s="63">
        <f t="shared" si="1209"/>
        <v>0.430000000000291</v>
      </c>
      <c r="G620" s="63">
        <f t="shared" si="1210"/>
        <v>5180</v>
      </c>
      <c r="H620" s="63">
        <f t="shared" si="1211"/>
        <v>5858</v>
      </c>
      <c r="I620" s="106" t="str">
        <f t="shared" si="1112"/>
        <v>是</v>
      </c>
      <c r="J620" s="146" t="str">
        <f t="shared" si="1113"/>
        <v>项</v>
      </c>
      <c r="K620" s="146" t="str">
        <f t="shared" si="1114"/>
        <v>208</v>
      </c>
      <c r="N620" s="218">
        <v>5895</v>
      </c>
      <c r="O620" s="146">
        <v>5895.04794</v>
      </c>
      <c r="P620" s="219">
        <f>ROUND(O620,0)</f>
        <v>5895</v>
      </c>
      <c r="Q620" s="219">
        <v>5179.57</v>
      </c>
      <c r="R620" s="219">
        <v>5179.57</v>
      </c>
      <c r="S620" s="219">
        <f>VLOOKUP(A:A,[3]全区!$A$1:$O$65536,15,FALSE)</f>
        <v>5179.57</v>
      </c>
      <c r="T620" s="219">
        <v>0</v>
      </c>
      <c r="U620" s="146">
        <f>VLOOKUP(A:A,[3]全区!$A$1:$Q$65536,17,FALSE)</f>
        <v>0</v>
      </c>
      <c r="V620" s="219">
        <f>ROUND(U620,0)</f>
        <v>0</v>
      </c>
      <c r="W620" s="219">
        <v>0</v>
      </c>
      <c r="X620" s="182">
        <f>VLOOKUP(A:A,[3]全区!$A$1:$S$65536,19,FALSE)</f>
        <v>0</v>
      </c>
      <c r="Y620" s="219">
        <f>ROUND(X620,0)</f>
        <v>0</v>
      </c>
      <c r="AA620" s="182">
        <f>VLOOKUP(A:A,[2]全区!$A$1:$T$65536,20,FALSE)</f>
        <v>0</v>
      </c>
      <c r="AB620" s="219">
        <f>ROUND(AA620,0)</f>
        <v>0</v>
      </c>
      <c r="AC620" s="182">
        <f>VLOOKUP(A:A,[1]全区!$A$1:$V$65536,22,FALSE)</f>
        <v>0</v>
      </c>
      <c r="AD620" s="219">
        <f>ROUND(AC620,0)</f>
        <v>0</v>
      </c>
      <c r="AE620" s="182">
        <f>VLOOKUP(A:A,[2]全区!$A$1:$P$65536,16,FALSE)</f>
        <v>5179.57</v>
      </c>
      <c r="AF620" s="219">
        <f>ROUND(AE620,0)</f>
        <v>5180</v>
      </c>
      <c r="AH620" s="182">
        <v>5858</v>
      </c>
      <c r="AI620" s="182">
        <f>VLOOKUP(A:A,'[4]YB01'!$A$1:$C$1317,3,FALSE)</f>
        <v>5858</v>
      </c>
      <c r="AJ620" s="177">
        <f t="shared" si="1212"/>
        <v>54</v>
      </c>
      <c r="AK620" s="146">
        <v>5858</v>
      </c>
      <c r="AL620" s="146">
        <f>ROUND(AM620,0)</f>
        <v>5858</v>
      </c>
      <c r="AM620" s="228">
        <v>5858.23594</v>
      </c>
      <c r="AN620" s="182">
        <f t="shared" si="1151"/>
        <v>0</v>
      </c>
      <c r="AO620" s="219">
        <v>37</v>
      </c>
      <c r="AP620" s="176">
        <f>(SUMIF([5]预算调整!$O:$O,A:A,[5]预算调整!$AD:$AD))/10000</f>
        <v>36.812</v>
      </c>
      <c r="AQ620" s="219">
        <f t="shared" si="1171"/>
        <v>37</v>
      </c>
      <c r="AR620" s="219">
        <v>17</v>
      </c>
      <c r="AS620" s="182">
        <f>(SUMIF([6]预算调整!$F:$F,A:A,[6]预算调整!$P:$P))/10000</f>
        <v>16.812</v>
      </c>
      <c r="AT620" s="219">
        <f t="shared" si="1213"/>
        <v>17</v>
      </c>
      <c r="AW620" s="231">
        <v>5180</v>
      </c>
      <c r="AX620" s="182">
        <f>(SUMIF([7]Sheet2!$B:$B,A:A,[7]Sheet2!$C:$C))/10000</f>
        <v>5179.57</v>
      </c>
      <c r="AY620" s="219">
        <f t="shared" si="1214"/>
        <v>5180</v>
      </c>
      <c r="BC620" s="182">
        <v>0</v>
      </c>
      <c r="BD620" s="146">
        <f t="shared" si="1215"/>
        <v>0</v>
      </c>
      <c r="BE620" s="182">
        <v>0</v>
      </c>
      <c r="BF620" s="182">
        <f>SUMIF([8]Sheet1!$O:$O,A620,[8]Sheet1!$AD:$AD)</f>
        <v>0</v>
      </c>
    </row>
    <row r="621" hidden="1" customHeight="1" spans="1:58">
      <c r="A621" s="208">
        <v>2082699</v>
      </c>
      <c r="B621" s="60" t="s">
        <v>534</v>
      </c>
      <c r="C621" s="63">
        <f t="shared" si="1206"/>
        <v>0</v>
      </c>
      <c r="D621" s="63">
        <f t="shared" si="1207"/>
        <v>0</v>
      </c>
      <c r="E621" s="63">
        <f t="shared" si="1208"/>
        <v>0</v>
      </c>
      <c r="F621" s="63">
        <f t="shared" si="1209"/>
        <v>0</v>
      </c>
      <c r="G621" s="63">
        <f t="shared" si="1210"/>
        <v>0</v>
      </c>
      <c r="H621" s="63">
        <f t="shared" si="1211"/>
        <v>0</v>
      </c>
      <c r="I621" s="106" t="str">
        <f t="shared" si="1112"/>
        <v>否</v>
      </c>
      <c r="J621" s="146" t="str">
        <f t="shared" si="1113"/>
        <v>项</v>
      </c>
      <c r="K621" s="146" t="str">
        <f t="shared" si="1114"/>
        <v>208</v>
      </c>
      <c r="N621" s="218">
        <v>0</v>
      </c>
      <c r="O621" s="146">
        <v>0</v>
      </c>
      <c r="P621" s="219">
        <f>ROUND(O621,0)</f>
        <v>0</v>
      </c>
      <c r="Q621" s="219">
        <v>0</v>
      </c>
      <c r="R621" s="219">
        <v>0</v>
      </c>
      <c r="S621" s="219">
        <f>VLOOKUP(A:A,[3]全区!$A$1:$O$65536,15,FALSE)</f>
        <v>0</v>
      </c>
      <c r="T621" s="219">
        <v>0</v>
      </c>
      <c r="U621" s="146">
        <f>VLOOKUP(A:A,[3]全区!$A$1:$Q$65536,17,FALSE)</f>
        <v>0</v>
      </c>
      <c r="V621" s="219">
        <f>ROUND(U621,0)</f>
        <v>0</v>
      </c>
      <c r="W621" s="219">
        <v>0</v>
      </c>
      <c r="X621" s="182">
        <f>VLOOKUP(A:A,[3]全区!$A$1:$S$65536,19,FALSE)</f>
        <v>0</v>
      </c>
      <c r="Y621" s="219">
        <f>ROUND(X621,0)</f>
        <v>0</v>
      </c>
      <c r="AA621" s="182">
        <f>VLOOKUP(A:A,[2]全区!$A$1:$T$65536,20,FALSE)</f>
        <v>0</v>
      </c>
      <c r="AB621" s="219">
        <f>ROUND(AA621,0)</f>
        <v>0</v>
      </c>
      <c r="AC621" s="182">
        <f>VLOOKUP(A:A,[1]全区!$A$1:$V$65536,22,FALSE)</f>
        <v>0</v>
      </c>
      <c r="AD621" s="219">
        <f>ROUND(AC621,0)</f>
        <v>0</v>
      </c>
      <c r="AE621" s="182">
        <f>VLOOKUP(A:A,[2]全区!$A$1:$P$65536,16,FALSE)</f>
        <v>0</v>
      </c>
      <c r="AF621" s="219">
        <f>ROUND(AE621,0)</f>
        <v>0</v>
      </c>
      <c r="AH621" s="182">
        <v>0</v>
      </c>
      <c r="AI621" s="182">
        <f>VLOOKUP(A:A,'[4]YB01'!$A$1:$C$1317,3,FALSE)</f>
        <v>0</v>
      </c>
      <c r="AJ621" s="177">
        <f t="shared" si="1212"/>
        <v>0</v>
      </c>
      <c r="AK621" s="146">
        <v>0</v>
      </c>
      <c r="AL621" s="146">
        <f>ROUND(AM621,0)</f>
        <v>0</v>
      </c>
      <c r="AM621" s="228">
        <v>0</v>
      </c>
      <c r="AN621" s="182">
        <f t="shared" si="1151"/>
        <v>0</v>
      </c>
      <c r="AO621" s="219">
        <v>0</v>
      </c>
      <c r="AP621" s="176">
        <f>(SUMIF([5]预算调整!$O:$O,A:A,[5]预算调整!$AD:$AD))/10000</f>
        <v>0</v>
      </c>
      <c r="AQ621" s="219">
        <f t="shared" si="1171"/>
        <v>0</v>
      </c>
      <c r="AR621" s="219">
        <v>0</v>
      </c>
      <c r="AS621" s="182">
        <f>(SUMIF([6]预算调整!$F:$F,A:A,[6]预算调整!$P:$P))/10000</f>
        <v>0</v>
      </c>
      <c r="AT621" s="219">
        <f t="shared" si="1213"/>
        <v>0</v>
      </c>
      <c r="AW621" s="231">
        <v>0</v>
      </c>
      <c r="AX621" s="182">
        <f>(SUMIF([7]Sheet2!$B:$B,A:A,[7]Sheet2!$C:$C))/10000</f>
        <v>0</v>
      </c>
      <c r="AY621" s="219">
        <f t="shared" si="1214"/>
        <v>0</v>
      </c>
      <c r="BC621" s="182">
        <v>0</v>
      </c>
      <c r="BD621" s="146">
        <f t="shared" si="1215"/>
        <v>0</v>
      </c>
      <c r="BE621" s="182">
        <v>0</v>
      </c>
      <c r="BF621" s="182">
        <f>SUMIF([8]Sheet1!$O:$O,A621,[8]Sheet1!$AD:$AD)</f>
        <v>0</v>
      </c>
    </row>
    <row r="622" s="177" customFormat="1" customHeight="1" spans="1:58">
      <c r="A622" s="209">
        <v>20827</v>
      </c>
      <c r="B622" s="207" t="s">
        <v>535</v>
      </c>
      <c r="C622" s="66">
        <f t="shared" ref="C622:H622" si="1217">SUM(C623:C625)</f>
        <v>21</v>
      </c>
      <c r="D622" s="66">
        <f t="shared" si="1217"/>
        <v>0</v>
      </c>
      <c r="E622" s="66">
        <f t="shared" si="1217"/>
        <v>-18</v>
      </c>
      <c r="F622" s="66">
        <f t="shared" si="1217"/>
        <v>0</v>
      </c>
      <c r="G622" s="66">
        <f t="shared" si="1217"/>
        <v>0</v>
      </c>
      <c r="H622" s="66">
        <f t="shared" si="1217"/>
        <v>3</v>
      </c>
      <c r="I622" s="106" t="str">
        <f t="shared" si="1112"/>
        <v>是</v>
      </c>
      <c r="J622" s="143" t="str">
        <f t="shared" si="1113"/>
        <v>款</v>
      </c>
      <c r="K622" s="143" t="str">
        <f t="shared" si="1114"/>
        <v>208</v>
      </c>
      <c r="L622" s="143"/>
      <c r="M622" s="143"/>
      <c r="N622" s="143"/>
      <c r="O622" s="143"/>
      <c r="P622" s="143"/>
      <c r="Q622" s="143"/>
      <c r="R622" s="143"/>
      <c r="S622" s="143"/>
      <c r="T622" s="143"/>
      <c r="U622" s="143"/>
      <c r="V622" s="143"/>
      <c r="W622" s="143"/>
      <c r="AN622" s="182">
        <f t="shared" si="1151"/>
        <v>0</v>
      </c>
      <c r="AO622" s="219"/>
      <c r="AP622" s="176">
        <f>(SUMIF([5]预算调整!$O:$O,A:A,[5]预算调整!$AD:$AD))/10000</f>
        <v>0</v>
      </c>
      <c r="AQ622" s="219">
        <f t="shared" si="1171"/>
        <v>0</v>
      </c>
      <c r="AR622" s="219"/>
      <c r="AS622" s="182">
        <v>0</v>
      </c>
      <c r="AX622" s="182">
        <v>0</v>
      </c>
      <c r="BC622" s="182"/>
      <c r="BD622" s="182"/>
      <c r="BE622" s="182">
        <v>0</v>
      </c>
      <c r="BF622" s="182"/>
    </row>
    <row r="623" hidden="1" customHeight="1" spans="1:58">
      <c r="A623" s="208">
        <v>2082701</v>
      </c>
      <c r="B623" s="60" t="s">
        <v>536</v>
      </c>
      <c r="C623" s="63">
        <f t="shared" ref="C623:C625" si="1218">N623+T623+W623</f>
        <v>0</v>
      </c>
      <c r="D623" s="63">
        <f t="shared" ref="D623:D625" si="1219">Q623+T623</f>
        <v>0</v>
      </c>
      <c r="E623" s="63">
        <f t="shared" ref="E623:E625" si="1220">H623-C623</f>
        <v>0</v>
      </c>
      <c r="F623" s="63">
        <f t="shared" ref="F623:F625" si="1221">G623-D623</f>
        <v>0</v>
      </c>
      <c r="G623" s="63">
        <f t="shared" ref="G623:G625" si="1222">AW623</f>
        <v>0</v>
      </c>
      <c r="H623" s="63">
        <f t="shared" ref="H623:H625" si="1223">AK623+AN623</f>
        <v>0</v>
      </c>
      <c r="I623" s="106" t="str">
        <f t="shared" si="1112"/>
        <v>否</v>
      </c>
      <c r="J623" s="146" t="str">
        <f t="shared" si="1113"/>
        <v>项</v>
      </c>
      <c r="K623" s="146" t="str">
        <f t="shared" si="1114"/>
        <v>208</v>
      </c>
      <c r="N623" s="218">
        <v>0</v>
      </c>
      <c r="P623" s="219">
        <f>ROUND(O623,0)</f>
        <v>0</v>
      </c>
      <c r="Q623" s="219"/>
      <c r="R623" s="219"/>
      <c r="S623" s="219"/>
      <c r="T623" s="219"/>
      <c r="V623" s="219"/>
      <c r="W623" s="219">
        <v>0</v>
      </c>
      <c r="Y623" s="219">
        <f>ROUND(X623,0)</f>
        <v>0</v>
      </c>
      <c r="AB623" s="219"/>
      <c r="AD623" s="219">
        <f>ROUND(AC623,0)</f>
        <v>0</v>
      </c>
      <c r="AF623" s="219"/>
      <c r="AH623" s="182">
        <v>0</v>
      </c>
      <c r="AI623" s="182">
        <f>VLOOKUP(A:A,'[4]YB01'!$A$1:$C$1317,3,FALSE)</f>
        <v>0</v>
      </c>
      <c r="AJ623" s="177">
        <f t="shared" ref="AJ623:AJ625" si="1224">AO623+AR623</f>
        <v>0</v>
      </c>
      <c r="AK623" s="146">
        <v>0</v>
      </c>
      <c r="AL623" s="146">
        <f>ROUND(AM623,0)</f>
        <v>0</v>
      </c>
      <c r="AM623" s="228">
        <v>0</v>
      </c>
      <c r="AN623" s="182">
        <f t="shared" si="1151"/>
        <v>0</v>
      </c>
      <c r="AO623" s="219">
        <v>0</v>
      </c>
      <c r="AP623" s="176">
        <f>(SUMIF([5]预算调整!$O:$O,A:A,[5]预算调整!$AD:$AD))/10000</f>
        <v>0</v>
      </c>
      <c r="AQ623" s="219">
        <f t="shared" si="1171"/>
        <v>0</v>
      </c>
      <c r="AR623" s="219">
        <v>0</v>
      </c>
      <c r="AS623" s="182">
        <f>(SUMIF([6]预算调整!$F:$F,A:A,[6]预算调整!$P:$P))/10000</f>
        <v>0</v>
      </c>
      <c r="AT623" s="219">
        <f t="shared" ref="AT623:AT625" si="1225">ROUND(AS623,0)</f>
        <v>0</v>
      </c>
      <c r="AW623" s="231">
        <v>0</v>
      </c>
      <c r="AX623" s="182">
        <f>(SUMIF([7]Sheet2!$B:$B,A:A,[7]Sheet2!$C:$C))/10000</f>
        <v>0</v>
      </c>
      <c r="AY623" s="219">
        <f t="shared" ref="AY623:AY625" si="1226">ROUND(AX623,0)</f>
        <v>0</v>
      </c>
      <c r="BC623" s="182">
        <v>0</v>
      </c>
      <c r="BD623" s="146">
        <f t="shared" ref="BD623:BD625" si="1227">ROUND(BE623,0)</f>
        <v>0</v>
      </c>
      <c r="BE623" s="182">
        <v>0</v>
      </c>
      <c r="BF623" s="182">
        <f>SUMIF([8]Sheet1!$O:$O,A623,[8]Sheet1!$AD:$AD)</f>
        <v>0</v>
      </c>
    </row>
    <row r="624" hidden="1" customHeight="1" spans="1:58">
      <c r="A624" s="208">
        <v>2082702</v>
      </c>
      <c r="B624" s="60" t="s">
        <v>537</v>
      </c>
      <c r="C624" s="63">
        <f t="shared" si="1218"/>
        <v>0</v>
      </c>
      <c r="D624" s="63">
        <f t="shared" si="1219"/>
        <v>0</v>
      </c>
      <c r="E624" s="63">
        <f t="shared" si="1220"/>
        <v>0</v>
      </c>
      <c r="F624" s="63">
        <f t="shared" si="1221"/>
        <v>0</v>
      </c>
      <c r="G624" s="63">
        <f t="shared" si="1222"/>
        <v>0</v>
      </c>
      <c r="H624" s="63">
        <f t="shared" si="1223"/>
        <v>0</v>
      </c>
      <c r="I624" s="106" t="str">
        <f t="shared" si="1112"/>
        <v>否</v>
      </c>
      <c r="J624" s="146" t="str">
        <f t="shared" si="1113"/>
        <v>项</v>
      </c>
      <c r="K624" s="146" t="str">
        <f t="shared" si="1114"/>
        <v>208</v>
      </c>
      <c r="N624" s="218">
        <v>0</v>
      </c>
      <c r="P624" s="219">
        <f>ROUND(O624,0)</f>
        <v>0</v>
      </c>
      <c r="Q624" s="219"/>
      <c r="R624" s="219"/>
      <c r="S624" s="219"/>
      <c r="T624" s="219"/>
      <c r="V624" s="219"/>
      <c r="W624" s="219">
        <v>0</v>
      </c>
      <c r="Y624" s="219">
        <f>ROUND(X624,0)</f>
        <v>0</v>
      </c>
      <c r="AB624" s="219"/>
      <c r="AD624" s="219">
        <f>ROUND(AC624,0)</f>
        <v>0</v>
      </c>
      <c r="AF624" s="219"/>
      <c r="AH624" s="182">
        <v>0</v>
      </c>
      <c r="AI624" s="182">
        <f>VLOOKUP(A:A,'[4]YB01'!$A$1:$C$1317,3,FALSE)</f>
        <v>0</v>
      </c>
      <c r="AJ624" s="177">
        <f t="shared" si="1224"/>
        <v>0</v>
      </c>
      <c r="AK624" s="146">
        <v>0</v>
      </c>
      <c r="AL624" s="146">
        <f>ROUND(AM624,0)</f>
        <v>0</v>
      </c>
      <c r="AM624" s="228">
        <v>0</v>
      </c>
      <c r="AN624" s="182">
        <f t="shared" si="1151"/>
        <v>0</v>
      </c>
      <c r="AO624" s="219">
        <v>0</v>
      </c>
      <c r="AP624" s="176">
        <f>(SUMIF([5]预算调整!$O:$O,A:A,[5]预算调整!$AD:$AD))/10000</f>
        <v>0</v>
      </c>
      <c r="AQ624" s="219">
        <f t="shared" si="1171"/>
        <v>0</v>
      </c>
      <c r="AR624" s="219">
        <v>0</v>
      </c>
      <c r="AS624" s="182">
        <f>(SUMIF([6]预算调整!$F:$F,A:A,[6]预算调整!$P:$P))/10000</f>
        <v>0</v>
      </c>
      <c r="AT624" s="219">
        <f t="shared" si="1225"/>
        <v>0</v>
      </c>
      <c r="AW624" s="231">
        <v>0</v>
      </c>
      <c r="AX624" s="182">
        <f>(SUMIF([7]Sheet2!$B:$B,A:A,[7]Sheet2!$C:$C))/10000</f>
        <v>0</v>
      </c>
      <c r="AY624" s="219">
        <f t="shared" si="1226"/>
        <v>0</v>
      </c>
      <c r="BC624" s="182">
        <v>0</v>
      </c>
      <c r="BD624" s="146">
        <f t="shared" si="1227"/>
        <v>0</v>
      </c>
      <c r="BE624" s="182">
        <v>0</v>
      </c>
      <c r="BF624" s="182">
        <f>SUMIF([8]Sheet1!$O:$O,A624,[8]Sheet1!$AD:$AD)</f>
        <v>0</v>
      </c>
    </row>
    <row r="625" customHeight="1" spans="1:58">
      <c r="A625" s="208">
        <v>2082799</v>
      </c>
      <c r="B625" s="60" t="s">
        <v>538</v>
      </c>
      <c r="C625" s="63">
        <f t="shared" si="1218"/>
        <v>21</v>
      </c>
      <c r="D625" s="63">
        <f t="shared" si="1219"/>
        <v>0</v>
      </c>
      <c r="E625" s="63">
        <f t="shared" si="1220"/>
        <v>-18</v>
      </c>
      <c r="F625" s="63">
        <f t="shared" si="1221"/>
        <v>0</v>
      </c>
      <c r="G625" s="63">
        <f t="shared" si="1222"/>
        <v>0</v>
      </c>
      <c r="H625" s="63">
        <f t="shared" si="1223"/>
        <v>3</v>
      </c>
      <c r="I625" s="106" t="str">
        <f t="shared" ref="I625:I686" si="1228">IF(SUM(C625:H625)=0,"否","是")</f>
        <v>是</v>
      </c>
      <c r="J625" s="146" t="str">
        <f t="shared" ref="J625:J687" si="1229">IF(LEN(A625)=3,"类",IF(LEN(A625)=5,"款","项"))</f>
        <v>项</v>
      </c>
      <c r="K625" s="146" t="str">
        <f t="shared" ref="K625:K687" si="1230">LEFT(A625,3)</f>
        <v>208</v>
      </c>
      <c r="N625" s="218">
        <v>21</v>
      </c>
      <c r="O625" s="146">
        <v>20.762789</v>
      </c>
      <c r="P625" s="219">
        <f>ROUND(O625,0)</f>
        <v>21</v>
      </c>
      <c r="Q625" s="219">
        <v>0</v>
      </c>
      <c r="R625" s="219">
        <v>0</v>
      </c>
      <c r="S625" s="219">
        <f>VLOOKUP(A:A,[3]全区!$A$1:$O$65536,15,FALSE)</f>
        <v>0</v>
      </c>
      <c r="T625" s="219">
        <v>0</v>
      </c>
      <c r="U625" s="146">
        <f>VLOOKUP(A:A,[3]全区!$A$1:$Q$65536,17,FALSE)</f>
        <v>0</v>
      </c>
      <c r="V625" s="219">
        <f>ROUND(U625,0)</f>
        <v>0</v>
      </c>
      <c r="W625" s="219">
        <v>0</v>
      </c>
      <c r="X625" s="182">
        <f>VLOOKUP(A:A,[3]全区!$A$1:$S$65536,19,FALSE)</f>
        <v>0</v>
      </c>
      <c r="Y625" s="219">
        <f>ROUND(X625,0)</f>
        <v>0</v>
      </c>
      <c r="AA625" s="182">
        <f>VLOOKUP(A:A,[2]全区!$A$1:$T$65536,20,FALSE)</f>
        <v>0</v>
      </c>
      <c r="AB625" s="219">
        <f>ROUND(AA625,0)</f>
        <v>0</v>
      </c>
      <c r="AC625" s="182">
        <f>VLOOKUP(A:A,[1]全区!$A$1:$V$65536,22,FALSE)</f>
        <v>0</v>
      </c>
      <c r="AD625" s="219">
        <f>ROUND(AC625,0)</f>
        <v>0</v>
      </c>
      <c r="AE625" s="182">
        <f>VLOOKUP(A:A,[2]全区!$A$1:$P$65536,16,FALSE)</f>
        <v>0</v>
      </c>
      <c r="AF625" s="219">
        <f>ROUND(AE625,0)</f>
        <v>0</v>
      </c>
      <c r="AH625" s="182">
        <v>3</v>
      </c>
      <c r="AI625" s="182">
        <f>VLOOKUP(A:A,'[4]YB01'!$A$1:$C$1317,3,FALSE)</f>
        <v>3</v>
      </c>
      <c r="AJ625" s="177">
        <f t="shared" si="1224"/>
        <v>18</v>
      </c>
      <c r="AK625" s="146">
        <v>3</v>
      </c>
      <c r="AL625" s="146">
        <f>ROUND(AM625,0)</f>
        <v>3</v>
      </c>
      <c r="AM625" s="228">
        <v>2.932238</v>
      </c>
      <c r="AN625" s="182">
        <f t="shared" si="1151"/>
        <v>0</v>
      </c>
      <c r="AO625" s="219">
        <v>0</v>
      </c>
      <c r="AP625" s="176">
        <f>(SUMIF([5]预算调整!$O:$O,A:A,[5]预算调整!$AD:$AD))/10000</f>
        <v>0</v>
      </c>
      <c r="AQ625" s="219">
        <f t="shared" si="1171"/>
        <v>0</v>
      </c>
      <c r="AR625" s="219">
        <v>18</v>
      </c>
      <c r="AS625" s="182">
        <f>(SUMIF([6]预算调整!$F:$F,A:A,[6]预算调整!$P:$P))/10000</f>
        <v>17.830551</v>
      </c>
      <c r="AT625" s="219">
        <f t="shared" si="1225"/>
        <v>18</v>
      </c>
      <c r="AW625" s="231">
        <v>0</v>
      </c>
      <c r="AX625" s="182">
        <f>(SUMIF([7]Sheet2!$B:$B,A:A,[7]Sheet2!$C:$C))/10000</f>
        <v>0</v>
      </c>
      <c r="AY625" s="219">
        <f t="shared" si="1226"/>
        <v>0</v>
      </c>
      <c r="BC625" s="182">
        <v>0</v>
      </c>
      <c r="BD625" s="146">
        <f t="shared" si="1227"/>
        <v>0</v>
      </c>
      <c r="BE625" s="182">
        <v>0</v>
      </c>
      <c r="BF625" s="182">
        <f>SUMIF([8]Sheet1!$O:$O,A625,[8]Sheet1!$AD:$AD)</f>
        <v>0</v>
      </c>
    </row>
    <row r="626" s="177" customFormat="1" customHeight="1" spans="1:58">
      <c r="A626" s="209">
        <v>20828</v>
      </c>
      <c r="B626" s="207" t="s">
        <v>539</v>
      </c>
      <c r="C626" s="66">
        <f t="shared" ref="C626:H626" si="1231">SUM(C627:C633)</f>
        <v>515</v>
      </c>
      <c r="D626" s="66">
        <f t="shared" si="1231"/>
        <v>266</v>
      </c>
      <c r="E626" s="66">
        <f t="shared" si="1231"/>
        <v>-130</v>
      </c>
      <c r="F626" s="66">
        <f t="shared" si="1231"/>
        <v>-184</v>
      </c>
      <c r="G626" s="66">
        <f t="shared" si="1231"/>
        <v>82</v>
      </c>
      <c r="H626" s="66">
        <f t="shared" si="1231"/>
        <v>385</v>
      </c>
      <c r="I626" s="106" t="str">
        <f t="shared" si="1228"/>
        <v>是</v>
      </c>
      <c r="J626" s="143" t="str">
        <f t="shared" si="1229"/>
        <v>款</v>
      </c>
      <c r="K626" s="143" t="str">
        <f t="shared" si="1230"/>
        <v>208</v>
      </c>
      <c r="L626" s="143"/>
      <c r="M626" s="143"/>
      <c r="N626" s="143"/>
      <c r="O626" s="143"/>
      <c r="P626" s="143"/>
      <c r="Q626" s="143"/>
      <c r="R626" s="143"/>
      <c r="S626" s="143"/>
      <c r="T626" s="143"/>
      <c r="U626" s="143"/>
      <c r="V626" s="143"/>
      <c r="W626" s="143"/>
      <c r="AN626" s="182">
        <f t="shared" si="1151"/>
        <v>0</v>
      </c>
      <c r="AO626" s="219"/>
      <c r="AP626" s="176">
        <f>(SUMIF([5]预算调整!$O:$O,A:A,[5]预算调整!$AD:$AD))/10000</f>
        <v>0</v>
      </c>
      <c r="AQ626" s="219">
        <f t="shared" si="1171"/>
        <v>0</v>
      </c>
      <c r="AR626" s="219"/>
      <c r="AS626" s="182">
        <v>0</v>
      </c>
      <c r="AX626" s="182">
        <v>0</v>
      </c>
      <c r="BC626" s="182"/>
      <c r="BD626" s="182"/>
      <c r="BE626" s="182">
        <v>0</v>
      </c>
      <c r="BF626" s="182"/>
    </row>
    <row r="627" customHeight="1" spans="1:58">
      <c r="A627" s="208">
        <v>2082801</v>
      </c>
      <c r="B627" s="60" t="s">
        <v>101</v>
      </c>
      <c r="C627" s="63">
        <f t="shared" ref="C627:C633" si="1232">N627+T627+W627</f>
        <v>103</v>
      </c>
      <c r="D627" s="63">
        <f t="shared" ref="D627:D633" si="1233">Q627+T627</f>
        <v>0</v>
      </c>
      <c r="E627" s="63">
        <f t="shared" ref="E627:E633" si="1234">H627-C627</f>
        <v>33</v>
      </c>
      <c r="F627" s="63">
        <f t="shared" ref="F627:F633" si="1235">G627-D627</f>
        <v>0</v>
      </c>
      <c r="G627" s="63">
        <f t="shared" ref="G627:G633" si="1236">AW627</f>
        <v>0</v>
      </c>
      <c r="H627" s="63">
        <f t="shared" ref="H627:H633" si="1237">AK627+AN627</f>
        <v>136</v>
      </c>
      <c r="I627" s="106" t="str">
        <f t="shared" si="1228"/>
        <v>是</v>
      </c>
      <c r="J627" s="146" t="str">
        <f t="shared" si="1229"/>
        <v>项</v>
      </c>
      <c r="K627" s="146" t="str">
        <f t="shared" si="1230"/>
        <v>208</v>
      </c>
      <c r="N627" s="218">
        <v>103</v>
      </c>
      <c r="O627" s="146">
        <v>103.4876</v>
      </c>
      <c r="P627" s="219">
        <f t="shared" ref="P627:P633" si="1238">ROUND(O627,0)</f>
        <v>103</v>
      </c>
      <c r="Q627" s="219">
        <v>0</v>
      </c>
      <c r="R627" s="219">
        <v>0</v>
      </c>
      <c r="S627" s="219">
        <f>VLOOKUP(A:A,[3]全区!$A$1:$O$65536,15,FALSE)</f>
        <v>0</v>
      </c>
      <c r="T627" s="219">
        <v>0</v>
      </c>
      <c r="U627" s="146">
        <f>VLOOKUP(A:A,[3]全区!$A$1:$Q$65536,17,FALSE)</f>
        <v>0</v>
      </c>
      <c r="V627" s="219">
        <f t="shared" ref="V627:V633" si="1239">ROUND(U627,0)</f>
        <v>0</v>
      </c>
      <c r="W627" s="219">
        <v>0</v>
      </c>
      <c r="X627" s="182">
        <f>VLOOKUP(A:A,[3]全区!$A$1:$S$65536,19,FALSE)</f>
        <v>0</v>
      </c>
      <c r="Y627" s="219">
        <f t="shared" ref="Y627:Y633" si="1240">ROUND(X627,0)</f>
        <v>0</v>
      </c>
      <c r="AA627" s="182">
        <f>VLOOKUP(A:A,[2]全区!$A$1:$T$65536,20,FALSE)</f>
        <v>0</v>
      </c>
      <c r="AB627" s="219">
        <f t="shared" ref="AB627:AB633" si="1241">ROUND(AA627,0)</f>
        <v>0</v>
      </c>
      <c r="AC627" s="182">
        <f>VLOOKUP(A:A,[1]全区!$A$1:$V$65536,22,FALSE)</f>
        <v>0</v>
      </c>
      <c r="AD627" s="219">
        <f t="shared" ref="AD627:AD633" si="1242">ROUND(AC627,0)</f>
        <v>0</v>
      </c>
      <c r="AE627" s="182">
        <f>VLOOKUP(A:A,[2]全区!$A$1:$P$65536,16,FALSE)</f>
        <v>0</v>
      </c>
      <c r="AF627" s="219">
        <f t="shared" ref="AF627:AF633" si="1243">ROUND(AE627,0)</f>
        <v>0</v>
      </c>
      <c r="AH627" s="182">
        <v>102</v>
      </c>
      <c r="AI627" s="182">
        <f>VLOOKUP(A:A,'[4]YB01'!$A$1:$C$1317,3,FALSE)</f>
        <v>102</v>
      </c>
      <c r="AJ627" s="177">
        <f t="shared" ref="AJ627:AJ633" si="1244">AO627+AR627</f>
        <v>7</v>
      </c>
      <c r="AK627" s="146">
        <v>103</v>
      </c>
      <c r="AL627" s="146">
        <f t="shared" ref="AL627:AL633" si="1245">ROUND(AM627,0)</f>
        <v>103</v>
      </c>
      <c r="AM627" s="228">
        <v>102.562142</v>
      </c>
      <c r="AN627" s="182">
        <f t="shared" si="1151"/>
        <v>33</v>
      </c>
      <c r="AO627" s="219">
        <v>7</v>
      </c>
      <c r="AP627" s="176">
        <f>(SUMIF([5]预算调整!$O:$O,A:A,[5]预算调整!$AD:$AD))/10000</f>
        <v>7.4186</v>
      </c>
      <c r="AQ627" s="219">
        <f t="shared" si="1171"/>
        <v>7</v>
      </c>
      <c r="AR627" s="219">
        <v>0</v>
      </c>
      <c r="AS627" s="182">
        <f>(SUMIF([6]预算调整!$F:$F,A:A,[6]预算调整!$P:$P))/10000</f>
        <v>0</v>
      </c>
      <c r="AT627" s="219">
        <f t="shared" ref="AT627:AT633" si="1246">ROUND(AS627,0)</f>
        <v>0</v>
      </c>
      <c r="AW627" s="231">
        <v>0</v>
      </c>
      <c r="AX627" s="182">
        <f>(SUMIF([7]Sheet2!$B:$B,A:A,[7]Sheet2!$C:$C))/10000</f>
        <v>0</v>
      </c>
      <c r="AY627" s="219">
        <f t="shared" ref="AY627:AY633" si="1247">ROUND(AX627,0)</f>
        <v>0</v>
      </c>
      <c r="BC627" s="182">
        <v>33</v>
      </c>
      <c r="BD627" s="146">
        <f t="shared" ref="BD627:BD633" si="1248">ROUND(BE627,0)</f>
        <v>33</v>
      </c>
      <c r="BE627" s="182">
        <v>32.7995</v>
      </c>
      <c r="BF627" s="182">
        <f>SUMIF([8]Sheet1!$O:$O,A627,[8]Sheet1!$AD:$AD)</f>
        <v>327995</v>
      </c>
    </row>
    <row r="628" hidden="1" customHeight="1" spans="1:58">
      <c r="A628" s="208">
        <v>2082802</v>
      </c>
      <c r="B628" s="60" t="s">
        <v>102</v>
      </c>
      <c r="C628" s="63">
        <f t="shared" si="1232"/>
        <v>0</v>
      </c>
      <c r="D628" s="63">
        <f t="shared" si="1233"/>
        <v>0</v>
      </c>
      <c r="E628" s="63">
        <f t="shared" si="1234"/>
        <v>0</v>
      </c>
      <c r="F628" s="63">
        <f t="shared" si="1235"/>
        <v>0</v>
      </c>
      <c r="G628" s="63">
        <f t="shared" si="1236"/>
        <v>0</v>
      </c>
      <c r="H628" s="63">
        <f t="shared" si="1237"/>
        <v>0</v>
      </c>
      <c r="I628" s="106" t="str">
        <f t="shared" si="1228"/>
        <v>否</v>
      </c>
      <c r="J628" s="146" t="str">
        <f t="shared" si="1229"/>
        <v>项</v>
      </c>
      <c r="K628" s="146" t="str">
        <f t="shared" si="1230"/>
        <v>208</v>
      </c>
      <c r="N628" s="218">
        <v>0</v>
      </c>
      <c r="P628" s="219">
        <f t="shared" si="1238"/>
        <v>0</v>
      </c>
      <c r="Q628" s="219"/>
      <c r="R628" s="219"/>
      <c r="S628" s="219"/>
      <c r="T628" s="219"/>
      <c r="V628" s="219"/>
      <c r="W628" s="219">
        <v>0</v>
      </c>
      <c r="Y628" s="219">
        <f t="shared" si="1240"/>
        <v>0</v>
      </c>
      <c r="AB628" s="219"/>
      <c r="AD628" s="219">
        <f t="shared" si="1242"/>
        <v>0</v>
      </c>
      <c r="AF628" s="219"/>
      <c r="AH628" s="182">
        <v>0</v>
      </c>
      <c r="AI628" s="182">
        <f>VLOOKUP(A:A,'[4]YB01'!$A$1:$C$1317,3,FALSE)</f>
        <v>0</v>
      </c>
      <c r="AJ628" s="177">
        <f t="shared" si="1244"/>
        <v>0</v>
      </c>
      <c r="AK628" s="146">
        <v>0</v>
      </c>
      <c r="AL628" s="146">
        <f t="shared" si="1245"/>
        <v>0</v>
      </c>
      <c r="AM628" s="228">
        <v>0</v>
      </c>
      <c r="AN628" s="182">
        <f t="shared" si="1151"/>
        <v>0</v>
      </c>
      <c r="AO628" s="219">
        <v>0</v>
      </c>
      <c r="AP628" s="176">
        <f>(SUMIF([5]预算调整!$O:$O,A:A,[5]预算调整!$AD:$AD))/10000</f>
        <v>0</v>
      </c>
      <c r="AQ628" s="219">
        <f t="shared" si="1171"/>
        <v>0</v>
      </c>
      <c r="AR628" s="219">
        <v>0</v>
      </c>
      <c r="AS628" s="182">
        <f>(SUMIF([6]预算调整!$F:$F,A:A,[6]预算调整!$P:$P))/10000</f>
        <v>0</v>
      </c>
      <c r="AT628" s="219">
        <f t="shared" si="1246"/>
        <v>0</v>
      </c>
      <c r="AW628" s="231">
        <v>0</v>
      </c>
      <c r="AX628" s="182">
        <f>(SUMIF([7]Sheet2!$B:$B,A:A,[7]Sheet2!$C:$C))/10000</f>
        <v>0</v>
      </c>
      <c r="AY628" s="219">
        <f t="shared" si="1247"/>
        <v>0</v>
      </c>
      <c r="BC628" s="182">
        <v>0</v>
      </c>
      <c r="BD628" s="146">
        <f t="shared" si="1248"/>
        <v>0</v>
      </c>
      <c r="BE628" s="182">
        <v>0</v>
      </c>
      <c r="BF628" s="182">
        <f>SUMIF([8]Sheet1!$O:$O,A628,[8]Sheet1!$AD:$AD)</f>
        <v>0</v>
      </c>
    </row>
    <row r="629" hidden="1" customHeight="1" spans="1:58">
      <c r="A629" s="208">
        <v>2082803</v>
      </c>
      <c r="B629" s="60" t="s">
        <v>103</v>
      </c>
      <c r="C629" s="63">
        <f t="shared" si="1232"/>
        <v>0</v>
      </c>
      <c r="D629" s="63">
        <f t="shared" si="1233"/>
        <v>0</v>
      </c>
      <c r="E629" s="63">
        <f t="shared" si="1234"/>
        <v>0</v>
      </c>
      <c r="F629" s="63">
        <f t="shared" si="1235"/>
        <v>0</v>
      </c>
      <c r="G629" s="63">
        <f t="shared" si="1236"/>
        <v>0</v>
      </c>
      <c r="H629" s="63">
        <f t="shared" si="1237"/>
        <v>0</v>
      </c>
      <c r="I629" s="106" t="str">
        <f t="shared" si="1228"/>
        <v>否</v>
      </c>
      <c r="J629" s="146" t="str">
        <f t="shared" si="1229"/>
        <v>项</v>
      </c>
      <c r="K629" s="146" t="str">
        <f t="shared" si="1230"/>
        <v>208</v>
      </c>
      <c r="N629" s="218">
        <v>0</v>
      </c>
      <c r="P629" s="219">
        <f t="shared" si="1238"/>
        <v>0</v>
      </c>
      <c r="Q629" s="219"/>
      <c r="R629" s="219"/>
      <c r="S629" s="219"/>
      <c r="T629" s="219"/>
      <c r="V629" s="219"/>
      <c r="W629" s="219">
        <v>0</v>
      </c>
      <c r="Y629" s="219">
        <f t="shared" si="1240"/>
        <v>0</v>
      </c>
      <c r="AB629" s="219"/>
      <c r="AD629" s="219">
        <f t="shared" si="1242"/>
        <v>0</v>
      </c>
      <c r="AF629" s="219"/>
      <c r="AH629" s="182">
        <v>0</v>
      </c>
      <c r="AI629" s="182">
        <f>VLOOKUP(A:A,'[4]YB01'!$A$1:$C$1317,3,FALSE)</f>
        <v>0</v>
      </c>
      <c r="AJ629" s="177">
        <f t="shared" si="1244"/>
        <v>0</v>
      </c>
      <c r="AK629" s="146">
        <v>0</v>
      </c>
      <c r="AL629" s="146">
        <f t="shared" si="1245"/>
        <v>0</v>
      </c>
      <c r="AM629" s="228">
        <v>0</v>
      </c>
      <c r="AN629" s="182">
        <f t="shared" si="1151"/>
        <v>0</v>
      </c>
      <c r="AO629" s="219">
        <v>0</v>
      </c>
      <c r="AP629" s="176">
        <f>(SUMIF([5]预算调整!$O:$O,A:A,[5]预算调整!$AD:$AD))/10000</f>
        <v>0</v>
      </c>
      <c r="AQ629" s="219">
        <f t="shared" si="1171"/>
        <v>0</v>
      </c>
      <c r="AR629" s="219">
        <v>0</v>
      </c>
      <c r="AS629" s="182">
        <f>(SUMIF([6]预算调整!$F:$F,A:A,[6]预算调整!$P:$P))/10000</f>
        <v>0</v>
      </c>
      <c r="AT629" s="219">
        <f t="shared" si="1246"/>
        <v>0</v>
      </c>
      <c r="AW629" s="231">
        <v>0</v>
      </c>
      <c r="AX629" s="182">
        <f>(SUMIF([7]Sheet2!$B:$B,A:A,[7]Sheet2!$C:$C))/10000</f>
        <v>0</v>
      </c>
      <c r="AY629" s="219">
        <f t="shared" si="1247"/>
        <v>0</v>
      </c>
      <c r="BC629" s="182">
        <v>0</v>
      </c>
      <c r="BD629" s="146">
        <f t="shared" si="1248"/>
        <v>0</v>
      </c>
      <c r="BE629" s="182">
        <v>0</v>
      </c>
      <c r="BF629" s="182">
        <f>SUMIF([8]Sheet1!$O:$O,A629,[8]Sheet1!$AD:$AD)</f>
        <v>0</v>
      </c>
    </row>
    <row r="630" customHeight="1" spans="1:58">
      <c r="A630" s="208">
        <v>2082804</v>
      </c>
      <c r="B630" s="60" t="s">
        <v>540</v>
      </c>
      <c r="C630" s="63">
        <v>138</v>
      </c>
      <c r="D630" s="63">
        <f t="shared" si="1233"/>
        <v>87</v>
      </c>
      <c r="E630" s="63">
        <f t="shared" si="1234"/>
        <v>-5</v>
      </c>
      <c r="F630" s="63">
        <f t="shared" si="1235"/>
        <v>-5</v>
      </c>
      <c r="G630" s="63">
        <f t="shared" si="1236"/>
        <v>82</v>
      </c>
      <c r="H630" s="63">
        <f t="shared" si="1237"/>
        <v>133</v>
      </c>
      <c r="I630" s="106" t="str">
        <f t="shared" si="1228"/>
        <v>是</v>
      </c>
      <c r="J630" s="146" t="str">
        <f t="shared" si="1229"/>
        <v>项</v>
      </c>
      <c r="K630" s="146" t="str">
        <f t="shared" si="1230"/>
        <v>208</v>
      </c>
      <c r="N630" s="218">
        <v>52</v>
      </c>
      <c r="O630" s="146">
        <v>51.64</v>
      </c>
      <c r="P630" s="219">
        <f t="shared" si="1238"/>
        <v>52</v>
      </c>
      <c r="Q630" s="219">
        <v>0</v>
      </c>
      <c r="R630" s="219">
        <v>0</v>
      </c>
      <c r="S630" s="219">
        <f>VLOOKUP(A:A,[3]全区!$A$1:$O$65536,15,FALSE)</f>
        <v>0</v>
      </c>
      <c r="T630" s="219">
        <v>87</v>
      </c>
      <c r="U630" s="146">
        <f>VLOOKUP(A:A,[3]全区!$A$1:$Q$65536,17,FALSE)</f>
        <v>86.56</v>
      </c>
      <c r="V630" s="219">
        <f t="shared" si="1239"/>
        <v>87</v>
      </c>
      <c r="W630" s="219">
        <v>0</v>
      </c>
      <c r="X630" s="182">
        <f>VLOOKUP(A:A,[3]全区!$A$1:$S$65536,19,FALSE)</f>
        <v>0</v>
      </c>
      <c r="Y630" s="219">
        <f t="shared" si="1240"/>
        <v>0</v>
      </c>
      <c r="AA630" s="182">
        <f>VLOOKUP(A:A,[2]全区!$A$1:$T$65536,20,FALSE)</f>
        <v>3.51</v>
      </c>
      <c r="AB630" s="219">
        <f t="shared" si="1241"/>
        <v>4</v>
      </c>
      <c r="AC630" s="182">
        <f>VLOOKUP(A:A,[1]全区!$A$1:$V$65536,22,FALSE)</f>
        <v>0</v>
      </c>
      <c r="AD630" s="219">
        <f t="shared" si="1242"/>
        <v>0</v>
      </c>
      <c r="AE630" s="182">
        <f>VLOOKUP(A:A,[2]全区!$A$1:$P$65536,16,FALSE)</f>
        <v>79.924</v>
      </c>
      <c r="AF630" s="219">
        <f t="shared" si="1243"/>
        <v>80</v>
      </c>
      <c r="AH630" s="182">
        <v>131</v>
      </c>
      <c r="AI630" s="182">
        <f>VLOOKUP(A:A,'[4]YB01'!$A$1:$C$1317,3,FALSE)</f>
        <v>131</v>
      </c>
      <c r="AJ630" s="177">
        <f t="shared" si="1244"/>
        <v>6</v>
      </c>
      <c r="AK630" s="146">
        <v>133</v>
      </c>
      <c r="AL630" s="146">
        <f t="shared" si="1245"/>
        <v>133</v>
      </c>
      <c r="AM630" s="228">
        <v>133.16775</v>
      </c>
      <c r="AN630" s="182">
        <f t="shared" si="1151"/>
        <v>0</v>
      </c>
      <c r="AO630" s="219">
        <v>4</v>
      </c>
      <c r="AP630" s="176">
        <f>(SUMIF([5]预算调整!$O:$O,A:A,[5]预算调整!$AD:$AD))/10000</f>
        <v>3.82385</v>
      </c>
      <c r="AQ630" s="219">
        <f t="shared" si="1171"/>
        <v>4</v>
      </c>
      <c r="AR630" s="219">
        <v>2</v>
      </c>
      <c r="AS630" s="182">
        <f>(SUMIF([6]预算调整!$F:$F,A:A,[6]预算调整!$P:$P))/10000</f>
        <v>2.36585</v>
      </c>
      <c r="AT630" s="219">
        <f t="shared" si="1246"/>
        <v>2</v>
      </c>
      <c r="AW630" s="231">
        <v>82</v>
      </c>
      <c r="AX630" s="182">
        <f>(SUMIF([7]Sheet2!$B:$B,A:A,[7]Sheet2!$C:$C))/10000</f>
        <v>82.026</v>
      </c>
      <c r="AY630" s="219">
        <f t="shared" si="1247"/>
        <v>82</v>
      </c>
      <c r="BC630" s="182">
        <v>0</v>
      </c>
      <c r="BD630" s="146">
        <f t="shared" si="1248"/>
        <v>0</v>
      </c>
      <c r="BE630" s="182">
        <v>0</v>
      </c>
      <c r="BF630" s="182">
        <f>SUMIF([8]Sheet1!$O:$O,A630,[8]Sheet1!$AD:$AD)</f>
        <v>0</v>
      </c>
    </row>
    <row r="631" hidden="1" customHeight="1" spans="1:58">
      <c r="A631" s="208">
        <v>2082805</v>
      </c>
      <c r="B631" s="60" t="s">
        <v>541</v>
      </c>
      <c r="C631" s="63">
        <f t="shared" si="1232"/>
        <v>0</v>
      </c>
      <c r="D631" s="63">
        <f t="shared" si="1233"/>
        <v>0</v>
      </c>
      <c r="E631" s="63">
        <f t="shared" si="1234"/>
        <v>0</v>
      </c>
      <c r="F631" s="63">
        <f t="shared" si="1235"/>
        <v>0</v>
      </c>
      <c r="G631" s="63">
        <f t="shared" si="1236"/>
        <v>0</v>
      </c>
      <c r="H631" s="63">
        <f t="shared" si="1237"/>
        <v>0</v>
      </c>
      <c r="I631" s="106" t="str">
        <f t="shared" si="1228"/>
        <v>否</v>
      </c>
      <c r="J631" s="146" t="str">
        <f t="shared" si="1229"/>
        <v>项</v>
      </c>
      <c r="K631" s="146" t="str">
        <f t="shared" si="1230"/>
        <v>208</v>
      </c>
      <c r="N631" s="218">
        <v>0</v>
      </c>
      <c r="P631" s="219">
        <f t="shared" si="1238"/>
        <v>0</v>
      </c>
      <c r="Q631" s="219"/>
      <c r="R631" s="219"/>
      <c r="S631" s="219"/>
      <c r="T631" s="219"/>
      <c r="V631" s="219"/>
      <c r="W631" s="219">
        <v>0</v>
      </c>
      <c r="Y631" s="219">
        <f t="shared" si="1240"/>
        <v>0</v>
      </c>
      <c r="AB631" s="219"/>
      <c r="AD631" s="219">
        <f t="shared" si="1242"/>
        <v>0</v>
      </c>
      <c r="AF631" s="219"/>
      <c r="AH631" s="182">
        <v>0</v>
      </c>
      <c r="AI631" s="182">
        <f>VLOOKUP(A:A,'[4]YB01'!$A$1:$C$1317,3,FALSE)</f>
        <v>0</v>
      </c>
      <c r="AJ631" s="177">
        <f t="shared" si="1244"/>
        <v>0</v>
      </c>
      <c r="AK631" s="146">
        <v>0</v>
      </c>
      <c r="AL631" s="146">
        <f t="shared" si="1245"/>
        <v>0</v>
      </c>
      <c r="AM631" s="228">
        <v>0</v>
      </c>
      <c r="AN631" s="182">
        <f t="shared" si="1151"/>
        <v>0</v>
      </c>
      <c r="AO631" s="219">
        <v>0</v>
      </c>
      <c r="AP631" s="176">
        <f>(SUMIF([5]预算调整!$O:$O,A:A,[5]预算调整!$AD:$AD))/10000</f>
        <v>0</v>
      </c>
      <c r="AQ631" s="219">
        <f t="shared" si="1171"/>
        <v>0</v>
      </c>
      <c r="AR631" s="219">
        <v>0</v>
      </c>
      <c r="AS631" s="182">
        <f>(SUMIF([6]预算调整!$F:$F,A:A,[6]预算调整!$P:$P))/10000</f>
        <v>0</v>
      </c>
      <c r="AT631" s="219">
        <f t="shared" si="1246"/>
        <v>0</v>
      </c>
      <c r="AW631" s="231">
        <v>0</v>
      </c>
      <c r="AX631" s="182">
        <f>(SUMIF([7]Sheet2!$B:$B,A:A,[7]Sheet2!$C:$C))/10000</f>
        <v>0</v>
      </c>
      <c r="AY631" s="219">
        <f t="shared" si="1247"/>
        <v>0</v>
      </c>
      <c r="BC631" s="182">
        <v>0</v>
      </c>
      <c r="BD631" s="146">
        <f t="shared" si="1248"/>
        <v>0</v>
      </c>
      <c r="BE631" s="182">
        <v>0</v>
      </c>
      <c r="BF631" s="182">
        <f>SUMIF([8]Sheet1!$O:$O,A631,[8]Sheet1!$AD:$AD)</f>
        <v>0</v>
      </c>
    </row>
    <row r="632" customHeight="1" spans="1:58">
      <c r="A632" s="208">
        <v>2082850</v>
      </c>
      <c r="B632" s="60" t="s">
        <v>110</v>
      </c>
      <c r="C632" s="63">
        <f t="shared" si="1232"/>
        <v>66</v>
      </c>
      <c r="D632" s="63">
        <f t="shared" si="1233"/>
        <v>0</v>
      </c>
      <c r="E632" s="63">
        <f t="shared" si="1234"/>
        <v>35</v>
      </c>
      <c r="F632" s="63">
        <f t="shared" si="1235"/>
        <v>0</v>
      </c>
      <c r="G632" s="63">
        <f t="shared" si="1236"/>
        <v>0</v>
      </c>
      <c r="H632" s="63">
        <f t="shared" si="1237"/>
        <v>101</v>
      </c>
      <c r="I632" s="106" t="str">
        <f t="shared" si="1228"/>
        <v>是</v>
      </c>
      <c r="J632" s="146" t="str">
        <f t="shared" si="1229"/>
        <v>项</v>
      </c>
      <c r="K632" s="146" t="str">
        <f t="shared" si="1230"/>
        <v>208</v>
      </c>
      <c r="N632" s="218">
        <v>66</v>
      </c>
      <c r="O632" s="146">
        <v>66.0738</v>
      </c>
      <c r="P632" s="219">
        <f t="shared" si="1238"/>
        <v>66</v>
      </c>
      <c r="Q632" s="219">
        <v>0</v>
      </c>
      <c r="R632" s="219">
        <v>0</v>
      </c>
      <c r="S632" s="219">
        <f>VLOOKUP(A:A,[3]全区!$A$1:$O$65536,15,FALSE)</f>
        <v>0</v>
      </c>
      <c r="T632" s="219">
        <v>0</v>
      </c>
      <c r="U632" s="146">
        <f>VLOOKUP(A:A,[3]全区!$A$1:$Q$65536,17,FALSE)</f>
        <v>0</v>
      </c>
      <c r="V632" s="219">
        <f t="shared" si="1239"/>
        <v>0</v>
      </c>
      <c r="W632" s="219">
        <v>0</v>
      </c>
      <c r="X632" s="182">
        <f>VLOOKUP(A:A,[3]全区!$A$1:$S$65536,19,FALSE)</f>
        <v>0</v>
      </c>
      <c r="Y632" s="219">
        <f t="shared" si="1240"/>
        <v>0</v>
      </c>
      <c r="AA632" s="182">
        <f>VLOOKUP(A:A,[2]全区!$A$1:$T$65536,20,FALSE)</f>
        <v>0</v>
      </c>
      <c r="AB632" s="219">
        <f t="shared" si="1241"/>
        <v>0</v>
      </c>
      <c r="AC632" s="182">
        <f>VLOOKUP(A:A,[1]全区!$A$1:$V$65536,22,FALSE)</f>
        <v>0</v>
      </c>
      <c r="AD632" s="219">
        <f t="shared" si="1242"/>
        <v>0</v>
      </c>
      <c r="AE632" s="182">
        <f>VLOOKUP(A:A,[2]全区!$A$1:$P$65536,16,FALSE)</f>
        <v>0</v>
      </c>
      <c r="AF632" s="219">
        <f t="shared" si="1243"/>
        <v>0</v>
      </c>
      <c r="AH632" s="182">
        <v>72</v>
      </c>
      <c r="AI632" s="182">
        <f>VLOOKUP(A:A,'[4]YB01'!$A$1:$C$1317,3,FALSE)</f>
        <v>72</v>
      </c>
      <c r="AJ632" s="177">
        <f t="shared" si="1244"/>
        <v>5</v>
      </c>
      <c r="AK632" s="146">
        <v>72</v>
      </c>
      <c r="AL632" s="146">
        <f t="shared" si="1245"/>
        <v>72</v>
      </c>
      <c r="AM632" s="228">
        <v>72.055454</v>
      </c>
      <c r="AN632" s="182">
        <f t="shared" si="1151"/>
        <v>29</v>
      </c>
      <c r="AO632" s="219">
        <v>5</v>
      </c>
      <c r="AP632" s="176">
        <f>(SUMIF([5]预算调整!$O:$O,A:A,[5]预算调整!$AD:$AD))/10000</f>
        <v>5.1197</v>
      </c>
      <c r="AQ632" s="219">
        <f t="shared" si="1171"/>
        <v>5</v>
      </c>
      <c r="AR632" s="219">
        <v>0</v>
      </c>
      <c r="AS632" s="182">
        <f>(SUMIF([6]预算调整!$F:$F,A:A,[6]预算调整!$P:$P))/10000</f>
        <v>0</v>
      </c>
      <c r="AT632" s="219">
        <f t="shared" si="1246"/>
        <v>0</v>
      </c>
      <c r="AW632" s="231">
        <v>0</v>
      </c>
      <c r="AX632" s="182">
        <f>(SUMIF([7]Sheet2!$B:$B,A:A,[7]Sheet2!$C:$C))/10000</f>
        <v>0</v>
      </c>
      <c r="AY632" s="219">
        <f t="shared" si="1247"/>
        <v>0</v>
      </c>
      <c r="BC632" s="182">
        <v>29</v>
      </c>
      <c r="BD632" s="146">
        <f t="shared" si="1248"/>
        <v>29</v>
      </c>
      <c r="BE632" s="182">
        <v>28.7036</v>
      </c>
      <c r="BF632" s="182">
        <f>SUMIF([8]Sheet1!$O:$O,A632,[8]Sheet1!$AD:$AD)</f>
        <v>287036</v>
      </c>
    </row>
    <row r="633" customHeight="1" spans="1:58">
      <c r="A633" s="208">
        <v>2082899</v>
      </c>
      <c r="B633" s="60" t="s">
        <v>542</v>
      </c>
      <c r="C633" s="63">
        <f t="shared" si="1232"/>
        <v>208</v>
      </c>
      <c r="D633" s="63">
        <f t="shared" si="1233"/>
        <v>179</v>
      </c>
      <c r="E633" s="63">
        <f t="shared" si="1234"/>
        <v>-193</v>
      </c>
      <c r="F633" s="63">
        <f t="shared" si="1235"/>
        <v>-179</v>
      </c>
      <c r="G633" s="63">
        <f t="shared" si="1236"/>
        <v>0</v>
      </c>
      <c r="H633" s="63">
        <f t="shared" si="1237"/>
        <v>15</v>
      </c>
      <c r="I633" s="106" t="str">
        <f t="shared" si="1228"/>
        <v>是</v>
      </c>
      <c r="J633" s="146" t="str">
        <f t="shared" si="1229"/>
        <v>项</v>
      </c>
      <c r="K633" s="146" t="str">
        <f t="shared" si="1230"/>
        <v>208</v>
      </c>
      <c r="N633" s="218">
        <v>29</v>
      </c>
      <c r="O633" s="146">
        <v>29.046686</v>
      </c>
      <c r="P633" s="219">
        <f t="shared" si="1238"/>
        <v>29</v>
      </c>
      <c r="Q633" s="219">
        <v>0</v>
      </c>
      <c r="R633" s="219">
        <v>0</v>
      </c>
      <c r="S633" s="219">
        <f>VLOOKUP(A:A,[3]全区!$A$1:$O$65536,15,FALSE)</f>
        <v>0</v>
      </c>
      <c r="T633" s="219">
        <v>179</v>
      </c>
      <c r="U633" s="146">
        <f>VLOOKUP(A:A,[3]全区!$A$1:$Q$65536,17,FALSE)</f>
        <v>178.5</v>
      </c>
      <c r="V633" s="219">
        <f t="shared" si="1239"/>
        <v>179</v>
      </c>
      <c r="W633" s="219">
        <v>0</v>
      </c>
      <c r="X633" s="182">
        <f>VLOOKUP(A:A,[3]全区!$A$1:$S$65536,19,FALSE)</f>
        <v>0</v>
      </c>
      <c r="Y633" s="219">
        <f t="shared" si="1240"/>
        <v>0</v>
      </c>
      <c r="AA633" s="182">
        <f>VLOOKUP(A:A,[2]全区!$A$1:$T$65536,20,FALSE)</f>
        <v>0</v>
      </c>
      <c r="AB633" s="219">
        <f t="shared" si="1241"/>
        <v>0</v>
      </c>
      <c r="AC633" s="182">
        <f>VLOOKUP(A:A,[1]全区!$A$1:$V$65536,22,FALSE)</f>
        <v>0</v>
      </c>
      <c r="AD633" s="219">
        <f t="shared" si="1242"/>
        <v>0</v>
      </c>
      <c r="AE633" s="182">
        <f>VLOOKUP(A:A,[2]全区!$A$1:$P$65536,16,FALSE)</f>
        <v>0</v>
      </c>
      <c r="AF633" s="219">
        <f t="shared" si="1243"/>
        <v>0</v>
      </c>
      <c r="AH633" s="182">
        <v>14</v>
      </c>
      <c r="AI633" s="182">
        <f>VLOOKUP(A:A,'[4]YB01'!$A$1:$C$1317,3,FALSE)</f>
        <v>14</v>
      </c>
      <c r="AJ633" s="177">
        <f t="shared" si="1244"/>
        <v>8</v>
      </c>
      <c r="AK633" s="146">
        <v>15</v>
      </c>
      <c r="AL633" s="146">
        <f t="shared" si="1245"/>
        <v>15</v>
      </c>
      <c r="AM633" s="228">
        <v>15.316706</v>
      </c>
      <c r="AN633" s="182">
        <f t="shared" si="1151"/>
        <v>0</v>
      </c>
      <c r="AO633" s="219">
        <v>4</v>
      </c>
      <c r="AP633" s="176">
        <f>(SUMIF([5]预算调整!$O:$O,A:A,[5]预算调整!$AD:$AD))/10000</f>
        <v>4.10109</v>
      </c>
      <c r="AQ633" s="219">
        <f t="shared" si="1171"/>
        <v>4</v>
      </c>
      <c r="AR633" s="219">
        <v>4</v>
      </c>
      <c r="AS633" s="182">
        <f>(SUMIF([6]预算调整!$F:$F,A:A,[6]预算调整!$P:$P))/10000</f>
        <v>4.10109</v>
      </c>
      <c r="AT633" s="219">
        <f t="shared" si="1246"/>
        <v>4</v>
      </c>
      <c r="AW633" s="231">
        <v>0</v>
      </c>
      <c r="AX633" s="182">
        <f>(SUMIF([7]Sheet2!$B:$B,A:A,[7]Sheet2!$C:$C))/10000</f>
        <v>0</v>
      </c>
      <c r="AY633" s="219">
        <f t="shared" si="1247"/>
        <v>0</v>
      </c>
      <c r="BC633" s="182">
        <v>0</v>
      </c>
      <c r="BD633" s="146">
        <f t="shared" si="1248"/>
        <v>0</v>
      </c>
      <c r="BE633" s="182">
        <v>0</v>
      </c>
      <c r="BF633" s="182">
        <f>SUMIF([8]Sheet1!$O:$O,A633,[8]Sheet1!$AD:$AD)</f>
        <v>0</v>
      </c>
    </row>
    <row r="634" s="177" customFormat="1" customHeight="1" spans="1:58">
      <c r="A634" s="209">
        <v>20830</v>
      </c>
      <c r="B634" s="207" t="s">
        <v>543</v>
      </c>
      <c r="C634" s="66">
        <f t="shared" ref="C634:H634" si="1249">SUM(C635:C636)</f>
        <v>270</v>
      </c>
      <c r="D634" s="66">
        <f t="shared" si="1249"/>
        <v>149</v>
      </c>
      <c r="E634" s="66">
        <f t="shared" si="1249"/>
        <v>-185</v>
      </c>
      <c r="F634" s="66">
        <f t="shared" si="1249"/>
        <v>-149</v>
      </c>
      <c r="G634" s="66">
        <f t="shared" si="1249"/>
        <v>0</v>
      </c>
      <c r="H634" s="66">
        <f t="shared" si="1249"/>
        <v>85</v>
      </c>
      <c r="I634" s="106" t="str">
        <f t="shared" si="1228"/>
        <v>是</v>
      </c>
      <c r="J634" s="143" t="str">
        <f t="shared" si="1229"/>
        <v>款</v>
      </c>
      <c r="K634" s="143" t="str">
        <f t="shared" si="1230"/>
        <v>208</v>
      </c>
      <c r="L634" s="143"/>
      <c r="M634" s="143"/>
      <c r="N634" s="143"/>
      <c r="O634" s="143"/>
      <c r="P634" s="143"/>
      <c r="Q634" s="143"/>
      <c r="R634" s="143"/>
      <c r="S634" s="143"/>
      <c r="T634" s="143"/>
      <c r="U634" s="143"/>
      <c r="V634" s="143"/>
      <c r="W634" s="143"/>
      <c r="AN634" s="182">
        <f t="shared" si="1151"/>
        <v>0</v>
      </c>
      <c r="AO634" s="219"/>
      <c r="AP634" s="176">
        <f>(SUMIF([5]预算调整!$O:$O,A:A,[5]预算调整!$AD:$AD))/10000</f>
        <v>0</v>
      </c>
      <c r="AQ634" s="219">
        <f t="shared" si="1171"/>
        <v>0</v>
      </c>
      <c r="AR634" s="219"/>
      <c r="AS634" s="182">
        <v>0</v>
      </c>
      <c r="AX634" s="182">
        <v>0</v>
      </c>
      <c r="BC634" s="182"/>
      <c r="BD634" s="182"/>
      <c r="BE634" s="182">
        <v>0</v>
      </c>
      <c r="BF634" s="182"/>
    </row>
    <row r="635" customHeight="1" spans="1:58">
      <c r="A635" s="208">
        <v>2083001</v>
      </c>
      <c r="B635" s="60" t="s">
        <v>544</v>
      </c>
      <c r="C635" s="63">
        <v>270</v>
      </c>
      <c r="D635" s="63">
        <f t="shared" ref="D635:D638" si="1250">Q635+T635</f>
        <v>149</v>
      </c>
      <c r="E635" s="63">
        <f t="shared" ref="E635:E638" si="1251">H635-C635</f>
        <v>-185</v>
      </c>
      <c r="F635" s="63">
        <f t="shared" ref="F635:F638" si="1252">G635-D635</f>
        <v>-149</v>
      </c>
      <c r="G635" s="63">
        <f t="shared" ref="G635:G638" si="1253">AW635</f>
        <v>0</v>
      </c>
      <c r="H635" s="63">
        <f t="shared" ref="H635:H638" si="1254">AK635+AN635</f>
        <v>85</v>
      </c>
      <c r="I635" s="106" t="str">
        <f t="shared" si="1228"/>
        <v>是</v>
      </c>
      <c r="J635" s="146" t="str">
        <f t="shared" si="1229"/>
        <v>项</v>
      </c>
      <c r="K635" s="146" t="str">
        <f t="shared" si="1230"/>
        <v>208</v>
      </c>
      <c r="N635" s="218">
        <v>122</v>
      </c>
      <c r="O635" s="146">
        <v>121.55</v>
      </c>
      <c r="P635" s="219">
        <f>ROUND(O635,0)</f>
        <v>122</v>
      </c>
      <c r="Q635" s="219">
        <v>0</v>
      </c>
      <c r="R635" s="219">
        <v>0</v>
      </c>
      <c r="S635" s="219">
        <f>VLOOKUP(A:A,[3]全区!$A$1:$O$65536,15,FALSE)</f>
        <v>0</v>
      </c>
      <c r="T635" s="219">
        <v>149</v>
      </c>
      <c r="U635" s="146">
        <f>VLOOKUP(A:A,[3]全区!$A$1:$Q$65536,17,FALSE)</f>
        <v>148.504</v>
      </c>
      <c r="V635" s="219">
        <f>ROUND(U635,0)</f>
        <v>149</v>
      </c>
      <c r="W635" s="219">
        <v>0</v>
      </c>
      <c r="X635" s="182">
        <f>VLOOKUP(A:A,[3]全区!$A$1:$S$65536,19,FALSE)</f>
        <v>0</v>
      </c>
      <c r="Y635" s="219">
        <f>ROUND(X635,0)</f>
        <v>0</v>
      </c>
      <c r="AA635" s="182">
        <f>VLOOKUP(A:A,[2]全区!$A$1:$T$65536,20,FALSE)</f>
        <v>0</v>
      </c>
      <c r="AB635" s="219">
        <f>ROUND(AA635,0)</f>
        <v>0</v>
      </c>
      <c r="AC635" s="182">
        <f>VLOOKUP(A:A,[1]全区!$A$1:$V$65536,22,FALSE)</f>
        <v>0</v>
      </c>
      <c r="AD635" s="219">
        <f>ROUND(AC635,0)</f>
        <v>0</v>
      </c>
      <c r="AE635" s="182">
        <f>VLOOKUP(A:A,[2]全区!$A$1:$P$65536,16,FALSE)</f>
        <v>0</v>
      </c>
      <c r="AF635" s="219">
        <f>ROUND(AE635,0)</f>
        <v>0</v>
      </c>
      <c r="AH635" s="182">
        <v>85</v>
      </c>
      <c r="AI635" s="182">
        <f>VLOOKUP(A:A,'[4]YB01'!$A$1:$C$1317,3,FALSE)</f>
        <v>85</v>
      </c>
      <c r="AJ635" s="177">
        <f t="shared" ref="AJ635:AJ638" si="1255">AO635+AR635</f>
        <v>36</v>
      </c>
      <c r="AK635" s="146">
        <v>85</v>
      </c>
      <c r="AL635" s="146">
        <f>ROUND(AM635,0)</f>
        <v>85</v>
      </c>
      <c r="AM635" s="228">
        <v>85.09606</v>
      </c>
      <c r="AN635" s="182">
        <f t="shared" si="1151"/>
        <v>0</v>
      </c>
      <c r="AO635" s="219">
        <v>0</v>
      </c>
      <c r="AP635" s="176">
        <f>(SUMIF([5]预算调整!$O:$O,A:A,[5]预算调整!$AD:$AD))/10000</f>
        <v>0</v>
      </c>
      <c r="AQ635" s="219">
        <f t="shared" si="1171"/>
        <v>0</v>
      </c>
      <c r="AR635" s="219">
        <v>36</v>
      </c>
      <c r="AS635" s="182">
        <f>(SUMIF([6]预算调整!$F:$F,A:A,[6]预算调整!$P:$P))/10000</f>
        <v>36.45394</v>
      </c>
      <c r="AT635" s="219">
        <f t="shared" ref="AT635:AT638" si="1256">ROUND(AS635,0)</f>
        <v>36</v>
      </c>
      <c r="AW635" s="231">
        <v>0</v>
      </c>
      <c r="AX635" s="182">
        <f>(SUMIF([7]Sheet2!$B:$B,A:A,[7]Sheet2!$C:$C))/10000</f>
        <v>0</v>
      </c>
      <c r="AY635" s="219">
        <f t="shared" ref="AY635:AY638" si="1257">ROUND(AX635,0)</f>
        <v>0</v>
      </c>
      <c r="BC635" s="182">
        <v>0</v>
      </c>
      <c r="BD635" s="146">
        <f t="shared" ref="BD635:BD638" si="1258">ROUND(BE635,0)</f>
        <v>0</v>
      </c>
      <c r="BE635" s="182">
        <v>0</v>
      </c>
      <c r="BF635" s="182">
        <f>SUMIF([8]Sheet1!$O:$O,A635,[8]Sheet1!$AD:$AD)</f>
        <v>0</v>
      </c>
    </row>
    <row r="636" hidden="1" customHeight="1" spans="1:58">
      <c r="A636" s="208">
        <v>2083099</v>
      </c>
      <c r="B636" s="60" t="s">
        <v>545</v>
      </c>
      <c r="C636" s="63">
        <f t="shared" ref="C635:C638" si="1259">N636+T636+W636</f>
        <v>0</v>
      </c>
      <c r="D636" s="63">
        <f t="shared" si="1250"/>
        <v>0</v>
      </c>
      <c r="E636" s="63">
        <f t="shared" si="1251"/>
        <v>0</v>
      </c>
      <c r="F636" s="63">
        <f t="shared" si="1252"/>
        <v>0</v>
      </c>
      <c r="G636" s="63">
        <f t="shared" si="1253"/>
        <v>0</v>
      </c>
      <c r="H636" s="63">
        <f t="shared" si="1254"/>
        <v>0</v>
      </c>
      <c r="I636" s="106" t="str">
        <f t="shared" si="1228"/>
        <v>否</v>
      </c>
      <c r="J636" s="146" t="str">
        <f t="shared" si="1229"/>
        <v>项</v>
      </c>
      <c r="K636" s="146" t="str">
        <f t="shared" si="1230"/>
        <v>208</v>
      </c>
      <c r="N636" s="218">
        <v>0</v>
      </c>
      <c r="P636" s="219">
        <f>ROUND(O636,0)</f>
        <v>0</v>
      </c>
      <c r="Q636" s="219"/>
      <c r="R636" s="219"/>
      <c r="S636" s="219"/>
      <c r="T636" s="219"/>
      <c r="V636" s="219"/>
      <c r="W636" s="219">
        <v>0</v>
      </c>
      <c r="Y636" s="219">
        <f>ROUND(X636,0)</f>
        <v>0</v>
      </c>
      <c r="AB636" s="219"/>
      <c r="AD636" s="219">
        <f>ROUND(AC636,0)</f>
        <v>0</v>
      </c>
      <c r="AF636" s="219"/>
      <c r="AH636" s="182">
        <v>0</v>
      </c>
      <c r="AI636" s="182">
        <f>VLOOKUP(A:A,'[4]YB01'!$A$1:$C$1317,3,FALSE)</f>
        <v>0</v>
      </c>
      <c r="AJ636" s="177">
        <f t="shared" si="1255"/>
        <v>0</v>
      </c>
      <c r="AK636" s="146">
        <v>0</v>
      </c>
      <c r="AL636" s="146">
        <f>ROUND(AM636,0)</f>
        <v>0</v>
      </c>
      <c r="AM636" s="228">
        <v>0</v>
      </c>
      <c r="AN636" s="182">
        <f t="shared" si="1151"/>
        <v>0</v>
      </c>
      <c r="AO636" s="219">
        <v>0</v>
      </c>
      <c r="AP636" s="176">
        <f>(SUMIF([5]预算调整!$O:$O,A:A,[5]预算调整!$AD:$AD))/10000</f>
        <v>0</v>
      </c>
      <c r="AQ636" s="219">
        <f t="shared" si="1171"/>
        <v>0</v>
      </c>
      <c r="AR636" s="219">
        <v>0</v>
      </c>
      <c r="AS636" s="182">
        <f>(SUMIF([6]预算调整!$F:$F,A:A,[6]预算调整!$P:$P))/10000</f>
        <v>0</v>
      </c>
      <c r="AT636" s="219">
        <f t="shared" si="1256"/>
        <v>0</v>
      </c>
      <c r="AW636" s="231">
        <v>0</v>
      </c>
      <c r="AX636" s="182">
        <f>(SUMIF([7]Sheet2!$B:$B,A:A,[7]Sheet2!$C:$C))/10000</f>
        <v>0</v>
      </c>
      <c r="AY636" s="219">
        <f t="shared" si="1257"/>
        <v>0</v>
      </c>
      <c r="BC636" s="182">
        <v>0</v>
      </c>
      <c r="BD636" s="146">
        <f t="shared" si="1258"/>
        <v>0</v>
      </c>
      <c r="BE636" s="182">
        <v>0</v>
      </c>
      <c r="BF636" s="182">
        <f>SUMIF([8]Sheet1!$O:$O,A636,[8]Sheet1!$AD:$AD)</f>
        <v>0</v>
      </c>
    </row>
    <row r="637" s="177" customFormat="1" customHeight="1" spans="1:58">
      <c r="A637" s="209">
        <v>20899</v>
      </c>
      <c r="B637" s="207" t="s">
        <v>546</v>
      </c>
      <c r="C637" s="66">
        <f t="shared" ref="C637:H637" si="1260">C638</f>
        <v>2780</v>
      </c>
      <c r="D637" s="66">
        <f t="shared" si="1260"/>
        <v>0</v>
      </c>
      <c r="E637" s="66">
        <f t="shared" si="1260"/>
        <v>86</v>
      </c>
      <c r="F637" s="66">
        <f t="shared" si="1260"/>
        <v>1</v>
      </c>
      <c r="G637" s="66">
        <f t="shared" si="1260"/>
        <v>1</v>
      </c>
      <c r="H637" s="66">
        <f t="shared" si="1260"/>
        <v>2866</v>
      </c>
      <c r="I637" s="106" t="str">
        <f t="shared" si="1228"/>
        <v>是</v>
      </c>
      <c r="J637" s="143" t="str">
        <f t="shared" si="1229"/>
        <v>款</v>
      </c>
      <c r="K637" s="143" t="str">
        <f t="shared" si="1230"/>
        <v>208</v>
      </c>
      <c r="L637" s="143"/>
      <c r="M637" s="143"/>
      <c r="N637" s="143"/>
      <c r="O637" s="143"/>
      <c r="P637" s="143"/>
      <c r="Q637" s="143"/>
      <c r="R637" s="143"/>
      <c r="S637" s="143"/>
      <c r="T637" s="143"/>
      <c r="U637" s="143"/>
      <c r="V637" s="143"/>
      <c r="W637" s="143"/>
      <c r="AN637" s="182">
        <f t="shared" si="1151"/>
        <v>0</v>
      </c>
      <c r="AO637" s="219"/>
      <c r="AP637" s="176">
        <f>(SUMIF([5]预算调整!$O:$O,A:A,[5]预算调整!$AD:$AD))/10000</f>
        <v>0</v>
      </c>
      <c r="AQ637" s="219">
        <f t="shared" si="1171"/>
        <v>0</v>
      </c>
      <c r="AR637" s="219"/>
      <c r="AS637" s="182">
        <v>0</v>
      </c>
      <c r="AX637" s="182">
        <v>0</v>
      </c>
      <c r="BC637" s="182"/>
      <c r="BD637" s="182"/>
      <c r="BE637" s="182">
        <v>0</v>
      </c>
      <c r="BF637" s="182"/>
    </row>
    <row r="638" customHeight="1" spans="1:58">
      <c r="A638" s="236">
        <v>2089999</v>
      </c>
      <c r="B638" s="60" t="s">
        <v>547</v>
      </c>
      <c r="C638" s="63">
        <f t="shared" si="1259"/>
        <v>2780</v>
      </c>
      <c r="D638" s="63">
        <f t="shared" si="1250"/>
        <v>0</v>
      </c>
      <c r="E638" s="63">
        <f t="shared" si="1251"/>
        <v>86</v>
      </c>
      <c r="F638" s="63">
        <f t="shared" si="1252"/>
        <v>1</v>
      </c>
      <c r="G638" s="63">
        <f t="shared" si="1253"/>
        <v>1</v>
      </c>
      <c r="H638" s="63">
        <f t="shared" si="1254"/>
        <v>2866</v>
      </c>
      <c r="I638" s="106" t="str">
        <f t="shared" si="1228"/>
        <v>是</v>
      </c>
      <c r="J638" s="146" t="str">
        <f t="shared" si="1229"/>
        <v>项</v>
      </c>
      <c r="K638" s="146" t="str">
        <f t="shared" si="1230"/>
        <v>208</v>
      </c>
      <c r="N638" s="218">
        <v>2780</v>
      </c>
      <c r="O638" s="146">
        <v>2779.893637</v>
      </c>
      <c r="P638" s="219">
        <f>ROUND(O638,0)</f>
        <v>2780</v>
      </c>
      <c r="Q638" s="219">
        <v>0</v>
      </c>
      <c r="R638" s="219">
        <v>0</v>
      </c>
      <c r="S638" s="219">
        <f>VLOOKUP(A:A,[3]全区!$A$1:$O$65536,15,FALSE)</f>
        <v>0</v>
      </c>
      <c r="T638" s="219">
        <v>0</v>
      </c>
      <c r="U638" s="146">
        <f>VLOOKUP(A:A,[3]全区!$A$1:$Q$65536,17,FALSE)</f>
        <v>0</v>
      </c>
      <c r="V638" s="219">
        <f>ROUND(U638,0)</f>
        <v>0</v>
      </c>
      <c r="W638" s="219">
        <v>0</v>
      </c>
      <c r="X638" s="182">
        <f>VLOOKUP(A:A,[3]全区!$A$1:$S$65536,19,FALSE)</f>
        <v>0</v>
      </c>
      <c r="Y638" s="219">
        <f>ROUND(X638,0)</f>
        <v>0</v>
      </c>
      <c r="AA638" s="182">
        <f>VLOOKUP(A:A,[2]全区!$A$1:$T$65536,20,FALSE)</f>
        <v>3.1107</v>
      </c>
      <c r="AB638" s="219">
        <f>ROUND(AA638,0)</f>
        <v>3</v>
      </c>
      <c r="AC638" s="182">
        <f>VLOOKUP(A:A,[1]全区!$A$1:$V$65536,22,FALSE)</f>
        <v>0</v>
      </c>
      <c r="AD638" s="219">
        <f>ROUND(AC638,0)</f>
        <v>0</v>
      </c>
      <c r="AE638" s="182">
        <f>VLOOKUP(A:A,[2]全区!$A$1:$P$65536,16,FALSE)</f>
        <v>0</v>
      </c>
      <c r="AF638" s="219">
        <f>ROUND(AE638,0)</f>
        <v>0</v>
      </c>
      <c r="AH638" s="182">
        <v>2431</v>
      </c>
      <c r="AI638" s="182">
        <f>VLOOKUP(A:A,'[4]YB01'!$A$1:$C$1317,3,FALSE)</f>
        <v>2431</v>
      </c>
      <c r="AJ638" s="177">
        <f t="shared" si="1255"/>
        <v>358</v>
      </c>
      <c r="AK638" s="146">
        <v>2569</v>
      </c>
      <c r="AL638" s="146">
        <f>ROUND(AM638,0)</f>
        <v>2569</v>
      </c>
      <c r="AM638" s="228">
        <v>2568.729304</v>
      </c>
      <c r="AN638" s="182">
        <f t="shared" si="1151"/>
        <v>297</v>
      </c>
      <c r="AO638" s="219">
        <v>85</v>
      </c>
      <c r="AP638" s="176">
        <f>(SUMIF([5]预算调整!$O:$O,A:A,[5]预算调整!$AD:$AD))/10000</f>
        <v>85.091227</v>
      </c>
      <c r="AQ638" s="219">
        <f t="shared" si="1171"/>
        <v>85</v>
      </c>
      <c r="AR638" s="219">
        <v>273</v>
      </c>
      <c r="AS638" s="182">
        <f>(SUMIF([6]预算调整!$F:$F,A:A,[6]预算调整!$P:$P))/10000</f>
        <v>272.985262</v>
      </c>
      <c r="AT638" s="219">
        <f t="shared" si="1256"/>
        <v>273</v>
      </c>
      <c r="AW638" s="231">
        <v>1</v>
      </c>
      <c r="AX638" s="182">
        <f>(SUMIF([7]Sheet2!$B:$B,A:A,[7]Sheet2!$C:$C))/10000</f>
        <v>1.188</v>
      </c>
      <c r="AY638" s="219">
        <f t="shared" si="1257"/>
        <v>1</v>
      </c>
      <c r="BC638" s="182">
        <v>297</v>
      </c>
      <c r="BD638" s="146">
        <f t="shared" si="1258"/>
        <v>297</v>
      </c>
      <c r="BE638" s="182">
        <v>296.59145</v>
      </c>
      <c r="BF638" s="182">
        <f>SUMIF([8]Sheet1!$O:$O,A638,[8]Sheet1!$AD:$AD)</f>
        <v>2965914.5</v>
      </c>
    </row>
    <row r="639" s="177" customFormat="1" customHeight="1" spans="1:58">
      <c r="A639" s="234">
        <v>210</v>
      </c>
      <c r="B639" s="205" t="s">
        <v>548</v>
      </c>
      <c r="C639" s="55">
        <f t="shared" ref="C639:H639" si="1261">SUM(C640,C645,C659,C663,C675,C678,C682,C687,C691,C695,C698,C707,C709)</f>
        <v>27818</v>
      </c>
      <c r="D639" s="55">
        <f t="shared" si="1261"/>
        <v>3470</v>
      </c>
      <c r="E639" s="55">
        <f t="shared" si="1261"/>
        <v>2074</v>
      </c>
      <c r="F639" s="55">
        <f t="shared" si="1261"/>
        <v>1670</v>
      </c>
      <c r="G639" s="55">
        <f t="shared" si="1261"/>
        <v>5140</v>
      </c>
      <c r="H639" s="55">
        <f t="shared" si="1261"/>
        <v>29892</v>
      </c>
      <c r="I639" s="106" t="str">
        <f t="shared" si="1228"/>
        <v>是</v>
      </c>
      <c r="J639" s="143" t="str">
        <f t="shared" si="1229"/>
        <v>类</v>
      </c>
      <c r="K639" s="143" t="str">
        <f t="shared" si="1230"/>
        <v>210</v>
      </c>
      <c r="L639" s="143"/>
      <c r="M639" s="143"/>
      <c r="N639" s="143"/>
      <c r="O639" s="143"/>
      <c r="P639" s="143"/>
      <c r="Q639" s="143"/>
      <c r="R639" s="143"/>
      <c r="S639" s="143"/>
      <c r="T639" s="143"/>
      <c r="U639" s="143"/>
      <c r="V639" s="143"/>
      <c r="W639" s="143"/>
      <c r="AN639" s="182">
        <f t="shared" si="1151"/>
        <v>0</v>
      </c>
      <c r="AO639" s="219"/>
      <c r="AP639" s="176">
        <f>(SUMIF([5]预算调整!$O:$O,A:A,[5]预算调整!$AD:$AD))/10000</f>
        <v>0</v>
      </c>
      <c r="AQ639" s="219">
        <f t="shared" si="1171"/>
        <v>0</v>
      </c>
      <c r="AR639" s="219"/>
      <c r="AS639" s="182">
        <v>0</v>
      </c>
      <c r="AX639" s="182">
        <v>0</v>
      </c>
      <c r="BC639" s="182"/>
      <c r="BD639" s="182"/>
      <c r="BE639" s="182">
        <v>0</v>
      </c>
      <c r="BF639" s="182"/>
    </row>
    <row r="640" s="177" customFormat="1" customHeight="1" spans="1:58">
      <c r="A640" s="209">
        <v>21001</v>
      </c>
      <c r="B640" s="207" t="s">
        <v>549</v>
      </c>
      <c r="C640" s="66">
        <f t="shared" ref="C640:H640" si="1262">SUM(C641:C644)</f>
        <v>1346</v>
      </c>
      <c r="D640" s="66">
        <f t="shared" si="1262"/>
        <v>300</v>
      </c>
      <c r="E640" s="66">
        <f t="shared" si="1262"/>
        <v>-254</v>
      </c>
      <c r="F640" s="66">
        <f t="shared" si="1262"/>
        <v>-300</v>
      </c>
      <c r="G640" s="66">
        <f t="shared" si="1262"/>
        <v>0</v>
      </c>
      <c r="H640" s="66">
        <f t="shared" si="1262"/>
        <v>1092</v>
      </c>
      <c r="I640" s="106" t="str">
        <f t="shared" si="1228"/>
        <v>是</v>
      </c>
      <c r="J640" s="143" t="str">
        <f t="shared" si="1229"/>
        <v>款</v>
      </c>
      <c r="K640" s="143" t="str">
        <f t="shared" si="1230"/>
        <v>210</v>
      </c>
      <c r="L640" s="143"/>
      <c r="M640" s="143"/>
      <c r="N640" s="143"/>
      <c r="O640" s="143"/>
      <c r="P640" s="143"/>
      <c r="Q640" s="143"/>
      <c r="R640" s="143"/>
      <c r="S640" s="143"/>
      <c r="T640" s="143"/>
      <c r="U640" s="143"/>
      <c r="V640" s="143"/>
      <c r="W640" s="143"/>
      <c r="AN640" s="182">
        <f t="shared" si="1151"/>
        <v>0</v>
      </c>
      <c r="AO640" s="219"/>
      <c r="AP640" s="176">
        <f>(SUMIF([5]预算调整!$O:$O,A:A,[5]预算调整!$AD:$AD))/10000</f>
        <v>0</v>
      </c>
      <c r="AQ640" s="219">
        <f t="shared" si="1171"/>
        <v>0</v>
      </c>
      <c r="AR640" s="219"/>
      <c r="AS640" s="182">
        <v>0</v>
      </c>
      <c r="AX640" s="182">
        <v>0</v>
      </c>
      <c r="BC640" s="182"/>
      <c r="BD640" s="182"/>
      <c r="BE640" s="182">
        <v>0</v>
      </c>
      <c r="BF640" s="182"/>
    </row>
    <row r="641" customHeight="1" spans="1:58">
      <c r="A641" s="208">
        <v>2100101</v>
      </c>
      <c r="B641" s="60" t="s">
        <v>101</v>
      </c>
      <c r="C641" s="63">
        <f t="shared" ref="C641:C644" si="1263">N641+T641+W641</f>
        <v>311</v>
      </c>
      <c r="D641" s="63">
        <f t="shared" ref="D641:D644" si="1264">Q641+T641</f>
        <v>0</v>
      </c>
      <c r="E641" s="63">
        <f t="shared" ref="E641:E644" si="1265">H641-C641</f>
        <v>91</v>
      </c>
      <c r="F641" s="63">
        <f t="shared" ref="F641:F644" si="1266">G641-D641</f>
        <v>0</v>
      </c>
      <c r="G641" s="63">
        <f t="shared" ref="G641:G644" si="1267">AW641</f>
        <v>0</v>
      </c>
      <c r="H641" s="63">
        <f t="shared" ref="H641:H644" si="1268">AK641+AN641</f>
        <v>402</v>
      </c>
      <c r="I641" s="106" t="str">
        <f t="shared" si="1228"/>
        <v>是</v>
      </c>
      <c r="J641" s="146" t="str">
        <f t="shared" si="1229"/>
        <v>项</v>
      </c>
      <c r="K641" s="146" t="str">
        <f t="shared" si="1230"/>
        <v>210</v>
      </c>
      <c r="N641" s="218">
        <v>311</v>
      </c>
      <c r="O641" s="146">
        <v>310.6637</v>
      </c>
      <c r="P641" s="219">
        <f>ROUND(O641,0)</f>
        <v>311</v>
      </c>
      <c r="Q641" s="219">
        <v>0</v>
      </c>
      <c r="R641" s="219">
        <v>0</v>
      </c>
      <c r="S641" s="219">
        <f>VLOOKUP(A:A,[3]全区!$A$1:$O$65536,15,FALSE)</f>
        <v>0</v>
      </c>
      <c r="T641" s="219">
        <v>0</v>
      </c>
      <c r="U641" s="146">
        <f>VLOOKUP(A:A,[3]全区!$A$1:$Q$65536,17,FALSE)</f>
        <v>0</v>
      </c>
      <c r="V641" s="219">
        <f>ROUND(U641,0)</f>
        <v>0</v>
      </c>
      <c r="W641" s="219">
        <v>0</v>
      </c>
      <c r="X641" s="182">
        <f>VLOOKUP(A:A,[3]全区!$A$1:$S$65536,19,FALSE)</f>
        <v>0</v>
      </c>
      <c r="Y641" s="219">
        <f>ROUND(X641,0)</f>
        <v>0</v>
      </c>
      <c r="AA641" s="182">
        <f>VLOOKUP(A:A,[2]全区!$A$1:$T$65536,20,FALSE)</f>
        <v>0</v>
      </c>
      <c r="AB641" s="219">
        <f>ROUND(AA641,0)</f>
        <v>0</v>
      </c>
      <c r="AC641" s="182">
        <f>VLOOKUP(A:A,[1]全区!$A$1:$V$65536,22,FALSE)</f>
        <v>0</v>
      </c>
      <c r="AD641" s="219">
        <f>ROUND(AC641,0)</f>
        <v>0</v>
      </c>
      <c r="AE641" s="182">
        <f>VLOOKUP(A:A,[2]全区!$A$1:$P$65536,16,FALSE)</f>
        <v>0</v>
      </c>
      <c r="AF641" s="219">
        <f>ROUND(AE641,0)</f>
        <v>0</v>
      </c>
      <c r="AH641" s="182">
        <v>307</v>
      </c>
      <c r="AI641" s="182">
        <f>VLOOKUP(A:A,'[4]YB01'!$A$1:$C$1317,3,FALSE)</f>
        <v>307</v>
      </c>
      <c r="AJ641" s="177">
        <f t="shared" ref="AJ641:AJ644" si="1269">AO641+AR641</f>
        <v>25</v>
      </c>
      <c r="AK641" s="146">
        <v>310</v>
      </c>
      <c r="AL641" s="146">
        <f>ROUND(AM641,0)</f>
        <v>310</v>
      </c>
      <c r="AM641" s="228">
        <v>309.680884</v>
      </c>
      <c r="AN641" s="182">
        <f t="shared" si="1151"/>
        <v>92</v>
      </c>
      <c r="AO641" s="219">
        <v>25</v>
      </c>
      <c r="AP641" s="176">
        <f>(SUMIF([5]预算调整!$O:$O,A:A,[5]预算调整!$AD:$AD))/10000</f>
        <v>25.012229</v>
      </c>
      <c r="AQ641" s="219">
        <f t="shared" si="1171"/>
        <v>25</v>
      </c>
      <c r="AR641" s="219">
        <v>0</v>
      </c>
      <c r="AS641" s="182">
        <f>(SUMIF([6]预算调整!$F:$F,A:A,[6]预算调整!$P:$P))/10000</f>
        <v>0</v>
      </c>
      <c r="AT641" s="219">
        <f t="shared" ref="AT641:AT644" si="1270">ROUND(AS641,0)</f>
        <v>0</v>
      </c>
      <c r="AW641" s="231">
        <v>0</v>
      </c>
      <c r="AX641" s="182">
        <f>(SUMIF([7]Sheet2!$B:$B,A:A,[7]Sheet2!$C:$C))/10000</f>
        <v>0</v>
      </c>
      <c r="AY641" s="219">
        <f t="shared" ref="AY641:AY644" si="1271">ROUND(AX641,0)</f>
        <v>0</v>
      </c>
      <c r="BC641" s="182">
        <v>92</v>
      </c>
      <c r="BD641" s="146">
        <f t="shared" ref="BD641:BD644" si="1272">ROUND(BE641,0)</f>
        <v>92</v>
      </c>
      <c r="BE641" s="182">
        <v>92.2971</v>
      </c>
      <c r="BF641" s="182">
        <f>SUMIF([8]Sheet1!$O:$O,A641,[8]Sheet1!$AD:$AD)</f>
        <v>922971</v>
      </c>
    </row>
    <row r="642" hidden="1" customHeight="1" spans="1:58">
      <c r="A642" s="208">
        <v>2100102</v>
      </c>
      <c r="B642" s="60" t="s">
        <v>102</v>
      </c>
      <c r="C642" s="63">
        <f t="shared" si="1263"/>
        <v>0</v>
      </c>
      <c r="D642" s="63">
        <f t="shared" si="1264"/>
        <v>0</v>
      </c>
      <c r="E642" s="63">
        <f t="shared" si="1265"/>
        <v>0</v>
      </c>
      <c r="F642" s="63">
        <f t="shared" si="1266"/>
        <v>0</v>
      </c>
      <c r="G642" s="63">
        <f t="shared" si="1267"/>
        <v>0</v>
      </c>
      <c r="H642" s="63">
        <f t="shared" si="1268"/>
        <v>0</v>
      </c>
      <c r="I642" s="106" t="str">
        <f t="shared" si="1228"/>
        <v>否</v>
      </c>
      <c r="J642" s="146" t="str">
        <f t="shared" si="1229"/>
        <v>项</v>
      </c>
      <c r="K642" s="146" t="str">
        <f t="shared" si="1230"/>
        <v>210</v>
      </c>
      <c r="N642" s="218">
        <v>0</v>
      </c>
      <c r="O642" s="146">
        <v>0</v>
      </c>
      <c r="P642" s="219">
        <f>ROUND(O642,0)</f>
        <v>0</v>
      </c>
      <c r="Q642" s="219">
        <v>0</v>
      </c>
      <c r="R642" s="219">
        <v>0</v>
      </c>
      <c r="S642" s="219">
        <f>VLOOKUP(A:A,[3]全区!$A$1:$O$65536,15,FALSE)</f>
        <v>0</v>
      </c>
      <c r="T642" s="219">
        <v>0</v>
      </c>
      <c r="U642" s="146">
        <f>VLOOKUP(A:A,[3]全区!$A$1:$Q$65536,17,FALSE)</f>
        <v>0</v>
      </c>
      <c r="V642" s="219">
        <f>ROUND(U642,0)</f>
        <v>0</v>
      </c>
      <c r="W642" s="219">
        <v>0</v>
      </c>
      <c r="X642" s="182">
        <f>VLOOKUP(A:A,[3]全区!$A$1:$S$65536,19,FALSE)</f>
        <v>0</v>
      </c>
      <c r="Y642" s="219">
        <f>ROUND(X642,0)</f>
        <v>0</v>
      </c>
      <c r="AA642" s="182">
        <f>VLOOKUP(A:A,[2]全区!$A$1:$T$65536,20,FALSE)</f>
        <v>0</v>
      </c>
      <c r="AB642" s="219">
        <f>ROUND(AA642,0)</f>
        <v>0</v>
      </c>
      <c r="AC642" s="182">
        <f>VLOOKUP(A:A,[1]全区!$A$1:$V$65536,22,FALSE)</f>
        <v>0</v>
      </c>
      <c r="AD642" s="219">
        <f>ROUND(AC642,0)</f>
        <v>0</v>
      </c>
      <c r="AE642" s="182">
        <f>VLOOKUP(A:A,[2]全区!$A$1:$P$65536,16,FALSE)</f>
        <v>0</v>
      </c>
      <c r="AF642" s="219">
        <f>ROUND(AE642,0)</f>
        <v>0</v>
      </c>
      <c r="AH642" s="182">
        <v>0</v>
      </c>
      <c r="AI642" s="182">
        <f>VLOOKUP(A:A,'[4]YB01'!$A$1:$C$1317,3,FALSE)</f>
        <v>0</v>
      </c>
      <c r="AJ642" s="177">
        <f t="shared" si="1269"/>
        <v>0</v>
      </c>
      <c r="AK642" s="146">
        <v>0</v>
      </c>
      <c r="AL642" s="146">
        <f>ROUND(AM642,0)</f>
        <v>0</v>
      </c>
      <c r="AM642" s="228">
        <v>0</v>
      </c>
      <c r="AN642" s="182">
        <f t="shared" si="1151"/>
        <v>0</v>
      </c>
      <c r="AO642" s="219">
        <v>0</v>
      </c>
      <c r="AP642" s="176">
        <f>(SUMIF([5]预算调整!$O:$O,A:A,[5]预算调整!$AD:$AD))/10000</f>
        <v>0</v>
      </c>
      <c r="AQ642" s="219">
        <f t="shared" si="1171"/>
        <v>0</v>
      </c>
      <c r="AR642" s="219">
        <v>0</v>
      </c>
      <c r="AS642" s="182">
        <f>(SUMIF([6]预算调整!$F:$F,A:A,[6]预算调整!$P:$P))/10000</f>
        <v>0</v>
      </c>
      <c r="AT642" s="219">
        <f t="shared" si="1270"/>
        <v>0</v>
      </c>
      <c r="AW642" s="231">
        <v>0</v>
      </c>
      <c r="AX642" s="182">
        <f>(SUMIF([7]Sheet2!$B:$B,A:A,[7]Sheet2!$C:$C))/10000</f>
        <v>0</v>
      </c>
      <c r="AY642" s="219">
        <f t="shared" si="1271"/>
        <v>0</v>
      </c>
      <c r="BC642" s="182">
        <v>0</v>
      </c>
      <c r="BD642" s="146">
        <f t="shared" si="1272"/>
        <v>0</v>
      </c>
      <c r="BE642" s="182">
        <v>0</v>
      </c>
      <c r="BF642" s="182">
        <f>SUMIF([8]Sheet1!$O:$O,A642,[8]Sheet1!$AD:$AD)</f>
        <v>0</v>
      </c>
    </row>
    <row r="643" hidden="1" customHeight="1" spans="1:58">
      <c r="A643" s="208">
        <v>2100103</v>
      </c>
      <c r="B643" s="60" t="s">
        <v>103</v>
      </c>
      <c r="C643" s="63">
        <f t="shared" si="1263"/>
        <v>0</v>
      </c>
      <c r="D643" s="63">
        <f t="shared" si="1264"/>
        <v>0</v>
      </c>
      <c r="E643" s="63">
        <f t="shared" si="1265"/>
        <v>0</v>
      </c>
      <c r="F643" s="63">
        <f t="shared" si="1266"/>
        <v>0</v>
      </c>
      <c r="G643" s="63">
        <f t="shared" si="1267"/>
        <v>0</v>
      </c>
      <c r="H643" s="63">
        <f t="shared" si="1268"/>
        <v>0</v>
      </c>
      <c r="I643" s="106" t="str">
        <f t="shared" si="1228"/>
        <v>否</v>
      </c>
      <c r="J643" s="146" t="str">
        <f t="shared" si="1229"/>
        <v>项</v>
      </c>
      <c r="K643" s="146" t="str">
        <f t="shared" si="1230"/>
        <v>210</v>
      </c>
      <c r="N643" s="218">
        <v>0</v>
      </c>
      <c r="O643" s="146">
        <v>0</v>
      </c>
      <c r="P643" s="219">
        <f>ROUND(O643,0)</f>
        <v>0</v>
      </c>
      <c r="Q643" s="219">
        <v>0</v>
      </c>
      <c r="R643" s="219">
        <v>0</v>
      </c>
      <c r="S643" s="219">
        <f>VLOOKUP(A:A,[3]全区!$A$1:$O$65536,15,FALSE)</f>
        <v>0</v>
      </c>
      <c r="T643" s="219">
        <v>0</v>
      </c>
      <c r="U643" s="146">
        <f>VLOOKUP(A:A,[3]全区!$A$1:$Q$65536,17,FALSE)</f>
        <v>0</v>
      </c>
      <c r="V643" s="219">
        <f>ROUND(U643,0)</f>
        <v>0</v>
      </c>
      <c r="W643" s="219">
        <v>0</v>
      </c>
      <c r="X643" s="182">
        <f>VLOOKUP(A:A,[3]全区!$A$1:$S$65536,19,FALSE)</f>
        <v>0</v>
      </c>
      <c r="Y643" s="219">
        <f>ROUND(X643,0)</f>
        <v>0</v>
      </c>
      <c r="AA643" s="182">
        <f>VLOOKUP(A:A,[2]全区!$A$1:$T$65536,20,FALSE)</f>
        <v>0</v>
      </c>
      <c r="AB643" s="219">
        <f>ROUND(AA643,0)</f>
        <v>0</v>
      </c>
      <c r="AC643" s="182">
        <f>VLOOKUP(A:A,[1]全区!$A$1:$V$65536,22,FALSE)</f>
        <v>0</v>
      </c>
      <c r="AD643" s="219">
        <f>ROUND(AC643,0)</f>
        <v>0</v>
      </c>
      <c r="AE643" s="182">
        <f>VLOOKUP(A:A,[2]全区!$A$1:$P$65536,16,FALSE)</f>
        <v>0</v>
      </c>
      <c r="AF643" s="219">
        <f>ROUND(AE643,0)</f>
        <v>0</v>
      </c>
      <c r="AH643" s="182">
        <v>0</v>
      </c>
      <c r="AI643" s="182">
        <f>VLOOKUP(A:A,'[4]YB01'!$A$1:$C$1317,3,FALSE)</f>
        <v>0</v>
      </c>
      <c r="AJ643" s="177">
        <f t="shared" si="1269"/>
        <v>0</v>
      </c>
      <c r="AK643" s="146">
        <v>0</v>
      </c>
      <c r="AL643" s="146">
        <f>ROUND(AM643,0)</f>
        <v>0</v>
      </c>
      <c r="AM643" s="228">
        <v>0</v>
      </c>
      <c r="AN643" s="182">
        <f t="shared" si="1151"/>
        <v>0</v>
      </c>
      <c r="AO643" s="219">
        <v>0</v>
      </c>
      <c r="AP643" s="176">
        <f>(SUMIF([5]预算调整!$O:$O,A:A,[5]预算调整!$AD:$AD))/10000</f>
        <v>0</v>
      </c>
      <c r="AQ643" s="219">
        <f t="shared" si="1171"/>
        <v>0</v>
      </c>
      <c r="AR643" s="219">
        <v>0</v>
      </c>
      <c r="AS643" s="182">
        <f>(SUMIF([6]预算调整!$F:$F,A:A,[6]预算调整!$P:$P))/10000</f>
        <v>0</v>
      </c>
      <c r="AT643" s="219">
        <f t="shared" si="1270"/>
        <v>0</v>
      </c>
      <c r="AW643" s="231">
        <v>0</v>
      </c>
      <c r="AX643" s="182">
        <f>(SUMIF([7]Sheet2!$B:$B,A:A,[7]Sheet2!$C:$C))/10000</f>
        <v>0</v>
      </c>
      <c r="AY643" s="219">
        <f t="shared" si="1271"/>
        <v>0</v>
      </c>
      <c r="BC643" s="182">
        <v>0</v>
      </c>
      <c r="BD643" s="146">
        <f t="shared" si="1272"/>
        <v>0</v>
      </c>
      <c r="BE643" s="182">
        <v>0</v>
      </c>
      <c r="BF643" s="182">
        <f>SUMIF([8]Sheet1!$O:$O,A643,[8]Sheet1!$AD:$AD)</f>
        <v>0</v>
      </c>
    </row>
    <row r="644" customHeight="1" spans="1:58">
      <c r="A644" s="208">
        <v>2100199</v>
      </c>
      <c r="B644" s="60" t="s">
        <v>550</v>
      </c>
      <c r="C644" s="63">
        <f t="shared" si="1263"/>
        <v>1035</v>
      </c>
      <c r="D644" s="63">
        <f t="shared" si="1264"/>
        <v>300</v>
      </c>
      <c r="E644" s="63">
        <f t="shared" si="1265"/>
        <v>-345</v>
      </c>
      <c r="F644" s="63">
        <f t="shared" si="1266"/>
        <v>-300</v>
      </c>
      <c r="G644" s="63">
        <f t="shared" si="1267"/>
        <v>0</v>
      </c>
      <c r="H644" s="63">
        <f t="shared" si="1268"/>
        <v>690</v>
      </c>
      <c r="I644" s="106" t="str">
        <f t="shared" si="1228"/>
        <v>是</v>
      </c>
      <c r="J644" s="146" t="str">
        <f t="shared" si="1229"/>
        <v>项</v>
      </c>
      <c r="K644" s="146" t="str">
        <f t="shared" si="1230"/>
        <v>210</v>
      </c>
      <c r="N644" s="218">
        <v>735</v>
      </c>
      <c r="O644" s="146">
        <v>735.001907</v>
      </c>
      <c r="P644" s="219">
        <f>ROUND(O644,0)</f>
        <v>735</v>
      </c>
      <c r="Q644" s="219">
        <v>0</v>
      </c>
      <c r="R644" s="219">
        <v>0</v>
      </c>
      <c r="S644" s="219">
        <f>VLOOKUP(A:A,[3]全区!$A$1:$O$65536,15,FALSE)</f>
        <v>0</v>
      </c>
      <c r="T644" s="219">
        <v>300</v>
      </c>
      <c r="U644" s="146">
        <f>VLOOKUP(A:A,[3]全区!$A$1:$Q$65536,17,FALSE)</f>
        <v>300</v>
      </c>
      <c r="V644" s="219">
        <f>ROUND(U644,0)</f>
        <v>300</v>
      </c>
      <c r="W644" s="219">
        <v>0</v>
      </c>
      <c r="X644" s="182">
        <f>VLOOKUP(A:A,[3]全区!$A$1:$S$65536,19,FALSE)</f>
        <v>0</v>
      </c>
      <c r="Y644" s="219">
        <f>ROUND(X644,0)</f>
        <v>0</v>
      </c>
      <c r="AA644" s="182">
        <f>VLOOKUP(A:A,[2]全区!$A$1:$T$65536,20,FALSE)</f>
        <v>106.56</v>
      </c>
      <c r="AB644" s="219">
        <f>ROUND(AA644,0)</f>
        <v>107</v>
      </c>
      <c r="AC644" s="182">
        <f>VLOOKUP(A:A,[1]全区!$A$1:$V$65536,22,FALSE)</f>
        <v>0</v>
      </c>
      <c r="AD644" s="219">
        <f>ROUND(AC644,0)</f>
        <v>0</v>
      </c>
      <c r="AE644" s="182">
        <f>VLOOKUP(A:A,[2]全区!$A$1:$P$65536,16,FALSE)</f>
        <v>0</v>
      </c>
      <c r="AF644" s="219">
        <f>ROUND(AE644,0)</f>
        <v>0</v>
      </c>
      <c r="AH644" s="182">
        <v>614</v>
      </c>
      <c r="AI644" s="182">
        <f>VLOOKUP(A:A,'[4]YB01'!$A$1:$C$1317,3,FALSE)</f>
        <v>614</v>
      </c>
      <c r="AJ644" s="177">
        <f t="shared" si="1269"/>
        <v>106</v>
      </c>
      <c r="AK644" s="146">
        <v>670</v>
      </c>
      <c r="AL644" s="146">
        <f>ROUND(AM644,0)</f>
        <v>670</v>
      </c>
      <c r="AM644" s="228">
        <v>670.353085</v>
      </c>
      <c r="AN644" s="182">
        <f t="shared" si="1151"/>
        <v>20</v>
      </c>
      <c r="AO644" s="219">
        <v>40</v>
      </c>
      <c r="AP644" s="176">
        <f>(SUMIF([5]预算调整!$O:$O,A:A,[5]预算调整!$AD:$AD))/10000</f>
        <v>40.260711</v>
      </c>
      <c r="AQ644" s="219">
        <f t="shared" si="1171"/>
        <v>40</v>
      </c>
      <c r="AR644" s="219">
        <v>66</v>
      </c>
      <c r="AS644" s="182">
        <f>(SUMIF([6]预算调整!$F:$F,A:A,[6]预算调整!$P:$P))/10000</f>
        <v>66.163</v>
      </c>
      <c r="AT644" s="219">
        <f t="shared" si="1270"/>
        <v>66</v>
      </c>
      <c r="AW644" s="231">
        <v>0</v>
      </c>
      <c r="AX644" s="182">
        <f>(SUMIF([7]Sheet2!$B:$B,A:A,[7]Sheet2!$C:$C))/10000</f>
        <v>0</v>
      </c>
      <c r="AY644" s="219">
        <f t="shared" si="1271"/>
        <v>0</v>
      </c>
      <c r="BC644" s="182">
        <v>20</v>
      </c>
      <c r="BD644" s="146">
        <f t="shared" si="1272"/>
        <v>20</v>
      </c>
      <c r="BE644" s="182">
        <v>20.2896</v>
      </c>
      <c r="BF644" s="182">
        <f>SUMIF([8]Sheet1!$O:$O,A644,[8]Sheet1!$AD:$AD)</f>
        <v>202896</v>
      </c>
    </row>
    <row r="645" s="177" customFormat="1" customHeight="1" spans="1:58">
      <c r="A645" s="209">
        <v>21002</v>
      </c>
      <c r="B645" s="207" t="s">
        <v>551</v>
      </c>
      <c r="C645" s="66">
        <f t="shared" ref="C645:H645" si="1273">SUM(C646:C658)</f>
        <v>2189</v>
      </c>
      <c r="D645" s="66">
        <f t="shared" si="1273"/>
        <v>0</v>
      </c>
      <c r="E645" s="66">
        <f t="shared" si="1273"/>
        <v>844</v>
      </c>
      <c r="F645" s="66">
        <f t="shared" si="1273"/>
        <v>0</v>
      </c>
      <c r="G645" s="66">
        <f t="shared" si="1273"/>
        <v>0</v>
      </c>
      <c r="H645" s="66">
        <f t="shared" si="1273"/>
        <v>3033</v>
      </c>
      <c r="I645" s="106" t="str">
        <f t="shared" si="1228"/>
        <v>是</v>
      </c>
      <c r="J645" s="143" t="str">
        <f t="shared" si="1229"/>
        <v>款</v>
      </c>
      <c r="K645" s="143" t="str">
        <f t="shared" si="1230"/>
        <v>210</v>
      </c>
      <c r="L645" s="143"/>
      <c r="M645" s="143"/>
      <c r="N645" s="143"/>
      <c r="O645" s="143"/>
      <c r="P645" s="143"/>
      <c r="Q645" s="143"/>
      <c r="R645" s="143"/>
      <c r="S645" s="143"/>
      <c r="T645" s="143"/>
      <c r="U645" s="143"/>
      <c r="V645" s="143"/>
      <c r="W645" s="143"/>
      <c r="AN645" s="182">
        <f t="shared" si="1151"/>
        <v>0</v>
      </c>
      <c r="AO645" s="219"/>
      <c r="AP645" s="176">
        <f>(SUMIF([5]预算调整!$O:$O,A:A,[5]预算调整!$AD:$AD))/10000</f>
        <v>0</v>
      </c>
      <c r="AQ645" s="219">
        <f t="shared" si="1171"/>
        <v>0</v>
      </c>
      <c r="AR645" s="219"/>
      <c r="AS645" s="182">
        <v>0</v>
      </c>
      <c r="AX645" s="182">
        <v>0</v>
      </c>
      <c r="BC645" s="182"/>
      <c r="BD645" s="182"/>
      <c r="BE645" s="182">
        <v>0</v>
      </c>
      <c r="BF645" s="182"/>
    </row>
    <row r="646" customHeight="1" spans="1:58">
      <c r="A646" s="208">
        <v>2100201</v>
      </c>
      <c r="B646" s="60" t="s">
        <v>552</v>
      </c>
      <c r="C646" s="63">
        <f t="shared" ref="C646:C658" si="1274">N646+T646+W646</f>
        <v>1056</v>
      </c>
      <c r="D646" s="63">
        <f t="shared" ref="D646:D658" si="1275">Q646+T646</f>
        <v>0</v>
      </c>
      <c r="E646" s="63">
        <f t="shared" ref="E646:E658" si="1276">H646-C646</f>
        <v>782</v>
      </c>
      <c r="F646" s="63">
        <f t="shared" ref="F646:F658" si="1277">G646-D646</f>
        <v>0</v>
      </c>
      <c r="G646" s="63">
        <f t="shared" ref="G646:G658" si="1278">AW646</f>
        <v>0</v>
      </c>
      <c r="H646" s="63">
        <f t="shared" ref="H646:H658" si="1279">AK646+AN646</f>
        <v>1838</v>
      </c>
      <c r="I646" s="106" t="str">
        <f t="shared" si="1228"/>
        <v>是</v>
      </c>
      <c r="J646" s="146" t="str">
        <f t="shared" si="1229"/>
        <v>项</v>
      </c>
      <c r="K646" s="146" t="str">
        <f t="shared" si="1230"/>
        <v>210</v>
      </c>
      <c r="N646" s="218">
        <v>1056</v>
      </c>
      <c r="O646" s="146">
        <v>1055.790352</v>
      </c>
      <c r="P646" s="219">
        <f t="shared" ref="P646:P658" si="1280">ROUND(O646,0)</f>
        <v>1056</v>
      </c>
      <c r="Q646" s="219">
        <v>0</v>
      </c>
      <c r="R646" s="219">
        <v>0</v>
      </c>
      <c r="S646" s="219">
        <f>VLOOKUP(A:A,[3]全区!$A$1:$O$65536,15,FALSE)</f>
        <v>0</v>
      </c>
      <c r="T646" s="219">
        <v>0</v>
      </c>
      <c r="U646" s="146">
        <f>VLOOKUP(A:A,[3]全区!$A$1:$Q$65536,17,FALSE)</f>
        <v>0</v>
      </c>
      <c r="V646" s="219">
        <f t="shared" ref="V646:V658" si="1281">ROUND(U646,0)</f>
        <v>0</v>
      </c>
      <c r="W646" s="219">
        <v>0</v>
      </c>
      <c r="X646" s="182">
        <f>VLOOKUP(A:A,[3]全区!$A$1:$S$65536,19,FALSE)</f>
        <v>0</v>
      </c>
      <c r="Y646" s="219">
        <f t="shared" ref="Y646:Y658" si="1282">ROUND(X646,0)</f>
        <v>0</v>
      </c>
      <c r="AA646" s="182">
        <f>VLOOKUP(A:A,[2]全区!$A$1:$T$65536,20,FALSE)</f>
        <v>0</v>
      </c>
      <c r="AB646" s="219">
        <f t="shared" ref="AB646:AB658" si="1283">ROUND(AA646,0)</f>
        <v>0</v>
      </c>
      <c r="AC646" s="182">
        <f>VLOOKUP(A:A,[1]全区!$A$1:$V$65536,22,FALSE)</f>
        <v>0</v>
      </c>
      <c r="AD646" s="219">
        <f t="shared" ref="AD646:AD658" si="1284">ROUND(AC646,0)</f>
        <v>0</v>
      </c>
      <c r="AE646" s="182">
        <f>VLOOKUP(A:A,[2]全区!$A$1:$P$65536,16,FALSE)</f>
        <v>0</v>
      </c>
      <c r="AF646" s="219">
        <f t="shared" ref="AF646:AF658" si="1285">ROUND(AE646,0)</f>
        <v>0</v>
      </c>
      <c r="AH646" s="182">
        <v>976</v>
      </c>
      <c r="AI646" s="182">
        <f>VLOOKUP(A:A,'[4]YB01'!$A$1:$C$1317,3,FALSE)</f>
        <v>976</v>
      </c>
      <c r="AJ646" s="177">
        <f t="shared" ref="AJ646:AJ658" si="1286">AO646+AR646</f>
        <v>148</v>
      </c>
      <c r="AK646" s="146">
        <v>1003</v>
      </c>
      <c r="AL646" s="146">
        <f t="shared" ref="AL646:AL658" si="1287">ROUND(AM646,0)</f>
        <v>1003</v>
      </c>
      <c r="AM646" s="228">
        <v>1002.94047</v>
      </c>
      <c r="AN646" s="182">
        <f t="shared" si="1151"/>
        <v>835</v>
      </c>
      <c r="AO646" s="219">
        <v>148</v>
      </c>
      <c r="AP646" s="176">
        <f>(SUMIF([5]预算调整!$O:$O,A:A,[5]预算调整!$AD:$AD))/10000</f>
        <v>148.401377</v>
      </c>
      <c r="AQ646" s="219">
        <f t="shared" si="1171"/>
        <v>148</v>
      </c>
      <c r="AR646" s="219">
        <v>0</v>
      </c>
      <c r="AS646" s="182">
        <f>(SUMIF([6]预算调整!$F:$F,A:A,[6]预算调整!$P:$P))/10000</f>
        <v>0</v>
      </c>
      <c r="AT646" s="219">
        <f t="shared" ref="AT646:AT658" si="1288">ROUND(AS646,0)</f>
        <v>0</v>
      </c>
      <c r="AW646" s="231">
        <v>0</v>
      </c>
      <c r="AX646" s="182">
        <f>(SUMIF([7]Sheet2!$B:$B,A:A,[7]Sheet2!$C:$C))/10000</f>
        <v>0</v>
      </c>
      <c r="AY646" s="219">
        <f t="shared" ref="AY646:AY658" si="1289">ROUND(AX646,0)</f>
        <v>0</v>
      </c>
      <c r="BC646" s="182">
        <v>835</v>
      </c>
      <c r="BD646" s="146">
        <f t="shared" ref="BD646:BD658" si="1290">ROUND(BE646,0)</f>
        <v>835</v>
      </c>
      <c r="BE646" s="182">
        <v>834.64918</v>
      </c>
      <c r="BF646" s="182">
        <f>SUMIF([8]Sheet1!$O:$O,A646,[8]Sheet1!$AD:$AD)</f>
        <v>8346491.8</v>
      </c>
    </row>
    <row r="647" customHeight="1" spans="1:58">
      <c r="A647" s="208">
        <v>2100202</v>
      </c>
      <c r="B647" s="60" t="s">
        <v>553</v>
      </c>
      <c r="C647" s="63">
        <f t="shared" si="1274"/>
        <v>587</v>
      </c>
      <c r="D647" s="63">
        <f t="shared" si="1275"/>
        <v>0</v>
      </c>
      <c r="E647" s="63">
        <f t="shared" si="1276"/>
        <v>205</v>
      </c>
      <c r="F647" s="63">
        <f t="shared" si="1277"/>
        <v>0</v>
      </c>
      <c r="G647" s="63">
        <f t="shared" si="1278"/>
        <v>0</v>
      </c>
      <c r="H647" s="63">
        <f t="shared" si="1279"/>
        <v>792</v>
      </c>
      <c r="I647" s="106" t="str">
        <f t="shared" si="1228"/>
        <v>是</v>
      </c>
      <c r="J647" s="146" t="str">
        <f t="shared" si="1229"/>
        <v>项</v>
      </c>
      <c r="K647" s="146" t="str">
        <f t="shared" si="1230"/>
        <v>210</v>
      </c>
      <c r="N647" s="218">
        <v>587</v>
      </c>
      <c r="O647" s="146">
        <v>587.04776</v>
      </c>
      <c r="P647" s="219">
        <f t="shared" si="1280"/>
        <v>587</v>
      </c>
      <c r="Q647" s="219">
        <v>0</v>
      </c>
      <c r="R647" s="219">
        <v>0</v>
      </c>
      <c r="S647" s="219">
        <f>VLOOKUP(A:A,[3]全区!$A$1:$O$65536,15,FALSE)</f>
        <v>0</v>
      </c>
      <c r="T647" s="219">
        <v>0</v>
      </c>
      <c r="U647" s="146">
        <f>VLOOKUP(A:A,[3]全区!$A$1:$Q$65536,17,FALSE)</f>
        <v>0</v>
      </c>
      <c r="V647" s="219">
        <f t="shared" si="1281"/>
        <v>0</v>
      </c>
      <c r="W647" s="219">
        <v>0</v>
      </c>
      <c r="X647" s="182">
        <f>VLOOKUP(A:A,[3]全区!$A$1:$S$65536,19,FALSE)</f>
        <v>0</v>
      </c>
      <c r="Y647" s="219">
        <f t="shared" si="1282"/>
        <v>0</v>
      </c>
      <c r="AA647" s="182">
        <f>VLOOKUP(A:A,[2]全区!$A$1:$T$65536,20,FALSE)</f>
        <v>0</v>
      </c>
      <c r="AB647" s="219">
        <f t="shared" si="1283"/>
        <v>0</v>
      </c>
      <c r="AC647" s="182">
        <f>VLOOKUP(A:A,[1]全区!$A$1:$V$65536,22,FALSE)</f>
        <v>0</v>
      </c>
      <c r="AD647" s="219">
        <f t="shared" si="1284"/>
        <v>0</v>
      </c>
      <c r="AE647" s="182">
        <f>VLOOKUP(A:A,[2]全区!$A$1:$P$65536,16,FALSE)</f>
        <v>0</v>
      </c>
      <c r="AF647" s="219">
        <f t="shared" si="1285"/>
        <v>0</v>
      </c>
      <c r="AH647" s="182">
        <v>506</v>
      </c>
      <c r="AI647" s="182">
        <f>VLOOKUP(A:A,'[4]YB01'!$A$1:$C$1317,3,FALSE)</f>
        <v>506</v>
      </c>
      <c r="AJ647" s="177">
        <f t="shared" si="1286"/>
        <v>83</v>
      </c>
      <c r="AK647" s="146">
        <v>549</v>
      </c>
      <c r="AL647" s="146">
        <f t="shared" si="1287"/>
        <v>549</v>
      </c>
      <c r="AM647" s="228">
        <v>548.812818</v>
      </c>
      <c r="AN647" s="182">
        <f t="shared" si="1151"/>
        <v>243</v>
      </c>
      <c r="AO647" s="219">
        <v>83</v>
      </c>
      <c r="AP647" s="176">
        <f>(SUMIF([5]预算调整!$O:$O,A:A,[5]预算调整!$AD:$AD))/10000</f>
        <v>83.001665</v>
      </c>
      <c r="AQ647" s="219">
        <f t="shared" si="1171"/>
        <v>83</v>
      </c>
      <c r="AR647" s="219">
        <v>0</v>
      </c>
      <c r="AS647" s="182">
        <f>(SUMIF([6]预算调整!$F:$F,A:A,[6]预算调整!$P:$P))/10000</f>
        <v>0</v>
      </c>
      <c r="AT647" s="219">
        <f t="shared" si="1288"/>
        <v>0</v>
      </c>
      <c r="AW647" s="231">
        <v>0</v>
      </c>
      <c r="AX647" s="182">
        <f>(SUMIF([7]Sheet2!$B:$B,A:A,[7]Sheet2!$C:$C))/10000</f>
        <v>0</v>
      </c>
      <c r="AY647" s="219">
        <f t="shared" si="1289"/>
        <v>0</v>
      </c>
      <c r="BC647" s="182">
        <v>243</v>
      </c>
      <c r="BD647" s="146">
        <f t="shared" si="1290"/>
        <v>243</v>
      </c>
      <c r="BE647" s="182">
        <v>243.288</v>
      </c>
      <c r="BF647" s="182">
        <f>SUMIF([8]Sheet1!$O:$O,A647,[8]Sheet1!$AD:$AD)</f>
        <v>2432880</v>
      </c>
    </row>
    <row r="648" hidden="1" customHeight="1" spans="1:58">
      <c r="A648" s="208">
        <v>2100203</v>
      </c>
      <c r="B648" s="60" t="s">
        <v>554</v>
      </c>
      <c r="C648" s="63">
        <f t="shared" si="1274"/>
        <v>0</v>
      </c>
      <c r="D648" s="63">
        <f t="shared" si="1275"/>
        <v>0</v>
      </c>
      <c r="E648" s="63">
        <f t="shared" si="1276"/>
        <v>0</v>
      </c>
      <c r="F648" s="63">
        <f t="shared" si="1277"/>
        <v>0</v>
      </c>
      <c r="G648" s="63">
        <f t="shared" si="1278"/>
        <v>0</v>
      </c>
      <c r="H648" s="63">
        <f t="shared" si="1279"/>
        <v>0</v>
      </c>
      <c r="I648" s="106" t="str">
        <f t="shared" si="1228"/>
        <v>否</v>
      </c>
      <c r="J648" s="146" t="str">
        <f t="shared" si="1229"/>
        <v>项</v>
      </c>
      <c r="K648" s="146" t="str">
        <f t="shared" si="1230"/>
        <v>210</v>
      </c>
      <c r="N648" s="218">
        <v>0</v>
      </c>
      <c r="O648" s="146">
        <v>0</v>
      </c>
      <c r="P648" s="219">
        <f t="shared" si="1280"/>
        <v>0</v>
      </c>
      <c r="Q648" s="219">
        <v>0</v>
      </c>
      <c r="R648" s="219">
        <v>0</v>
      </c>
      <c r="S648" s="219">
        <f>VLOOKUP(A:A,[3]全区!$A$1:$O$65536,15,FALSE)</f>
        <v>0</v>
      </c>
      <c r="T648" s="219">
        <v>0</v>
      </c>
      <c r="U648" s="146">
        <f>VLOOKUP(A:A,[3]全区!$A$1:$Q$65536,17,FALSE)</f>
        <v>0</v>
      </c>
      <c r="V648" s="219">
        <f t="shared" si="1281"/>
        <v>0</v>
      </c>
      <c r="W648" s="219">
        <v>0</v>
      </c>
      <c r="X648" s="182">
        <f>VLOOKUP(A:A,[3]全区!$A$1:$S$65536,19,FALSE)</f>
        <v>0</v>
      </c>
      <c r="Y648" s="219">
        <f t="shared" si="1282"/>
        <v>0</v>
      </c>
      <c r="AA648" s="182">
        <f>VLOOKUP(A:A,[2]全区!$A$1:$T$65536,20,FALSE)</f>
        <v>0</v>
      </c>
      <c r="AB648" s="219">
        <f t="shared" si="1283"/>
        <v>0</v>
      </c>
      <c r="AC648" s="182">
        <f>VLOOKUP(A:A,[1]全区!$A$1:$V$65536,22,FALSE)</f>
        <v>0</v>
      </c>
      <c r="AD648" s="219">
        <f t="shared" si="1284"/>
        <v>0</v>
      </c>
      <c r="AE648" s="182">
        <f>VLOOKUP(A:A,[2]全区!$A$1:$P$65536,16,FALSE)</f>
        <v>0</v>
      </c>
      <c r="AF648" s="219">
        <f t="shared" si="1285"/>
        <v>0</v>
      </c>
      <c r="AH648" s="182">
        <v>0</v>
      </c>
      <c r="AI648" s="182">
        <f>VLOOKUP(A:A,'[4]YB01'!$A$1:$C$1317,3,FALSE)</f>
        <v>0</v>
      </c>
      <c r="AJ648" s="177">
        <f t="shared" si="1286"/>
        <v>0</v>
      </c>
      <c r="AK648" s="146">
        <v>0</v>
      </c>
      <c r="AL648" s="146">
        <f t="shared" si="1287"/>
        <v>0</v>
      </c>
      <c r="AM648" s="228">
        <v>0</v>
      </c>
      <c r="AN648" s="182">
        <f t="shared" si="1151"/>
        <v>0</v>
      </c>
      <c r="AO648" s="219">
        <v>0</v>
      </c>
      <c r="AP648" s="176">
        <f>(SUMIF([5]预算调整!$O:$O,A:A,[5]预算调整!$AD:$AD))/10000</f>
        <v>0</v>
      </c>
      <c r="AQ648" s="219">
        <f t="shared" si="1171"/>
        <v>0</v>
      </c>
      <c r="AR648" s="219">
        <v>0</v>
      </c>
      <c r="AS648" s="182">
        <f>(SUMIF([6]预算调整!$F:$F,A:A,[6]预算调整!$P:$P))/10000</f>
        <v>0</v>
      </c>
      <c r="AT648" s="219">
        <f t="shared" si="1288"/>
        <v>0</v>
      </c>
      <c r="AW648" s="231">
        <v>0</v>
      </c>
      <c r="AX648" s="182">
        <f>(SUMIF([7]Sheet2!$B:$B,A:A,[7]Sheet2!$C:$C))/10000</f>
        <v>0</v>
      </c>
      <c r="AY648" s="219">
        <f t="shared" si="1289"/>
        <v>0</v>
      </c>
      <c r="BC648" s="182">
        <v>0</v>
      </c>
      <c r="BD648" s="146">
        <f t="shared" si="1290"/>
        <v>0</v>
      </c>
      <c r="BE648" s="182">
        <v>0</v>
      </c>
      <c r="BF648" s="182">
        <f>SUMIF([8]Sheet1!$O:$O,A648,[8]Sheet1!$AD:$AD)</f>
        <v>0</v>
      </c>
    </row>
    <row r="649" hidden="1" customHeight="1" spans="1:58">
      <c r="A649" s="208">
        <v>2100204</v>
      </c>
      <c r="B649" s="60" t="s">
        <v>555</v>
      </c>
      <c r="C649" s="63">
        <f t="shared" si="1274"/>
        <v>0</v>
      </c>
      <c r="D649" s="63">
        <f t="shared" si="1275"/>
        <v>0</v>
      </c>
      <c r="E649" s="63">
        <f t="shared" si="1276"/>
        <v>0</v>
      </c>
      <c r="F649" s="63">
        <f t="shared" si="1277"/>
        <v>0</v>
      </c>
      <c r="G649" s="63">
        <f t="shared" si="1278"/>
        <v>0</v>
      </c>
      <c r="H649" s="63">
        <f t="shared" si="1279"/>
        <v>0</v>
      </c>
      <c r="I649" s="106" t="str">
        <f t="shared" si="1228"/>
        <v>否</v>
      </c>
      <c r="J649" s="146" t="str">
        <f t="shared" si="1229"/>
        <v>项</v>
      </c>
      <c r="K649" s="146" t="str">
        <f t="shared" si="1230"/>
        <v>210</v>
      </c>
      <c r="N649" s="218">
        <v>0</v>
      </c>
      <c r="O649" s="146">
        <v>0</v>
      </c>
      <c r="P649" s="219">
        <f t="shared" si="1280"/>
        <v>0</v>
      </c>
      <c r="Q649" s="219">
        <v>0</v>
      </c>
      <c r="R649" s="219">
        <v>0</v>
      </c>
      <c r="S649" s="219">
        <f>VLOOKUP(A:A,[3]全区!$A$1:$O$65536,15,FALSE)</f>
        <v>0</v>
      </c>
      <c r="T649" s="219">
        <v>0</v>
      </c>
      <c r="U649" s="146">
        <f>VLOOKUP(A:A,[3]全区!$A$1:$Q$65536,17,FALSE)</f>
        <v>0</v>
      </c>
      <c r="V649" s="219">
        <f t="shared" si="1281"/>
        <v>0</v>
      </c>
      <c r="W649" s="219">
        <v>0</v>
      </c>
      <c r="X649" s="182">
        <f>VLOOKUP(A:A,[3]全区!$A$1:$S$65536,19,FALSE)</f>
        <v>0</v>
      </c>
      <c r="Y649" s="219">
        <f t="shared" si="1282"/>
        <v>0</v>
      </c>
      <c r="AA649" s="182">
        <f>VLOOKUP(A:A,[2]全区!$A$1:$T$65536,20,FALSE)</f>
        <v>0</v>
      </c>
      <c r="AB649" s="219">
        <f t="shared" si="1283"/>
        <v>0</v>
      </c>
      <c r="AC649" s="182">
        <f>VLOOKUP(A:A,[1]全区!$A$1:$V$65536,22,FALSE)</f>
        <v>0</v>
      </c>
      <c r="AD649" s="219">
        <f t="shared" si="1284"/>
        <v>0</v>
      </c>
      <c r="AE649" s="182">
        <f>VLOOKUP(A:A,[2]全区!$A$1:$P$65536,16,FALSE)</f>
        <v>0</v>
      </c>
      <c r="AF649" s="219">
        <f t="shared" si="1285"/>
        <v>0</v>
      </c>
      <c r="AH649" s="182">
        <v>0</v>
      </c>
      <c r="AI649" s="182">
        <f>VLOOKUP(A:A,'[4]YB01'!$A$1:$C$1317,3,FALSE)</f>
        <v>0</v>
      </c>
      <c r="AJ649" s="177">
        <f t="shared" si="1286"/>
        <v>0</v>
      </c>
      <c r="AK649" s="146">
        <v>0</v>
      </c>
      <c r="AL649" s="146">
        <f t="shared" si="1287"/>
        <v>0</v>
      </c>
      <c r="AM649" s="228">
        <v>0</v>
      </c>
      <c r="AN649" s="182">
        <f t="shared" si="1151"/>
        <v>0</v>
      </c>
      <c r="AO649" s="219">
        <v>0</v>
      </c>
      <c r="AP649" s="176">
        <f>(SUMIF([5]预算调整!$O:$O,A:A,[5]预算调整!$AD:$AD))/10000</f>
        <v>0</v>
      </c>
      <c r="AQ649" s="219">
        <f t="shared" si="1171"/>
        <v>0</v>
      </c>
      <c r="AR649" s="219">
        <v>0</v>
      </c>
      <c r="AS649" s="182">
        <f>(SUMIF([6]预算调整!$F:$F,A:A,[6]预算调整!$P:$P))/10000</f>
        <v>0</v>
      </c>
      <c r="AT649" s="219">
        <f t="shared" si="1288"/>
        <v>0</v>
      </c>
      <c r="AW649" s="231">
        <v>0</v>
      </c>
      <c r="AX649" s="182">
        <f>(SUMIF([7]Sheet2!$B:$B,A:A,[7]Sheet2!$C:$C))/10000</f>
        <v>0</v>
      </c>
      <c r="AY649" s="219">
        <f t="shared" si="1289"/>
        <v>0</v>
      </c>
      <c r="BC649" s="182">
        <v>0</v>
      </c>
      <c r="BD649" s="146">
        <f t="shared" si="1290"/>
        <v>0</v>
      </c>
      <c r="BE649" s="182">
        <v>0</v>
      </c>
      <c r="BF649" s="182">
        <f>SUMIF([8]Sheet1!$O:$O,A649,[8]Sheet1!$AD:$AD)</f>
        <v>0</v>
      </c>
    </row>
    <row r="650" customHeight="1" spans="1:58">
      <c r="A650" s="208">
        <v>2100205</v>
      </c>
      <c r="B650" s="60" t="s">
        <v>556</v>
      </c>
      <c r="C650" s="63">
        <f t="shared" si="1274"/>
        <v>283</v>
      </c>
      <c r="D650" s="63">
        <f t="shared" si="1275"/>
        <v>0</v>
      </c>
      <c r="E650" s="63">
        <f t="shared" si="1276"/>
        <v>120</v>
      </c>
      <c r="F650" s="63">
        <f t="shared" si="1277"/>
        <v>0</v>
      </c>
      <c r="G650" s="63">
        <f t="shared" si="1278"/>
        <v>0</v>
      </c>
      <c r="H650" s="63">
        <f t="shared" si="1279"/>
        <v>403</v>
      </c>
      <c r="I650" s="106" t="str">
        <f t="shared" si="1228"/>
        <v>是</v>
      </c>
      <c r="J650" s="146" t="str">
        <f t="shared" si="1229"/>
        <v>项</v>
      </c>
      <c r="K650" s="146" t="str">
        <f t="shared" si="1230"/>
        <v>210</v>
      </c>
      <c r="N650" s="218">
        <v>283</v>
      </c>
      <c r="O650" s="146">
        <v>283.07264</v>
      </c>
      <c r="P650" s="219">
        <f t="shared" si="1280"/>
        <v>283</v>
      </c>
      <c r="Q650" s="219">
        <v>0</v>
      </c>
      <c r="R650" s="219">
        <v>0</v>
      </c>
      <c r="S650" s="219">
        <f>VLOOKUP(A:A,[3]全区!$A$1:$O$65536,15,FALSE)</f>
        <v>0</v>
      </c>
      <c r="T650" s="219">
        <v>0</v>
      </c>
      <c r="U650" s="146">
        <f>VLOOKUP(A:A,[3]全区!$A$1:$Q$65536,17,FALSE)</f>
        <v>0</v>
      </c>
      <c r="V650" s="219">
        <f t="shared" si="1281"/>
        <v>0</v>
      </c>
      <c r="W650" s="219">
        <v>0</v>
      </c>
      <c r="X650" s="182">
        <f>VLOOKUP(A:A,[3]全区!$A$1:$S$65536,19,FALSE)</f>
        <v>0</v>
      </c>
      <c r="Y650" s="219">
        <f t="shared" si="1282"/>
        <v>0</v>
      </c>
      <c r="AA650" s="182">
        <f>VLOOKUP(A:A,[2]全区!$A$1:$T$65536,20,FALSE)</f>
        <v>0</v>
      </c>
      <c r="AB650" s="219">
        <f t="shared" si="1283"/>
        <v>0</v>
      </c>
      <c r="AC650" s="182">
        <f>VLOOKUP(A:A,[1]全区!$A$1:$V$65536,22,FALSE)</f>
        <v>0</v>
      </c>
      <c r="AD650" s="219">
        <f t="shared" si="1284"/>
        <v>0</v>
      </c>
      <c r="AE650" s="182">
        <f>VLOOKUP(A:A,[2]全区!$A$1:$P$65536,16,FALSE)</f>
        <v>0</v>
      </c>
      <c r="AF650" s="219">
        <f t="shared" si="1285"/>
        <v>0</v>
      </c>
      <c r="AH650" s="182">
        <v>270</v>
      </c>
      <c r="AI650" s="182">
        <f>VLOOKUP(A:A,'[4]YB01'!$A$1:$C$1317,3,FALSE)</f>
        <v>270</v>
      </c>
      <c r="AJ650" s="177">
        <f t="shared" si="1286"/>
        <v>10</v>
      </c>
      <c r="AK650" s="146">
        <v>286</v>
      </c>
      <c r="AL650" s="146">
        <f t="shared" si="1287"/>
        <v>286</v>
      </c>
      <c r="AM650" s="228">
        <v>286.16104</v>
      </c>
      <c r="AN650" s="182">
        <f t="shared" si="1151"/>
        <v>117</v>
      </c>
      <c r="AO650" s="219">
        <v>10</v>
      </c>
      <c r="AP650" s="176">
        <f>(SUMIF([5]预算调整!$O:$O,A:A,[5]预算调整!$AD:$AD))/10000</f>
        <v>9.9705</v>
      </c>
      <c r="AQ650" s="219">
        <f t="shared" si="1171"/>
        <v>10</v>
      </c>
      <c r="AR650" s="219">
        <v>0</v>
      </c>
      <c r="AS650" s="182">
        <f>(SUMIF([6]预算调整!$F:$F,A:A,[6]预算调整!$P:$P))/10000</f>
        <v>0</v>
      </c>
      <c r="AT650" s="219">
        <f t="shared" si="1288"/>
        <v>0</v>
      </c>
      <c r="AW650" s="231">
        <v>0</v>
      </c>
      <c r="AX650" s="182">
        <f>(SUMIF([7]Sheet2!$B:$B,A:A,[7]Sheet2!$C:$C))/10000</f>
        <v>0</v>
      </c>
      <c r="AY650" s="219">
        <f t="shared" si="1289"/>
        <v>0</v>
      </c>
      <c r="BC650" s="182">
        <v>117</v>
      </c>
      <c r="BD650" s="146">
        <f t="shared" si="1290"/>
        <v>117</v>
      </c>
      <c r="BE650" s="182">
        <v>117.0068</v>
      </c>
      <c r="BF650" s="182">
        <f>SUMIF([8]Sheet1!$O:$O,A650,[8]Sheet1!$AD:$AD)</f>
        <v>1170068</v>
      </c>
    </row>
    <row r="651" hidden="1" customHeight="1" spans="1:58">
      <c r="A651" s="208">
        <v>2100206</v>
      </c>
      <c r="B651" s="60" t="s">
        <v>557</v>
      </c>
      <c r="C651" s="63">
        <f t="shared" si="1274"/>
        <v>0</v>
      </c>
      <c r="D651" s="63">
        <f t="shared" si="1275"/>
        <v>0</v>
      </c>
      <c r="E651" s="63">
        <f t="shared" si="1276"/>
        <v>0</v>
      </c>
      <c r="F651" s="63">
        <f t="shared" si="1277"/>
        <v>0</v>
      </c>
      <c r="G651" s="63">
        <f t="shared" si="1278"/>
        <v>0</v>
      </c>
      <c r="H651" s="63">
        <f t="shared" si="1279"/>
        <v>0</v>
      </c>
      <c r="I651" s="106" t="str">
        <f t="shared" si="1228"/>
        <v>否</v>
      </c>
      <c r="J651" s="146" t="str">
        <f t="shared" si="1229"/>
        <v>项</v>
      </c>
      <c r="K651" s="146" t="str">
        <f t="shared" si="1230"/>
        <v>210</v>
      </c>
      <c r="N651" s="218">
        <v>0</v>
      </c>
      <c r="O651" s="146">
        <v>0</v>
      </c>
      <c r="P651" s="219">
        <f t="shared" si="1280"/>
        <v>0</v>
      </c>
      <c r="Q651" s="219">
        <v>0</v>
      </c>
      <c r="R651" s="219">
        <v>0</v>
      </c>
      <c r="S651" s="219">
        <f>VLOOKUP(A:A,[3]全区!$A$1:$O$65536,15,FALSE)</f>
        <v>0</v>
      </c>
      <c r="T651" s="219">
        <v>0</v>
      </c>
      <c r="U651" s="146">
        <f>VLOOKUP(A:A,[3]全区!$A$1:$Q$65536,17,FALSE)</f>
        <v>0</v>
      </c>
      <c r="V651" s="219">
        <f t="shared" si="1281"/>
        <v>0</v>
      </c>
      <c r="W651" s="219">
        <v>0</v>
      </c>
      <c r="X651" s="182">
        <f>VLOOKUP(A:A,[3]全区!$A$1:$S$65536,19,FALSE)</f>
        <v>0</v>
      </c>
      <c r="Y651" s="219">
        <f t="shared" si="1282"/>
        <v>0</v>
      </c>
      <c r="AA651" s="182">
        <f>VLOOKUP(A:A,[2]全区!$A$1:$T$65536,20,FALSE)</f>
        <v>0</v>
      </c>
      <c r="AB651" s="219">
        <f t="shared" si="1283"/>
        <v>0</v>
      </c>
      <c r="AC651" s="182">
        <f>VLOOKUP(A:A,[1]全区!$A$1:$V$65536,22,FALSE)</f>
        <v>0</v>
      </c>
      <c r="AD651" s="219">
        <f t="shared" si="1284"/>
        <v>0</v>
      </c>
      <c r="AE651" s="182">
        <f>VLOOKUP(A:A,[2]全区!$A$1:$P$65536,16,FALSE)</f>
        <v>0</v>
      </c>
      <c r="AF651" s="219">
        <f t="shared" si="1285"/>
        <v>0</v>
      </c>
      <c r="AH651" s="182">
        <v>0</v>
      </c>
      <c r="AI651" s="182">
        <f>VLOOKUP(A:A,'[4]YB01'!$A$1:$C$1317,3,FALSE)</f>
        <v>0</v>
      </c>
      <c r="AJ651" s="177">
        <f t="shared" si="1286"/>
        <v>0</v>
      </c>
      <c r="AK651" s="146">
        <v>0</v>
      </c>
      <c r="AL651" s="146">
        <f t="shared" si="1287"/>
        <v>0</v>
      </c>
      <c r="AM651" s="228">
        <v>0</v>
      </c>
      <c r="AN651" s="182">
        <f t="shared" ref="AN651:AN714" si="1291">BC651+BG651</f>
        <v>0</v>
      </c>
      <c r="AO651" s="219">
        <v>0</v>
      </c>
      <c r="AP651" s="176">
        <f>(SUMIF([5]预算调整!$O:$O,A:A,[5]预算调整!$AD:$AD))/10000</f>
        <v>0</v>
      </c>
      <c r="AQ651" s="219">
        <f t="shared" si="1171"/>
        <v>0</v>
      </c>
      <c r="AR651" s="219">
        <v>0</v>
      </c>
      <c r="AS651" s="182">
        <f>(SUMIF([6]预算调整!$F:$F,A:A,[6]预算调整!$P:$P))/10000</f>
        <v>0</v>
      </c>
      <c r="AT651" s="219">
        <f t="shared" si="1288"/>
        <v>0</v>
      </c>
      <c r="AW651" s="231">
        <v>0</v>
      </c>
      <c r="AX651" s="182">
        <f>(SUMIF([7]Sheet2!$B:$B,A:A,[7]Sheet2!$C:$C))/10000</f>
        <v>0</v>
      </c>
      <c r="AY651" s="219">
        <f t="shared" si="1289"/>
        <v>0</v>
      </c>
      <c r="BC651" s="182">
        <v>0</v>
      </c>
      <c r="BD651" s="146">
        <f t="shared" si="1290"/>
        <v>0</v>
      </c>
      <c r="BE651" s="182">
        <v>0</v>
      </c>
      <c r="BF651" s="182">
        <f>SUMIF([8]Sheet1!$O:$O,A651,[8]Sheet1!$AD:$AD)</f>
        <v>0</v>
      </c>
    </row>
    <row r="652" hidden="1" customHeight="1" spans="1:58">
      <c r="A652" s="208">
        <v>2100207</v>
      </c>
      <c r="B652" s="60" t="s">
        <v>558</v>
      </c>
      <c r="C652" s="63">
        <f t="shared" si="1274"/>
        <v>0</v>
      </c>
      <c r="D652" s="63">
        <f t="shared" si="1275"/>
        <v>0</v>
      </c>
      <c r="E652" s="63">
        <f t="shared" si="1276"/>
        <v>0</v>
      </c>
      <c r="F652" s="63">
        <f t="shared" si="1277"/>
        <v>0</v>
      </c>
      <c r="G652" s="63">
        <f t="shared" si="1278"/>
        <v>0</v>
      </c>
      <c r="H652" s="63">
        <f t="shared" si="1279"/>
        <v>0</v>
      </c>
      <c r="I652" s="106" t="str">
        <f t="shared" si="1228"/>
        <v>否</v>
      </c>
      <c r="J652" s="146" t="str">
        <f t="shared" si="1229"/>
        <v>项</v>
      </c>
      <c r="K652" s="146" t="str">
        <f t="shared" si="1230"/>
        <v>210</v>
      </c>
      <c r="N652" s="218">
        <v>0</v>
      </c>
      <c r="O652" s="146">
        <v>0</v>
      </c>
      <c r="P652" s="219">
        <f t="shared" si="1280"/>
        <v>0</v>
      </c>
      <c r="Q652" s="219">
        <v>0</v>
      </c>
      <c r="R652" s="219">
        <v>0</v>
      </c>
      <c r="S652" s="219">
        <f>VLOOKUP(A:A,[3]全区!$A$1:$O$65536,15,FALSE)</f>
        <v>0</v>
      </c>
      <c r="T652" s="219">
        <v>0</v>
      </c>
      <c r="U652" s="146">
        <f>VLOOKUP(A:A,[3]全区!$A$1:$Q$65536,17,FALSE)</f>
        <v>0</v>
      </c>
      <c r="V652" s="219">
        <f t="shared" si="1281"/>
        <v>0</v>
      </c>
      <c r="W652" s="219">
        <v>0</v>
      </c>
      <c r="X652" s="182">
        <f>VLOOKUP(A:A,[3]全区!$A$1:$S$65536,19,FALSE)</f>
        <v>0</v>
      </c>
      <c r="Y652" s="219">
        <f t="shared" si="1282"/>
        <v>0</v>
      </c>
      <c r="AA652" s="182">
        <f>VLOOKUP(A:A,[2]全区!$A$1:$T$65536,20,FALSE)</f>
        <v>0</v>
      </c>
      <c r="AB652" s="219">
        <f t="shared" si="1283"/>
        <v>0</v>
      </c>
      <c r="AC652" s="182">
        <f>VLOOKUP(A:A,[1]全区!$A$1:$V$65536,22,FALSE)</f>
        <v>0</v>
      </c>
      <c r="AD652" s="219">
        <f t="shared" si="1284"/>
        <v>0</v>
      </c>
      <c r="AE652" s="182">
        <f>VLOOKUP(A:A,[2]全区!$A$1:$P$65536,16,FALSE)</f>
        <v>0</v>
      </c>
      <c r="AF652" s="219">
        <f t="shared" si="1285"/>
        <v>0</v>
      </c>
      <c r="AH652" s="182">
        <v>0</v>
      </c>
      <c r="AI652" s="182">
        <f>VLOOKUP(A:A,'[4]YB01'!$A$1:$C$1317,3,FALSE)</f>
        <v>0</v>
      </c>
      <c r="AJ652" s="177">
        <f t="shared" si="1286"/>
        <v>0</v>
      </c>
      <c r="AK652" s="146">
        <v>0</v>
      </c>
      <c r="AL652" s="146">
        <f t="shared" si="1287"/>
        <v>0</v>
      </c>
      <c r="AM652" s="228">
        <v>0</v>
      </c>
      <c r="AN652" s="182">
        <f t="shared" si="1291"/>
        <v>0</v>
      </c>
      <c r="AO652" s="219">
        <v>0</v>
      </c>
      <c r="AP652" s="176">
        <f>(SUMIF([5]预算调整!$O:$O,A:A,[5]预算调整!$AD:$AD))/10000</f>
        <v>0</v>
      </c>
      <c r="AQ652" s="219">
        <f t="shared" si="1171"/>
        <v>0</v>
      </c>
      <c r="AR652" s="219">
        <v>0</v>
      </c>
      <c r="AS652" s="182">
        <f>(SUMIF([6]预算调整!$F:$F,A:A,[6]预算调整!$P:$P))/10000</f>
        <v>0</v>
      </c>
      <c r="AT652" s="219">
        <f t="shared" si="1288"/>
        <v>0</v>
      </c>
      <c r="AW652" s="231">
        <v>0</v>
      </c>
      <c r="AX652" s="182">
        <f>(SUMIF([7]Sheet2!$B:$B,A:A,[7]Sheet2!$C:$C))/10000</f>
        <v>0</v>
      </c>
      <c r="AY652" s="219">
        <f t="shared" si="1289"/>
        <v>0</v>
      </c>
      <c r="BC652" s="182">
        <v>0</v>
      </c>
      <c r="BD652" s="146">
        <f t="shared" si="1290"/>
        <v>0</v>
      </c>
      <c r="BE652" s="182">
        <v>0</v>
      </c>
      <c r="BF652" s="182">
        <f>SUMIF([8]Sheet1!$O:$O,A652,[8]Sheet1!$AD:$AD)</f>
        <v>0</v>
      </c>
    </row>
    <row r="653" hidden="1" customHeight="1" spans="1:58">
      <c r="A653" s="208">
        <v>2100208</v>
      </c>
      <c r="B653" s="60" t="s">
        <v>559</v>
      </c>
      <c r="C653" s="63">
        <f t="shared" si="1274"/>
        <v>0</v>
      </c>
      <c r="D653" s="63">
        <f t="shared" si="1275"/>
        <v>0</v>
      </c>
      <c r="E653" s="63">
        <f t="shared" si="1276"/>
        <v>0</v>
      </c>
      <c r="F653" s="63">
        <f t="shared" si="1277"/>
        <v>0</v>
      </c>
      <c r="G653" s="63">
        <f t="shared" si="1278"/>
        <v>0</v>
      </c>
      <c r="H653" s="63">
        <f t="shared" si="1279"/>
        <v>0</v>
      </c>
      <c r="I653" s="106" t="str">
        <f t="shared" si="1228"/>
        <v>否</v>
      </c>
      <c r="J653" s="146" t="str">
        <f t="shared" si="1229"/>
        <v>项</v>
      </c>
      <c r="K653" s="146" t="str">
        <f t="shared" si="1230"/>
        <v>210</v>
      </c>
      <c r="N653" s="218">
        <v>0</v>
      </c>
      <c r="O653" s="146">
        <v>0</v>
      </c>
      <c r="P653" s="219">
        <f t="shared" si="1280"/>
        <v>0</v>
      </c>
      <c r="Q653" s="219">
        <v>0</v>
      </c>
      <c r="R653" s="219">
        <v>0</v>
      </c>
      <c r="S653" s="219">
        <f>VLOOKUP(A:A,[3]全区!$A$1:$O$65536,15,FALSE)</f>
        <v>0</v>
      </c>
      <c r="T653" s="219">
        <v>0</v>
      </c>
      <c r="U653" s="146">
        <f>VLOOKUP(A:A,[3]全区!$A$1:$Q$65536,17,FALSE)</f>
        <v>0</v>
      </c>
      <c r="V653" s="219">
        <f t="shared" si="1281"/>
        <v>0</v>
      </c>
      <c r="W653" s="219">
        <v>0</v>
      </c>
      <c r="X653" s="182">
        <f>VLOOKUP(A:A,[3]全区!$A$1:$S$65536,19,FALSE)</f>
        <v>0</v>
      </c>
      <c r="Y653" s="219">
        <f t="shared" si="1282"/>
        <v>0</v>
      </c>
      <c r="AA653" s="182">
        <f>VLOOKUP(A:A,[2]全区!$A$1:$T$65536,20,FALSE)</f>
        <v>0</v>
      </c>
      <c r="AB653" s="219">
        <f t="shared" si="1283"/>
        <v>0</v>
      </c>
      <c r="AC653" s="182">
        <f>VLOOKUP(A:A,[1]全区!$A$1:$V$65536,22,FALSE)</f>
        <v>0</v>
      </c>
      <c r="AD653" s="219">
        <f t="shared" si="1284"/>
        <v>0</v>
      </c>
      <c r="AE653" s="182">
        <f>VLOOKUP(A:A,[2]全区!$A$1:$P$65536,16,FALSE)</f>
        <v>0</v>
      </c>
      <c r="AF653" s="219">
        <f t="shared" si="1285"/>
        <v>0</v>
      </c>
      <c r="AH653" s="182">
        <v>0</v>
      </c>
      <c r="AI653" s="182">
        <f>VLOOKUP(A:A,'[4]YB01'!$A$1:$C$1317,3,FALSE)</f>
        <v>0</v>
      </c>
      <c r="AJ653" s="177">
        <f t="shared" si="1286"/>
        <v>0</v>
      </c>
      <c r="AK653" s="146">
        <v>0</v>
      </c>
      <c r="AL653" s="146">
        <f t="shared" si="1287"/>
        <v>0</v>
      </c>
      <c r="AM653" s="228">
        <v>0</v>
      </c>
      <c r="AN653" s="182">
        <f t="shared" si="1291"/>
        <v>0</v>
      </c>
      <c r="AO653" s="219">
        <v>0</v>
      </c>
      <c r="AP653" s="176">
        <f>(SUMIF([5]预算调整!$O:$O,A:A,[5]预算调整!$AD:$AD))/10000</f>
        <v>0</v>
      </c>
      <c r="AQ653" s="219">
        <f t="shared" si="1171"/>
        <v>0</v>
      </c>
      <c r="AR653" s="219">
        <v>0</v>
      </c>
      <c r="AS653" s="182">
        <f>(SUMIF([6]预算调整!$F:$F,A:A,[6]预算调整!$P:$P))/10000</f>
        <v>0</v>
      </c>
      <c r="AT653" s="219">
        <f t="shared" si="1288"/>
        <v>0</v>
      </c>
      <c r="AW653" s="231">
        <v>0</v>
      </c>
      <c r="AX653" s="182">
        <f>(SUMIF([7]Sheet2!$B:$B,A:A,[7]Sheet2!$C:$C))/10000</f>
        <v>0</v>
      </c>
      <c r="AY653" s="219">
        <f t="shared" si="1289"/>
        <v>0</v>
      </c>
      <c r="BC653" s="182">
        <v>0</v>
      </c>
      <c r="BD653" s="146">
        <f t="shared" si="1290"/>
        <v>0</v>
      </c>
      <c r="BE653" s="182">
        <v>0</v>
      </c>
      <c r="BF653" s="182">
        <f>SUMIF([8]Sheet1!$O:$O,A653,[8]Sheet1!$AD:$AD)</f>
        <v>0</v>
      </c>
    </row>
    <row r="654" hidden="1" customHeight="1" spans="1:58">
      <c r="A654" s="208">
        <v>2100209</v>
      </c>
      <c r="B654" s="60" t="s">
        <v>560</v>
      </c>
      <c r="C654" s="63">
        <f t="shared" si="1274"/>
        <v>0</v>
      </c>
      <c r="D654" s="63">
        <f t="shared" si="1275"/>
        <v>0</v>
      </c>
      <c r="E654" s="63">
        <f t="shared" si="1276"/>
        <v>0</v>
      </c>
      <c r="F654" s="63">
        <f t="shared" si="1277"/>
        <v>0</v>
      </c>
      <c r="G654" s="63">
        <f t="shared" si="1278"/>
        <v>0</v>
      </c>
      <c r="H654" s="63">
        <f t="shared" si="1279"/>
        <v>0</v>
      </c>
      <c r="I654" s="106" t="str">
        <f t="shared" si="1228"/>
        <v>否</v>
      </c>
      <c r="J654" s="146" t="str">
        <f t="shared" si="1229"/>
        <v>项</v>
      </c>
      <c r="K654" s="146" t="str">
        <f t="shared" si="1230"/>
        <v>210</v>
      </c>
      <c r="N654" s="218">
        <v>0</v>
      </c>
      <c r="O654" s="146">
        <v>0</v>
      </c>
      <c r="P654" s="219">
        <f t="shared" si="1280"/>
        <v>0</v>
      </c>
      <c r="Q654" s="219">
        <v>0</v>
      </c>
      <c r="R654" s="219">
        <v>0</v>
      </c>
      <c r="S654" s="219">
        <f>VLOOKUP(A:A,[3]全区!$A$1:$O$65536,15,FALSE)</f>
        <v>0</v>
      </c>
      <c r="T654" s="219">
        <v>0</v>
      </c>
      <c r="U654" s="146">
        <f>VLOOKUP(A:A,[3]全区!$A$1:$Q$65536,17,FALSE)</f>
        <v>0</v>
      </c>
      <c r="V654" s="219">
        <f t="shared" si="1281"/>
        <v>0</v>
      </c>
      <c r="W654" s="219">
        <v>0</v>
      </c>
      <c r="X654" s="182">
        <f>VLOOKUP(A:A,[3]全区!$A$1:$S$65536,19,FALSE)</f>
        <v>0</v>
      </c>
      <c r="Y654" s="219">
        <f t="shared" si="1282"/>
        <v>0</v>
      </c>
      <c r="AA654" s="182">
        <f>VLOOKUP(A:A,[2]全区!$A$1:$T$65536,20,FALSE)</f>
        <v>0</v>
      </c>
      <c r="AB654" s="219">
        <f t="shared" si="1283"/>
        <v>0</v>
      </c>
      <c r="AC654" s="182">
        <f>VLOOKUP(A:A,[1]全区!$A$1:$V$65536,22,FALSE)</f>
        <v>0</v>
      </c>
      <c r="AD654" s="219">
        <f t="shared" si="1284"/>
        <v>0</v>
      </c>
      <c r="AE654" s="182">
        <f>VLOOKUP(A:A,[2]全区!$A$1:$P$65536,16,FALSE)</f>
        <v>0</v>
      </c>
      <c r="AF654" s="219">
        <f t="shared" si="1285"/>
        <v>0</v>
      </c>
      <c r="AH654" s="182">
        <v>0</v>
      </c>
      <c r="AI654" s="182">
        <f>VLOOKUP(A:A,'[4]YB01'!$A$1:$C$1317,3,FALSE)</f>
        <v>0</v>
      </c>
      <c r="AJ654" s="177">
        <f t="shared" si="1286"/>
        <v>0</v>
      </c>
      <c r="AK654" s="146">
        <v>0</v>
      </c>
      <c r="AL654" s="146">
        <f t="shared" si="1287"/>
        <v>0</v>
      </c>
      <c r="AM654" s="228">
        <v>0</v>
      </c>
      <c r="AN654" s="182">
        <f t="shared" si="1291"/>
        <v>0</v>
      </c>
      <c r="AO654" s="219">
        <v>0</v>
      </c>
      <c r="AP654" s="176">
        <f>(SUMIF([5]预算调整!$O:$O,A:A,[5]预算调整!$AD:$AD))/10000</f>
        <v>0</v>
      </c>
      <c r="AQ654" s="219">
        <f t="shared" si="1171"/>
        <v>0</v>
      </c>
      <c r="AR654" s="219">
        <v>0</v>
      </c>
      <c r="AS654" s="182">
        <f>(SUMIF([6]预算调整!$F:$F,A:A,[6]预算调整!$P:$P))/10000</f>
        <v>0</v>
      </c>
      <c r="AT654" s="219">
        <f t="shared" si="1288"/>
        <v>0</v>
      </c>
      <c r="AW654" s="231">
        <v>0</v>
      </c>
      <c r="AX654" s="182">
        <f>(SUMIF([7]Sheet2!$B:$B,A:A,[7]Sheet2!$C:$C))/10000</f>
        <v>0</v>
      </c>
      <c r="AY654" s="219">
        <f t="shared" si="1289"/>
        <v>0</v>
      </c>
      <c r="BC654" s="182">
        <v>0</v>
      </c>
      <c r="BD654" s="146">
        <f t="shared" si="1290"/>
        <v>0</v>
      </c>
      <c r="BE654" s="182">
        <v>0</v>
      </c>
      <c r="BF654" s="182">
        <f>SUMIF([8]Sheet1!$O:$O,A654,[8]Sheet1!$AD:$AD)</f>
        <v>0</v>
      </c>
    </row>
    <row r="655" hidden="1" customHeight="1" spans="1:58">
      <c r="A655" s="208">
        <v>2100210</v>
      </c>
      <c r="B655" s="60" t="s">
        <v>561</v>
      </c>
      <c r="C655" s="63">
        <f t="shared" si="1274"/>
        <v>0</v>
      </c>
      <c r="D655" s="63">
        <f t="shared" si="1275"/>
        <v>0</v>
      </c>
      <c r="E655" s="63">
        <f t="shared" si="1276"/>
        <v>0</v>
      </c>
      <c r="F655" s="63">
        <f t="shared" si="1277"/>
        <v>0</v>
      </c>
      <c r="G655" s="63">
        <f t="shared" si="1278"/>
        <v>0</v>
      </c>
      <c r="H655" s="63">
        <f t="shared" si="1279"/>
        <v>0</v>
      </c>
      <c r="I655" s="106" t="str">
        <f t="shared" si="1228"/>
        <v>否</v>
      </c>
      <c r="J655" s="146" t="str">
        <f t="shared" si="1229"/>
        <v>项</v>
      </c>
      <c r="K655" s="146" t="str">
        <f t="shared" si="1230"/>
        <v>210</v>
      </c>
      <c r="N655" s="218">
        <v>0</v>
      </c>
      <c r="O655" s="146">
        <v>0</v>
      </c>
      <c r="P655" s="219">
        <f t="shared" si="1280"/>
        <v>0</v>
      </c>
      <c r="Q655" s="219">
        <v>0</v>
      </c>
      <c r="R655" s="219">
        <v>0</v>
      </c>
      <c r="S655" s="219">
        <f>VLOOKUP(A:A,[3]全区!$A$1:$O$65536,15,FALSE)</f>
        <v>0</v>
      </c>
      <c r="T655" s="219">
        <v>0</v>
      </c>
      <c r="U655" s="146">
        <f>VLOOKUP(A:A,[3]全区!$A$1:$Q$65536,17,FALSE)</f>
        <v>0</v>
      </c>
      <c r="V655" s="219">
        <f t="shared" si="1281"/>
        <v>0</v>
      </c>
      <c r="W655" s="219">
        <v>0</v>
      </c>
      <c r="X655" s="182">
        <f>VLOOKUP(A:A,[3]全区!$A$1:$S$65536,19,FALSE)</f>
        <v>0</v>
      </c>
      <c r="Y655" s="219">
        <f t="shared" si="1282"/>
        <v>0</v>
      </c>
      <c r="AA655" s="182">
        <f>VLOOKUP(A:A,[2]全区!$A$1:$T$65536,20,FALSE)</f>
        <v>0</v>
      </c>
      <c r="AB655" s="219">
        <f t="shared" si="1283"/>
        <v>0</v>
      </c>
      <c r="AC655" s="182">
        <f>VLOOKUP(A:A,[1]全区!$A$1:$V$65536,22,FALSE)</f>
        <v>0</v>
      </c>
      <c r="AD655" s="219">
        <f t="shared" si="1284"/>
        <v>0</v>
      </c>
      <c r="AE655" s="182">
        <f>VLOOKUP(A:A,[2]全区!$A$1:$P$65536,16,FALSE)</f>
        <v>0</v>
      </c>
      <c r="AF655" s="219">
        <f t="shared" si="1285"/>
        <v>0</v>
      </c>
      <c r="AH655" s="182">
        <v>0</v>
      </c>
      <c r="AI655" s="182">
        <f>VLOOKUP(A:A,'[4]YB01'!$A$1:$C$1317,3,FALSE)</f>
        <v>0</v>
      </c>
      <c r="AJ655" s="177">
        <f t="shared" si="1286"/>
        <v>0</v>
      </c>
      <c r="AK655" s="146">
        <v>0</v>
      </c>
      <c r="AL655" s="146">
        <f t="shared" si="1287"/>
        <v>0</v>
      </c>
      <c r="AM655" s="228">
        <v>0</v>
      </c>
      <c r="AN655" s="182">
        <f t="shared" si="1291"/>
        <v>0</v>
      </c>
      <c r="AO655" s="219">
        <v>0</v>
      </c>
      <c r="AP655" s="176">
        <f>(SUMIF([5]预算调整!$O:$O,A:A,[5]预算调整!$AD:$AD))/10000</f>
        <v>0</v>
      </c>
      <c r="AQ655" s="219">
        <f t="shared" si="1171"/>
        <v>0</v>
      </c>
      <c r="AR655" s="219">
        <v>0</v>
      </c>
      <c r="AS655" s="182">
        <f>(SUMIF([6]预算调整!$F:$F,A:A,[6]预算调整!$P:$P))/10000</f>
        <v>0</v>
      </c>
      <c r="AT655" s="219">
        <f t="shared" si="1288"/>
        <v>0</v>
      </c>
      <c r="AW655" s="231">
        <v>0</v>
      </c>
      <c r="AX655" s="182">
        <f>(SUMIF([7]Sheet2!$B:$B,A:A,[7]Sheet2!$C:$C))/10000</f>
        <v>0</v>
      </c>
      <c r="AY655" s="219">
        <f t="shared" si="1289"/>
        <v>0</v>
      </c>
      <c r="BC655" s="182">
        <v>0</v>
      </c>
      <c r="BD655" s="146">
        <f t="shared" si="1290"/>
        <v>0</v>
      </c>
      <c r="BE655" s="182">
        <v>0</v>
      </c>
      <c r="BF655" s="182">
        <f>SUMIF([8]Sheet1!$O:$O,A655,[8]Sheet1!$AD:$AD)</f>
        <v>0</v>
      </c>
    </row>
    <row r="656" hidden="1" customHeight="1" spans="1:58">
      <c r="A656" s="208">
        <v>2100211</v>
      </c>
      <c r="B656" s="60" t="s">
        <v>562</v>
      </c>
      <c r="C656" s="63">
        <f t="shared" si="1274"/>
        <v>0</v>
      </c>
      <c r="D656" s="63">
        <f t="shared" si="1275"/>
        <v>0</v>
      </c>
      <c r="E656" s="63">
        <f t="shared" si="1276"/>
        <v>0</v>
      </c>
      <c r="F656" s="63">
        <f t="shared" si="1277"/>
        <v>0</v>
      </c>
      <c r="G656" s="63">
        <f t="shared" si="1278"/>
        <v>0</v>
      </c>
      <c r="H656" s="63">
        <f t="shared" si="1279"/>
        <v>0</v>
      </c>
      <c r="I656" s="106" t="str">
        <f t="shared" si="1228"/>
        <v>否</v>
      </c>
      <c r="J656" s="146" t="str">
        <f t="shared" si="1229"/>
        <v>项</v>
      </c>
      <c r="K656" s="146" t="str">
        <f t="shared" si="1230"/>
        <v>210</v>
      </c>
      <c r="N656" s="218">
        <v>0</v>
      </c>
      <c r="O656" s="146">
        <v>0</v>
      </c>
      <c r="P656" s="219">
        <f t="shared" si="1280"/>
        <v>0</v>
      </c>
      <c r="Q656" s="219">
        <v>0</v>
      </c>
      <c r="R656" s="219">
        <v>0</v>
      </c>
      <c r="S656" s="219">
        <f>VLOOKUP(A:A,[3]全区!$A$1:$O$65536,15,FALSE)</f>
        <v>0</v>
      </c>
      <c r="T656" s="219">
        <v>0</v>
      </c>
      <c r="U656" s="146">
        <f>VLOOKUP(A:A,[3]全区!$A$1:$Q$65536,17,FALSE)</f>
        <v>0</v>
      </c>
      <c r="V656" s="219">
        <f t="shared" si="1281"/>
        <v>0</v>
      </c>
      <c r="W656" s="219">
        <v>0</v>
      </c>
      <c r="X656" s="182">
        <f>VLOOKUP(A:A,[3]全区!$A$1:$S$65536,19,FALSE)</f>
        <v>0</v>
      </c>
      <c r="Y656" s="219">
        <f t="shared" si="1282"/>
        <v>0</v>
      </c>
      <c r="AA656" s="182">
        <f>VLOOKUP(A:A,[2]全区!$A$1:$T$65536,20,FALSE)</f>
        <v>0</v>
      </c>
      <c r="AB656" s="219">
        <f t="shared" si="1283"/>
        <v>0</v>
      </c>
      <c r="AC656" s="182">
        <f>VLOOKUP(A:A,[1]全区!$A$1:$V$65536,22,FALSE)</f>
        <v>0</v>
      </c>
      <c r="AD656" s="219">
        <f t="shared" si="1284"/>
        <v>0</v>
      </c>
      <c r="AE656" s="182">
        <f>VLOOKUP(A:A,[2]全区!$A$1:$P$65536,16,FALSE)</f>
        <v>0</v>
      </c>
      <c r="AF656" s="219">
        <f t="shared" si="1285"/>
        <v>0</v>
      </c>
      <c r="AH656" s="182">
        <v>0</v>
      </c>
      <c r="AI656" s="182">
        <f>VLOOKUP(A:A,'[4]YB01'!$A$1:$C$1317,3,FALSE)</f>
        <v>0</v>
      </c>
      <c r="AJ656" s="177">
        <f t="shared" si="1286"/>
        <v>0</v>
      </c>
      <c r="AK656" s="146">
        <v>0</v>
      </c>
      <c r="AL656" s="146">
        <f t="shared" si="1287"/>
        <v>0</v>
      </c>
      <c r="AM656" s="228">
        <v>0</v>
      </c>
      <c r="AN656" s="182">
        <f t="shared" si="1291"/>
        <v>0</v>
      </c>
      <c r="AO656" s="219">
        <v>0</v>
      </c>
      <c r="AP656" s="176">
        <f>(SUMIF([5]预算调整!$O:$O,A:A,[5]预算调整!$AD:$AD))/10000</f>
        <v>0</v>
      </c>
      <c r="AQ656" s="219">
        <f t="shared" si="1171"/>
        <v>0</v>
      </c>
      <c r="AR656" s="219">
        <v>0</v>
      </c>
      <c r="AS656" s="182">
        <f>(SUMIF([6]预算调整!$F:$F,A:A,[6]预算调整!$P:$P))/10000</f>
        <v>0</v>
      </c>
      <c r="AT656" s="219">
        <f t="shared" si="1288"/>
        <v>0</v>
      </c>
      <c r="AW656" s="231">
        <v>0</v>
      </c>
      <c r="AX656" s="182">
        <f>(SUMIF([7]Sheet2!$B:$B,A:A,[7]Sheet2!$C:$C))/10000</f>
        <v>0</v>
      </c>
      <c r="AY656" s="219">
        <f t="shared" si="1289"/>
        <v>0</v>
      </c>
      <c r="BC656" s="182">
        <v>0</v>
      </c>
      <c r="BD656" s="146">
        <f t="shared" si="1290"/>
        <v>0</v>
      </c>
      <c r="BE656" s="182">
        <v>0</v>
      </c>
      <c r="BF656" s="182">
        <f>SUMIF([8]Sheet1!$O:$O,A656,[8]Sheet1!$AD:$AD)</f>
        <v>0</v>
      </c>
    </row>
    <row r="657" hidden="1" customHeight="1" spans="1:58">
      <c r="A657" s="208">
        <v>2100212</v>
      </c>
      <c r="B657" s="60" t="s">
        <v>563</v>
      </c>
      <c r="C657" s="63">
        <f t="shared" si="1274"/>
        <v>0</v>
      </c>
      <c r="D657" s="63">
        <f t="shared" si="1275"/>
        <v>0</v>
      </c>
      <c r="E657" s="63">
        <f t="shared" si="1276"/>
        <v>0</v>
      </c>
      <c r="F657" s="63">
        <f t="shared" si="1277"/>
        <v>0</v>
      </c>
      <c r="G657" s="63">
        <f t="shared" si="1278"/>
        <v>0</v>
      </c>
      <c r="H657" s="63">
        <f t="shared" si="1279"/>
        <v>0</v>
      </c>
      <c r="I657" s="106" t="str">
        <f t="shared" si="1228"/>
        <v>否</v>
      </c>
      <c r="J657" s="146" t="str">
        <f t="shared" si="1229"/>
        <v>项</v>
      </c>
      <c r="K657" s="146" t="str">
        <f t="shared" si="1230"/>
        <v>210</v>
      </c>
      <c r="N657" s="218">
        <v>0</v>
      </c>
      <c r="P657" s="219">
        <f t="shared" si="1280"/>
        <v>0</v>
      </c>
      <c r="Q657" s="219"/>
      <c r="R657" s="219"/>
      <c r="S657" s="219"/>
      <c r="T657" s="219"/>
      <c r="V657" s="219"/>
      <c r="W657" s="219">
        <v>0</v>
      </c>
      <c r="Y657" s="219">
        <f t="shared" si="1282"/>
        <v>0</v>
      </c>
      <c r="AB657" s="219"/>
      <c r="AD657" s="219">
        <f t="shared" si="1284"/>
        <v>0</v>
      </c>
      <c r="AF657" s="219"/>
      <c r="AH657" s="182">
        <v>0</v>
      </c>
      <c r="AI657" s="182">
        <f>VLOOKUP(A:A,'[4]YB01'!$A$1:$C$1317,3,FALSE)</f>
        <v>0</v>
      </c>
      <c r="AJ657" s="177">
        <f t="shared" si="1286"/>
        <v>0</v>
      </c>
      <c r="AK657" s="146">
        <v>0</v>
      </c>
      <c r="AL657" s="146">
        <f t="shared" si="1287"/>
        <v>0</v>
      </c>
      <c r="AM657" s="228">
        <v>0</v>
      </c>
      <c r="AN657" s="182">
        <f t="shared" si="1291"/>
        <v>0</v>
      </c>
      <c r="AO657" s="219">
        <v>0</v>
      </c>
      <c r="AP657" s="176">
        <f>(SUMIF([5]预算调整!$O:$O,A:A,[5]预算调整!$AD:$AD))/10000</f>
        <v>0</v>
      </c>
      <c r="AQ657" s="219">
        <f t="shared" si="1171"/>
        <v>0</v>
      </c>
      <c r="AR657" s="219">
        <v>0</v>
      </c>
      <c r="AS657" s="182">
        <f>(SUMIF([6]预算调整!$F:$F,A:A,[6]预算调整!$P:$P))/10000</f>
        <v>0</v>
      </c>
      <c r="AT657" s="219">
        <f t="shared" si="1288"/>
        <v>0</v>
      </c>
      <c r="AW657" s="231">
        <v>0</v>
      </c>
      <c r="AX657" s="182">
        <f>(SUMIF([7]Sheet2!$B:$B,A:A,[7]Sheet2!$C:$C))/10000</f>
        <v>0</v>
      </c>
      <c r="AY657" s="219">
        <f t="shared" si="1289"/>
        <v>0</v>
      </c>
      <c r="BC657" s="182">
        <v>0</v>
      </c>
      <c r="BD657" s="146">
        <f t="shared" si="1290"/>
        <v>0</v>
      </c>
      <c r="BE657" s="182">
        <v>0</v>
      </c>
      <c r="BF657" s="182">
        <f>SUMIF([8]Sheet1!$O:$O,A657,[8]Sheet1!$AD:$AD)</f>
        <v>0</v>
      </c>
    </row>
    <row r="658" hidden="1" customHeight="1" spans="1:58">
      <c r="A658" s="208">
        <v>2100299</v>
      </c>
      <c r="B658" s="60" t="s">
        <v>564</v>
      </c>
      <c r="C658" s="63">
        <v>263</v>
      </c>
      <c r="D658" s="63">
        <f t="shared" si="1275"/>
        <v>0</v>
      </c>
      <c r="E658" s="63">
        <f t="shared" si="1276"/>
        <v>-263</v>
      </c>
      <c r="F658" s="63">
        <f t="shared" si="1277"/>
        <v>0</v>
      </c>
      <c r="G658" s="63">
        <f t="shared" si="1278"/>
        <v>0</v>
      </c>
      <c r="H658" s="63">
        <f t="shared" si="1279"/>
        <v>0</v>
      </c>
      <c r="I658" s="106" t="str">
        <f t="shared" si="1228"/>
        <v>否</v>
      </c>
      <c r="J658" s="146" t="str">
        <f t="shared" si="1229"/>
        <v>项</v>
      </c>
      <c r="K658" s="146" t="str">
        <f t="shared" si="1230"/>
        <v>210</v>
      </c>
      <c r="N658" s="218">
        <v>244</v>
      </c>
      <c r="O658" s="146">
        <v>244.34563</v>
      </c>
      <c r="P658" s="219">
        <f t="shared" si="1280"/>
        <v>244</v>
      </c>
      <c r="Q658" s="219">
        <v>0</v>
      </c>
      <c r="R658" s="219">
        <v>0</v>
      </c>
      <c r="S658" s="219">
        <f>VLOOKUP(A:A,[3]全区!$A$1:$O$65536,15,FALSE)</f>
        <v>0</v>
      </c>
      <c r="T658" s="219">
        <v>0</v>
      </c>
      <c r="U658" s="146">
        <f>VLOOKUP(A:A,[3]全区!$A$1:$Q$65536,17,FALSE)</f>
        <v>0</v>
      </c>
      <c r="V658" s="219">
        <f t="shared" si="1281"/>
        <v>0</v>
      </c>
      <c r="W658" s="219">
        <v>18</v>
      </c>
      <c r="X658" s="182">
        <f>VLOOKUP(A:A,[3]全区!$A$1:$S$65536,19,FALSE)</f>
        <v>18.197</v>
      </c>
      <c r="Y658" s="219">
        <f t="shared" si="1282"/>
        <v>18</v>
      </c>
      <c r="AA658" s="182">
        <f>VLOOKUP(A:A,[2]全区!$A$1:$T$65536,20,FALSE)</f>
        <v>0</v>
      </c>
      <c r="AB658" s="219">
        <f t="shared" si="1283"/>
        <v>0</v>
      </c>
      <c r="AC658" s="182">
        <f>VLOOKUP(A:A,[1]全区!$A$1:$V$65536,22,FALSE)</f>
        <v>660.22</v>
      </c>
      <c r="AD658" s="219">
        <f t="shared" si="1284"/>
        <v>660</v>
      </c>
      <c r="AE658" s="182">
        <f>VLOOKUP(A:A,[2]全区!$A$1:$P$65536,16,FALSE)</f>
        <v>0</v>
      </c>
      <c r="AF658" s="219">
        <f t="shared" si="1285"/>
        <v>0</v>
      </c>
      <c r="AH658" s="182">
        <v>0</v>
      </c>
      <c r="AI658" s="182">
        <f>VLOOKUP(A:A,'[4]YB01'!$A$1:$C$1317,3,FALSE)</f>
        <v>0</v>
      </c>
      <c r="AJ658" s="177">
        <f t="shared" si="1286"/>
        <v>0</v>
      </c>
      <c r="AK658" s="146">
        <v>0</v>
      </c>
      <c r="AL658" s="146">
        <f t="shared" si="1287"/>
        <v>0</v>
      </c>
      <c r="AM658" s="228">
        <v>0</v>
      </c>
      <c r="AN658" s="182">
        <f t="shared" si="1291"/>
        <v>0</v>
      </c>
      <c r="AO658" s="219">
        <v>0</v>
      </c>
      <c r="AP658" s="176">
        <f>(SUMIF([5]预算调整!$O:$O,A:A,[5]预算调整!$AD:$AD))/10000</f>
        <v>0</v>
      </c>
      <c r="AQ658" s="219">
        <f t="shared" si="1171"/>
        <v>0</v>
      </c>
      <c r="AR658" s="219">
        <v>0</v>
      </c>
      <c r="AS658" s="182">
        <f>(SUMIF([6]预算调整!$F:$F,A:A,[6]预算调整!$P:$P))/10000</f>
        <v>0</v>
      </c>
      <c r="AT658" s="219">
        <f t="shared" si="1288"/>
        <v>0</v>
      </c>
      <c r="AW658" s="231">
        <v>0</v>
      </c>
      <c r="AX658" s="182">
        <f>(SUMIF([7]Sheet2!$B:$B,A:A,[7]Sheet2!$C:$C))/10000</f>
        <v>0</v>
      </c>
      <c r="AY658" s="219">
        <f t="shared" si="1289"/>
        <v>0</v>
      </c>
      <c r="BC658" s="182">
        <v>0</v>
      </c>
      <c r="BD658" s="146">
        <f t="shared" si="1290"/>
        <v>0</v>
      </c>
      <c r="BE658" s="182">
        <v>0</v>
      </c>
      <c r="BF658" s="182">
        <f>SUMIF([8]Sheet1!$O:$O,A658,[8]Sheet1!$AD:$AD)</f>
        <v>0</v>
      </c>
    </row>
    <row r="659" s="177" customFormat="1" customHeight="1" spans="1:58">
      <c r="A659" s="209">
        <v>21003</v>
      </c>
      <c r="B659" s="207" t="s">
        <v>565</v>
      </c>
      <c r="C659" s="66">
        <f t="shared" ref="C659:H659" si="1292">SUM(C660:C662)</f>
        <v>3095</v>
      </c>
      <c r="D659" s="66">
        <f t="shared" si="1292"/>
        <v>184</v>
      </c>
      <c r="E659" s="66">
        <f t="shared" si="1292"/>
        <v>1043</v>
      </c>
      <c r="F659" s="66">
        <f t="shared" si="1292"/>
        <v>447</v>
      </c>
      <c r="G659" s="66">
        <f t="shared" si="1292"/>
        <v>631</v>
      </c>
      <c r="H659" s="66">
        <f t="shared" si="1292"/>
        <v>4138</v>
      </c>
      <c r="I659" s="106" t="str">
        <f t="shared" si="1228"/>
        <v>是</v>
      </c>
      <c r="J659" s="143" t="str">
        <f t="shared" si="1229"/>
        <v>款</v>
      </c>
      <c r="K659" s="143" t="str">
        <f t="shared" si="1230"/>
        <v>210</v>
      </c>
      <c r="L659" s="143"/>
      <c r="M659" s="143"/>
      <c r="N659" s="143"/>
      <c r="O659" s="143"/>
      <c r="P659" s="143"/>
      <c r="Q659" s="143"/>
      <c r="R659" s="143"/>
      <c r="S659" s="143"/>
      <c r="T659" s="143"/>
      <c r="U659" s="143"/>
      <c r="V659" s="143"/>
      <c r="W659" s="143"/>
      <c r="AN659" s="182">
        <f t="shared" si="1291"/>
        <v>0</v>
      </c>
      <c r="AO659" s="219"/>
      <c r="AP659" s="176">
        <f>(SUMIF([5]预算调整!$O:$O,A:A,[5]预算调整!$AD:$AD))/10000</f>
        <v>0</v>
      </c>
      <c r="AQ659" s="219">
        <f t="shared" si="1171"/>
        <v>0</v>
      </c>
      <c r="AR659" s="219"/>
      <c r="AS659" s="182">
        <v>0</v>
      </c>
      <c r="AX659" s="182">
        <v>0</v>
      </c>
      <c r="BC659" s="182"/>
      <c r="BD659" s="182"/>
      <c r="BE659" s="182">
        <v>0</v>
      </c>
      <c r="BF659" s="182"/>
    </row>
    <row r="660" hidden="1" customHeight="1" spans="1:58">
      <c r="A660" s="208">
        <v>2100301</v>
      </c>
      <c r="B660" s="60" t="s">
        <v>566</v>
      </c>
      <c r="C660" s="63">
        <f t="shared" ref="C660:C662" si="1293">N660+T660+W660</f>
        <v>0</v>
      </c>
      <c r="D660" s="63">
        <f t="shared" ref="D660:D662" si="1294">Q660+T660</f>
        <v>0</v>
      </c>
      <c r="E660" s="63">
        <f t="shared" ref="E660:E662" si="1295">H660-C660</f>
        <v>0</v>
      </c>
      <c r="F660" s="63">
        <f t="shared" ref="F660:F662" si="1296">G660-D660</f>
        <v>0</v>
      </c>
      <c r="G660" s="63">
        <f t="shared" ref="G660:G662" si="1297">AW660</f>
        <v>0</v>
      </c>
      <c r="H660" s="63">
        <f t="shared" ref="H660:H662" si="1298">AK660+AN660</f>
        <v>0</v>
      </c>
      <c r="I660" s="106" t="str">
        <f t="shared" si="1228"/>
        <v>否</v>
      </c>
      <c r="J660" s="146" t="str">
        <f t="shared" si="1229"/>
        <v>项</v>
      </c>
      <c r="K660" s="146" t="str">
        <f t="shared" si="1230"/>
        <v>210</v>
      </c>
      <c r="N660" s="218">
        <v>0</v>
      </c>
      <c r="O660" s="146">
        <v>0</v>
      </c>
      <c r="P660" s="219">
        <f>ROUND(O660,0)</f>
        <v>0</v>
      </c>
      <c r="Q660" s="219">
        <v>0</v>
      </c>
      <c r="R660" s="219">
        <v>0</v>
      </c>
      <c r="S660" s="219">
        <f>VLOOKUP(A:A,[3]全区!$A$1:$O$65536,15,FALSE)</f>
        <v>0</v>
      </c>
      <c r="T660" s="219">
        <v>0</v>
      </c>
      <c r="U660" s="146">
        <f>VLOOKUP(A:A,[3]全区!$A$1:$Q$65536,17,FALSE)</f>
        <v>0</v>
      </c>
      <c r="V660" s="219">
        <f>ROUND(U660,0)</f>
        <v>0</v>
      </c>
      <c r="W660" s="219">
        <v>0</v>
      </c>
      <c r="X660" s="182">
        <f>VLOOKUP(A:A,[3]全区!$A$1:$S$65536,19,FALSE)</f>
        <v>0</v>
      </c>
      <c r="Y660" s="219">
        <f>ROUND(X660,0)</f>
        <v>0</v>
      </c>
      <c r="AA660" s="182">
        <f>VLOOKUP(A:A,[2]全区!$A$1:$T$65536,20,FALSE)</f>
        <v>0</v>
      </c>
      <c r="AB660" s="219">
        <f>ROUND(AA660,0)</f>
        <v>0</v>
      </c>
      <c r="AC660" s="182">
        <f>VLOOKUP(A:A,[1]全区!$A$1:$V$65536,22,FALSE)</f>
        <v>0</v>
      </c>
      <c r="AD660" s="219">
        <f>ROUND(AC660,0)</f>
        <v>0</v>
      </c>
      <c r="AE660" s="182">
        <f>VLOOKUP(A:A,[2]全区!$A$1:$P$65536,16,FALSE)</f>
        <v>0</v>
      </c>
      <c r="AF660" s="219">
        <f>ROUND(AE660,0)</f>
        <v>0</v>
      </c>
      <c r="AH660" s="182">
        <v>0</v>
      </c>
      <c r="AI660" s="182">
        <f>VLOOKUP(A:A,'[4]YB01'!$A$1:$C$1317,3,FALSE)</f>
        <v>0</v>
      </c>
      <c r="AJ660" s="177">
        <f t="shared" ref="AJ660:AJ662" si="1299">AO660+AR660</f>
        <v>0</v>
      </c>
      <c r="AK660" s="146">
        <v>0</v>
      </c>
      <c r="AL660" s="146">
        <f>ROUND(AM660,0)</f>
        <v>0</v>
      </c>
      <c r="AM660" s="228">
        <v>0</v>
      </c>
      <c r="AN660" s="182">
        <f t="shared" si="1291"/>
        <v>0</v>
      </c>
      <c r="AO660" s="219">
        <v>0</v>
      </c>
      <c r="AP660" s="176">
        <f>(SUMIF([5]预算调整!$O:$O,A:A,[5]预算调整!$AD:$AD))/10000</f>
        <v>0</v>
      </c>
      <c r="AQ660" s="219">
        <f t="shared" si="1171"/>
        <v>0</v>
      </c>
      <c r="AR660" s="219">
        <v>0</v>
      </c>
      <c r="AS660" s="182">
        <f>(SUMIF([6]预算调整!$F:$F,A:A,[6]预算调整!$P:$P))/10000</f>
        <v>0</v>
      </c>
      <c r="AT660" s="219">
        <f t="shared" ref="AT660:AT662" si="1300">ROUND(AS660,0)</f>
        <v>0</v>
      </c>
      <c r="AW660" s="231">
        <v>0</v>
      </c>
      <c r="AX660" s="182">
        <f>(SUMIF([7]Sheet2!$B:$B,A:A,[7]Sheet2!$C:$C))/10000</f>
        <v>0</v>
      </c>
      <c r="AY660" s="219">
        <f t="shared" ref="AY660:AY662" si="1301">ROUND(AX660,0)</f>
        <v>0</v>
      </c>
      <c r="BC660" s="182">
        <v>0</v>
      </c>
      <c r="BD660" s="146">
        <f t="shared" ref="BD660:BD662" si="1302">ROUND(BE660,0)</f>
        <v>0</v>
      </c>
      <c r="BE660" s="182">
        <v>0</v>
      </c>
      <c r="BF660" s="182">
        <f>SUMIF([8]Sheet1!$O:$O,A660,[8]Sheet1!$AD:$AD)</f>
        <v>0</v>
      </c>
    </row>
    <row r="661" customHeight="1" spans="1:58">
      <c r="A661" s="208">
        <v>2100302</v>
      </c>
      <c r="B661" s="60" t="s">
        <v>567</v>
      </c>
      <c r="C661" s="63">
        <f t="shared" si="1293"/>
        <v>2675</v>
      </c>
      <c r="D661" s="63">
        <f t="shared" si="1294"/>
        <v>0</v>
      </c>
      <c r="E661" s="63">
        <f t="shared" si="1295"/>
        <v>581</v>
      </c>
      <c r="F661" s="63">
        <f t="shared" si="1296"/>
        <v>0</v>
      </c>
      <c r="G661" s="63">
        <f t="shared" si="1297"/>
        <v>0</v>
      </c>
      <c r="H661" s="63">
        <f t="shared" si="1298"/>
        <v>3256</v>
      </c>
      <c r="I661" s="106" t="str">
        <f t="shared" si="1228"/>
        <v>是</v>
      </c>
      <c r="J661" s="146" t="str">
        <f t="shared" si="1229"/>
        <v>项</v>
      </c>
      <c r="K661" s="146" t="str">
        <f t="shared" si="1230"/>
        <v>210</v>
      </c>
      <c r="N661" s="218">
        <v>2675</v>
      </c>
      <c r="O661" s="146">
        <v>2675.3066</v>
      </c>
      <c r="P661" s="219">
        <f>ROUND(O661,0)</f>
        <v>2675</v>
      </c>
      <c r="Q661" s="219">
        <v>0</v>
      </c>
      <c r="R661" s="219">
        <v>0</v>
      </c>
      <c r="S661" s="219">
        <f>VLOOKUP(A:A,[3]全区!$A$1:$O$65536,15,FALSE)</f>
        <v>0</v>
      </c>
      <c r="T661" s="219">
        <v>0</v>
      </c>
      <c r="U661" s="146">
        <f>VLOOKUP(A:A,[3]全区!$A$1:$Q$65536,17,FALSE)</f>
        <v>0</v>
      </c>
      <c r="V661" s="219">
        <f>ROUND(U661,0)</f>
        <v>0</v>
      </c>
      <c r="W661" s="219">
        <v>0</v>
      </c>
      <c r="X661" s="182">
        <f>VLOOKUP(A:A,[3]全区!$A$1:$S$65536,19,FALSE)</f>
        <v>0</v>
      </c>
      <c r="Y661" s="219">
        <f>ROUND(X661,0)</f>
        <v>0</v>
      </c>
      <c r="AA661" s="182">
        <f>VLOOKUP(A:A,[2]全区!$A$1:$T$65536,20,FALSE)</f>
        <v>0</v>
      </c>
      <c r="AB661" s="219">
        <f>ROUND(AA661,0)</f>
        <v>0</v>
      </c>
      <c r="AC661" s="182">
        <f>VLOOKUP(A:A,[1]全区!$A$1:$V$65536,22,FALSE)</f>
        <v>0</v>
      </c>
      <c r="AD661" s="219">
        <f>ROUND(AC661,0)</f>
        <v>0</v>
      </c>
      <c r="AE661" s="182">
        <f>VLOOKUP(A:A,[2]全区!$A$1:$P$65536,16,FALSE)</f>
        <v>0</v>
      </c>
      <c r="AF661" s="219">
        <f>ROUND(AE661,0)</f>
        <v>0</v>
      </c>
      <c r="AH661" s="182">
        <v>2346</v>
      </c>
      <c r="AI661" s="182">
        <f>VLOOKUP(A:A,'[4]YB01'!$A$1:$C$1317,3,FALSE)</f>
        <v>2346</v>
      </c>
      <c r="AJ661" s="177">
        <f t="shared" si="1299"/>
        <v>304</v>
      </c>
      <c r="AK661" s="146">
        <v>2378</v>
      </c>
      <c r="AL661" s="146">
        <f>ROUND(AM661,0)</f>
        <v>2378</v>
      </c>
      <c r="AM661" s="228">
        <v>2378.314587</v>
      </c>
      <c r="AN661" s="182">
        <f t="shared" si="1291"/>
        <v>878</v>
      </c>
      <c r="AO661" s="219">
        <v>304</v>
      </c>
      <c r="AP661" s="176">
        <f>(SUMIF([5]预算调整!$O:$O,A:A,[5]预算调整!$AD:$AD))/10000</f>
        <v>304.444368</v>
      </c>
      <c r="AQ661" s="219">
        <f t="shared" si="1171"/>
        <v>304</v>
      </c>
      <c r="AR661" s="219">
        <v>0</v>
      </c>
      <c r="AS661" s="182">
        <f>(SUMIF([6]预算调整!$F:$F,A:A,[6]预算调整!$P:$P))/10000</f>
        <v>0</v>
      </c>
      <c r="AT661" s="219">
        <f t="shared" si="1300"/>
        <v>0</v>
      </c>
      <c r="AW661" s="231">
        <v>0</v>
      </c>
      <c r="AX661" s="182">
        <f>(SUMIF([7]Sheet2!$B:$B,A:A,[7]Sheet2!$C:$C))/10000</f>
        <v>0</v>
      </c>
      <c r="AY661" s="219">
        <f t="shared" si="1301"/>
        <v>0</v>
      </c>
      <c r="BC661" s="182">
        <v>878</v>
      </c>
      <c r="BD661" s="146">
        <f t="shared" si="1302"/>
        <v>878</v>
      </c>
      <c r="BE661" s="182">
        <v>877.7296</v>
      </c>
      <c r="BF661" s="182">
        <f>SUMIF([8]Sheet1!$O:$O,A661,[8]Sheet1!$AD:$AD)</f>
        <v>8777296</v>
      </c>
    </row>
    <row r="662" customHeight="1" spans="1:58">
      <c r="A662" s="208">
        <v>2100399</v>
      </c>
      <c r="B662" s="60" t="s">
        <v>568</v>
      </c>
      <c r="C662" s="63">
        <f t="shared" si="1293"/>
        <v>420</v>
      </c>
      <c r="D662" s="63">
        <f t="shared" si="1294"/>
        <v>184</v>
      </c>
      <c r="E662" s="63">
        <f t="shared" si="1295"/>
        <v>462</v>
      </c>
      <c r="F662" s="63">
        <f t="shared" si="1296"/>
        <v>447</v>
      </c>
      <c r="G662" s="63">
        <f t="shared" si="1297"/>
        <v>631</v>
      </c>
      <c r="H662" s="63">
        <f t="shared" si="1298"/>
        <v>882</v>
      </c>
      <c r="I662" s="106" t="str">
        <f t="shared" si="1228"/>
        <v>是</v>
      </c>
      <c r="J662" s="146" t="str">
        <f t="shared" si="1229"/>
        <v>项</v>
      </c>
      <c r="K662" s="146" t="str">
        <f t="shared" si="1230"/>
        <v>210</v>
      </c>
      <c r="N662" s="218">
        <v>216</v>
      </c>
      <c r="O662" s="146">
        <v>216.24</v>
      </c>
      <c r="P662" s="219">
        <f>ROUND(O662,0)</f>
        <v>216</v>
      </c>
      <c r="Q662" s="219">
        <v>0</v>
      </c>
      <c r="R662" s="219">
        <v>0</v>
      </c>
      <c r="S662" s="219">
        <f>VLOOKUP(A:A,[3]全区!$A$1:$O$65536,15,FALSE)</f>
        <v>0</v>
      </c>
      <c r="T662" s="219">
        <v>184</v>
      </c>
      <c r="U662" s="146">
        <f>VLOOKUP(A:A,[3]全区!$A$1:$Q$65536,17,FALSE)</f>
        <v>183.84</v>
      </c>
      <c r="V662" s="219">
        <f>ROUND(U662,0)</f>
        <v>184</v>
      </c>
      <c r="W662" s="219">
        <v>20</v>
      </c>
      <c r="X662" s="182">
        <f>VLOOKUP(A:A,[3]全区!$A$1:$S$65536,19,FALSE)</f>
        <v>20.23648</v>
      </c>
      <c r="Y662" s="219">
        <f>ROUND(X662,0)</f>
        <v>20</v>
      </c>
      <c r="AA662" s="182">
        <f>VLOOKUP(A:A,[2]全区!$A$1:$T$65536,20,FALSE)</f>
        <v>0</v>
      </c>
      <c r="AB662" s="219">
        <f>ROUND(AA662,0)</f>
        <v>0</v>
      </c>
      <c r="AC662" s="182">
        <f>VLOOKUP(A:A,[1]全区!$A$1:$V$65536,22,FALSE)</f>
        <v>533.48</v>
      </c>
      <c r="AD662" s="219">
        <f>ROUND(AC662,0)</f>
        <v>533</v>
      </c>
      <c r="AE662" s="182">
        <f>VLOOKUP(A:A,[2]全区!$A$1:$P$65536,16,FALSE)</f>
        <v>198.2795</v>
      </c>
      <c r="AF662" s="219">
        <f>ROUND(AE662,0)</f>
        <v>198</v>
      </c>
      <c r="AH662" s="182">
        <v>635</v>
      </c>
      <c r="AI662" s="182">
        <f>VLOOKUP(A:A,'[4]YB01'!$A$1:$C$1317,3,FALSE)</f>
        <v>635</v>
      </c>
      <c r="AJ662" s="177">
        <f t="shared" si="1299"/>
        <v>154</v>
      </c>
      <c r="AK662" s="146">
        <v>882</v>
      </c>
      <c r="AL662" s="146">
        <f>ROUND(AM662,0)</f>
        <v>882</v>
      </c>
      <c r="AM662" s="228">
        <v>881.994908</v>
      </c>
      <c r="AN662" s="182">
        <f t="shared" si="1291"/>
        <v>0</v>
      </c>
      <c r="AO662" s="219">
        <v>7</v>
      </c>
      <c r="AP662" s="176">
        <f>(SUMIF([5]预算调整!$O:$O,A:A,[5]预算调整!$AD:$AD))/10000</f>
        <v>7.2</v>
      </c>
      <c r="AQ662" s="219">
        <f t="shared" ref="AQ662:AQ725" si="1303">ROUND(AP662,0)</f>
        <v>7</v>
      </c>
      <c r="AR662" s="219">
        <v>147</v>
      </c>
      <c r="AS662" s="182">
        <f>(SUMIF([6]预算调整!$F:$F,A:A,[6]预算调整!$P:$P))/10000</f>
        <v>147.216</v>
      </c>
      <c r="AT662" s="219">
        <f t="shared" si="1300"/>
        <v>147</v>
      </c>
      <c r="AW662" s="231">
        <v>631</v>
      </c>
      <c r="AX662" s="182">
        <f>(SUMIF([7]Sheet2!$B:$B,A:A,[7]Sheet2!$C:$C))/10000</f>
        <v>631.446676</v>
      </c>
      <c r="AY662" s="219">
        <f t="shared" si="1301"/>
        <v>631</v>
      </c>
      <c r="BC662" s="182">
        <v>0</v>
      </c>
      <c r="BD662" s="146">
        <f t="shared" si="1302"/>
        <v>0</v>
      </c>
      <c r="BE662" s="182">
        <v>0</v>
      </c>
      <c r="BF662" s="182">
        <f>SUMIF([8]Sheet1!$O:$O,A662,[8]Sheet1!$AD:$AD)</f>
        <v>0</v>
      </c>
    </row>
    <row r="663" s="177" customFormat="1" customHeight="1" spans="1:58">
      <c r="A663" s="209">
        <v>21004</v>
      </c>
      <c r="B663" s="207" t="s">
        <v>569</v>
      </c>
      <c r="C663" s="66">
        <f t="shared" ref="C663:H663" si="1304">SUM(C664:C674)</f>
        <v>4313</v>
      </c>
      <c r="D663" s="66">
        <f t="shared" si="1304"/>
        <v>2273</v>
      </c>
      <c r="E663" s="66">
        <f t="shared" si="1304"/>
        <v>2008</v>
      </c>
      <c r="F663" s="66">
        <f t="shared" si="1304"/>
        <v>1430</v>
      </c>
      <c r="G663" s="66">
        <f t="shared" si="1304"/>
        <v>3703</v>
      </c>
      <c r="H663" s="66">
        <f t="shared" si="1304"/>
        <v>6321</v>
      </c>
      <c r="I663" s="106" t="str">
        <f t="shared" si="1228"/>
        <v>是</v>
      </c>
      <c r="J663" s="143" t="str">
        <f t="shared" si="1229"/>
        <v>款</v>
      </c>
      <c r="K663" s="143" t="str">
        <f t="shared" si="1230"/>
        <v>210</v>
      </c>
      <c r="L663" s="143"/>
      <c r="M663" s="143"/>
      <c r="N663" s="143"/>
      <c r="O663" s="143"/>
      <c r="P663" s="143"/>
      <c r="Q663" s="143"/>
      <c r="R663" s="143"/>
      <c r="S663" s="143"/>
      <c r="T663" s="143"/>
      <c r="U663" s="143"/>
      <c r="V663" s="143"/>
      <c r="W663" s="143"/>
      <c r="AN663" s="182">
        <f t="shared" si="1291"/>
        <v>0</v>
      </c>
      <c r="AO663" s="219"/>
      <c r="AP663" s="176">
        <f>(SUMIF([5]预算调整!$O:$O,A:A,[5]预算调整!$AD:$AD))/10000</f>
        <v>0</v>
      </c>
      <c r="AQ663" s="219">
        <f t="shared" si="1303"/>
        <v>0</v>
      </c>
      <c r="AR663" s="219"/>
      <c r="AS663" s="182">
        <v>0</v>
      </c>
      <c r="AX663" s="182">
        <v>0</v>
      </c>
      <c r="BC663" s="182"/>
      <c r="BD663" s="182"/>
      <c r="BE663" s="182">
        <v>0</v>
      </c>
      <c r="BF663" s="182"/>
    </row>
    <row r="664" customHeight="1" spans="1:58">
      <c r="A664" s="208">
        <v>2100401</v>
      </c>
      <c r="B664" s="60" t="s">
        <v>570</v>
      </c>
      <c r="C664" s="63">
        <f t="shared" ref="C664:C674" si="1305">N664+T664+W664</f>
        <v>853</v>
      </c>
      <c r="D664" s="63">
        <f t="shared" ref="D664:D674" si="1306">Q664+T664</f>
        <v>10</v>
      </c>
      <c r="E664" s="63">
        <f t="shared" ref="E664:E674" si="1307">H664-C664</f>
        <v>314</v>
      </c>
      <c r="F664" s="63">
        <f t="shared" ref="F664:F674" si="1308">G664-D664</f>
        <v>-10</v>
      </c>
      <c r="G664" s="63">
        <f t="shared" ref="G664:G674" si="1309">AW664</f>
        <v>0</v>
      </c>
      <c r="H664" s="63">
        <f t="shared" ref="H664:H674" si="1310">AK664+AN664</f>
        <v>1167</v>
      </c>
      <c r="I664" s="106" t="str">
        <f t="shared" si="1228"/>
        <v>是</v>
      </c>
      <c r="J664" s="146" t="str">
        <f t="shared" si="1229"/>
        <v>项</v>
      </c>
      <c r="K664" s="146" t="str">
        <f t="shared" si="1230"/>
        <v>210</v>
      </c>
      <c r="N664" s="218">
        <v>843</v>
      </c>
      <c r="O664" s="146">
        <v>843.1814</v>
      </c>
      <c r="P664" s="219">
        <f t="shared" ref="P664:P674" si="1311">ROUND(O664,0)</f>
        <v>843</v>
      </c>
      <c r="Q664" s="219">
        <v>0</v>
      </c>
      <c r="R664" s="219">
        <v>0</v>
      </c>
      <c r="S664" s="219">
        <f>VLOOKUP(A:A,[3]全区!$A$1:$O$65536,15,FALSE)</f>
        <v>0</v>
      </c>
      <c r="T664" s="219">
        <v>10</v>
      </c>
      <c r="U664" s="146">
        <f>VLOOKUP(A:A,[3]全区!$A$1:$Q$65536,17,FALSE)</f>
        <v>10</v>
      </c>
      <c r="V664" s="219">
        <f t="shared" ref="V664:V674" si="1312">ROUND(U664,0)</f>
        <v>10</v>
      </c>
      <c r="W664" s="219">
        <v>0</v>
      </c>
      <c r="X664" s="182">
        <f>VLOOKUP(A:A,[3]全区!$A$1:$S$65536,19,FALSE)</f>
        <v>0</v>
      </c>
      <c r="Y664" s="219">
        <f t="shared" ref="Y664:Y674" si="1313">ROUND(X664,0)</f>
        <v>0</v>
      </c>
      <c r="AA664" s="182">
        <f>VLOOKUP(A:A,[2]全区!$A$1:$T$65536,20,FALSE)</f>
        <v>0</v>
      </c>
      <c r="AB664" s="219">
        <f t="shared" ref="AB664:AB674" si="1314">ROUND(AA664,0)</f>
        <v>0</v>
      </c>
      <c r="AC664" s="182">
        <f>VLOOKUP(A:A,[1]全区!$A$1:$V$65536,22,FALSE)</f>
        <v>0</v>
      </c>
      <c r="AD664" s="219">
        <f t="shared" ref="AD664:AD674" si="1315">ROUND(AC664,0)</f>
        <v>0</v>
      </c>
      <c r="AE664" s="182">
        <f>VLOOKUP(A:A,[2]全区!$A$1:$P$65536,16,FALSE)</f>
        <v>0</v>
      </c>
      <c r="AF664" s="219">
        <f t="shared" ref="AF664:AF674" si="1316">ROUND(AE664,0)</f>
        <v>0</v>
      </c>
      <c r="AH664" s="182">
        <v>820</v>
      </c>
      <c r="AI664" s="182">
        <f>VLOOKUP(A:A,'[4]YB01'!$A$1:$C$1317,3,FALSE)</f>
        <v>820</v>
      </c>
      <c r="AJ664" s="177">
        <f t="shared" ref="AJ664:AJ674" si="1317">AO664+AR664</f>
        <v>136</v>
      </c>
      <c r="AK664" s="146">
        <v>831</v>
      </c>
      <c r="AL664" s="146">
        <f t="shared" ref="AL664:AL674" si="1318">ROUND(AM664,0)</f>
        <v>831</v>
      </c>
      <c r="AM664" s="228">
        <v>830.534832</v>
      </c>
      <c r="AN664" s="182">
        <f t="shared" si="1291"/>
        <v>336</v>
      </c>
      <c r="AO664" s="219">
        <v>128</v>
      </c>
      <c r="AP664" s="176">
        <f>(SUMIF([5]预算调整!$O:$O,A:A,[5]预算调整!$AD:$AD))/10000</f>
        <v>128.254186</v>
      </c>
      <c r="AQ664" s="219">
        <f t="shared" si="1303"/>
        <v>128</v>
      </c>
      <c r="AR664" s="219">
        <v>8</v>
      </c>
      <c r="AS664" s="182">
        <f>(SUMIF([6]预算调整!$F:$F,A:A,[6]预算调整!$P:$P))/10000</f>
        <v>8.08</v>
      </c>
      <c r="AT664" s="219">
        <f t="shared" ref="AT664:AT674" si="1319">ROUND(AS664,0)</f>
        <v>8</v>
      </c>
      <c r="AW664" s="231">
        <v>0</v>
      </c>
      <c r="AX664" s="182">
        <f>(SUMIF([7]Sheet2!$B:$B,A:A,[7]Sheet2!$C:$C))/10000</f>
        <v>0</v>
      </c>
      <c r="AY664" s="219">
        <f t="shared" ref="AY664:AY674" si="1320">ROUND(AX664,0)</f>
        <v>0</v>
      </c>
      <c r="BC664" s="182">
        <v>336</v>
      </c>
      <c r="BD664" s="146">
        <f t="shared" ref="BD664:BD674" si="1321">ROUND(BE664,0)</f>
        <v>336</v>
      </c>
      <c r="BE664" s="182">
        <v>335.5168</v>
      </c>
      <c r="BF664" s="182">
        <f>SUMIF([8]Sheet1!$O:$O,A664,[8]Sheet1!$AD:$AD)</f>
        <v>3355168</v>
      </c>
    </row>
    <row r="665" customHeight="1" spans="1:58">
      <c r="A665" s="208">
        <v>2100402</v>
      </c>
      <c r="B665" s="60" t="s">
        <v>571</v>
      </c>
      <c r="C665" s="63">
        <f t="shared" si="1305"/>
        <v>140</v>
      </c>
      <c r="D665" s="63">
        <f t="shared" si="1306"/>
        <v>0</v>
      </c>
      <c r="E665" s="63">
        <f t="shared" si="1307"/>
        <v>31</v>
      </c>
      <c r="F665" s="63">
        <f t="shared" si="1308"/>
        <v>0</v>
      </c>
      <c r="G665" s="63">
        <f t="shared" si="1309"/>
        <v>0</v>
      </c>
      <c r="H665" s="63">
        <f t="shared" si="1310"/>
        <v>171</v>
      </c>
      <c r="I665" s="106" t="str">
        <f t="shared" si="1228"/>
        <v>是</v>
      </c>
      <c r="J665" s="146" t="str">
        <f t="shared" si="1229"/>
        <v>项</v>
      </c>
      <c r="K665" s="146" t="str">
        <f t="shared" si="1230"/>
        <v>210</v>
      </c>
      <c r="N665" s="218">
        <v>140</v>
      </c>
      <c r="O665" s="146">
        <v>140.3299</v>
      </c>
      <c r="P665" s="219">
        <f t="shared" si="1311"/>
        <v>140</v>
      </c>
      <c r="Q665" s="219">
        <v>0</v>
      </c>
      <c r="R665" s="219">
        <v>0</v>
      </c>
      <c r="S665" s="219">
        <f>VLOOKUP(A:A,[3]全区!$A$1:$O$65536,15,FALSE)</f>
        <v>0</v>
      </c>
      <c r="T665" s="219">
        <v>0</v>
      </c>
      <c r="U665" s="146">
        <f>VLOOKUP(A:A,[3]全区!$A$1:$Q$65536,17,FALSE)</f>
        <v>0</v>
      </c>
      <c r="V665" s="219">
        <f t="shared" si="1312"/>
        <v>0</v>
      </c>
      <c r="W665" s="219">
        <v>0</v>
      </c>
      <c r="X665" s="182">
        <f>VLOOKUP(A:A,[3]全区!$A$1:$S$65536,19,FALSE)</f>
        <v>0</v>
      </c>
      <c r="Y665" s="219">
        <f t="shared" si="1313"/>
        <v>0</v>
      </c>
      <c r="AA665" s="182">
        <f>VLOOKUP(A:A,[2]全区!$A$1:$T$65536,20,FALSE)</f>
        <v>0</v>
      </c>
      <c r="AB665" s="219">
        <f t="shared" si="1314"/>
        <v>0</v>
      </c>
      <c r="AC665" s="182">
        <f>VLOOKUP(A:A,[1]全区!$A$1:$V$65536,22,FALSE)</f>
        <v>0</v>
      </c>
      <c r="AD665" s="219">
        <f t="shared" si="1315"/>
        <v>0</v>
      </c>
      <c r="AE665" s="182">
        <f>VLOOKUP(A:A,[2]全区!$A$1:$P$65536,16,FALSE)</f>
        <v>0</v>
      </c>
      <c r="AF665" s="219">
        <f t="shared" si="1316"/>
        <v>0</v>
      </c>
      <c r="AH665" s="182">
        <v>129</v>
      </c>
      <c r="AI665" s="182">
        <f>VLOOKUP(A:A,'[4]YB01'!$A$1:$C$1317,3,FALSE)</f>
        <v>129</v>
      </c>
      <c r="AJ665" s="177">
        <f t="shared" si="1317"/>
        <v>23</v>
      </c>
      <c r="AK665" s="146">
        <v>129</v>
      </c>
      <c r="AL665" s="146">
        <f t="shared" si="1318"/>
        <v>129</v>
      </c>
      <c r="AM665" s="228">
        <v>129.321414</v>
      </c>
      <c r="AN665" s="182">
        <f t="shared" si="1291"/>
        <v>42</v>
      </c>
      <c r="AO665" s="219">
        <v>23</v>
      </c>
      <c r="AP665" s="176">
        <f>(SUMIF([5]预算调整!$O:$O,A:A,[5]预算调整!$AD:$AD))/10000</f>
        <v>22.855286</v>
      </c>
      <c r="AQ665" s="219">
        <f t="shared" si="1303"/>
        <v>23</v>
      </c>
      <c r="AR665" s="219">
        <v>0</v>
      </c>
      <c r="AS665" s="182">
        <f>(SUMIF([6]预算调整!$F:$F,A:A,[6]预算调整!$P:$P))/10000</f>
        <v>0</v>
      </c>
      <c r="AT665" s="219">
        <f t="shared" si="1319"/>
        <v>0</v>
      </c>
      <c r="AW665" s="231">
        <v>0</v>
      </c>
      <c r="AX665" s="182">
        <f>(SUMIF([7]Sheet2!$B:$B,A:A,[7]Sheet2!$C:$C))/10000</f>
        <v>0</v>
      </c>
      <c r="AY665" s="219">
        <f t="shared" si="1320"/>
        <v>0</v>
      </c>
      <c r="BC665" s="182">
        <v>42</v>
      </c>
      <c r="BD665" s="146">
        <f t="shared" si="1321"/>
        <v>42</v>
      </c>
      <c r="BE665" s="182">
        <v>41.5524</v>
      </c>
      <c r="BF665" s="182">
        <f>SUMIF([8]Sheet1!$O:$O,A665,[8]Sheet1!$AD:$AD)</f>
        <v>415524</v>
      </c>
    </row>
    <row r="666" customHeight="1" spans="1:58">
      <c r="A666" s="208">
        <v>2100403</v>
      </c>
      <c r="B666" s="60" t="s">
        <v>572</v>
      </c>
      <c r="C666" s="63">
        <f t="shared" si="1305"/>
        <v>637</v>
      </c>
      <c r="D666" s="63">
        <f t="shared" si="1306"/>
        <v>0</v>
      </c>
      <c r="E666" s="63">
        <f t="shared" si="1307"/>
        <v>274</v>
      </c>
      <c r="F666" s="63">
        <f t="shared" si="1308"/>
        <v>0</v>
      </c>
      <c r="G666" s="63">
        <f t="shared" si="1309"/>
        <v>0</v>
      </c>
      <c r="H666" s="63">
        <f t="shared" si="1310"/>
        <v>911</v>
      </c>
      <c r="I666" s="106" t="str">
        <f t="shared" si="1228"/>
        <v>是</v>
      </c>
      <c r="J666" s="146" t="str">
        <f t="shared" si="1229"/>
        <v>项</v>
      </c>
      <c r="K666" s="146" t="str">
        <f t="shared" si="1230"/>
        <v>210</v>
      </c>
      <c r="N666" s="218">
        <v>637</v>
      </c>
      <c r="O666" s="146">
        <v>636.9407</v>
      </c>
      <c r="P666" s="219">
        <f t="shared" si="1311"/>
        <v>637</v>
      </c>
      <c r="Q666" s="219">
        <v>0</v>
      </c>
      <c r="R666" s="219">
        <v>0</v>
      </c>
      <c r="S666" s="219">
        <f>VLOOKUP(A:A,[3]全区!$A$1:$O$65536,15,FALSE)</f>
        <v>0</v>
      </c>
      <c r="T666" s="219">
        <v>0</v>
      </c>
      <c r="U666" s="146">
        <f>VLOOKUP(A:A,[3]全区!$A$1:$Q$65536,17,FALSE)</f>
        <v>0</v>
      </c>
      <c r="V666" s="219">
        <f t="shared" si="1312"/>
        <v>0</v>
      </c>
      <c r="W666" s="219">
        <v>0</v>
      </c>
      <c r="X666" s="182">
        <f>VLOOKUP(A:A,[3]全区!$A$1:$S$65536,19,FALSE)</f>
        <v>0</v>
      </c>
      <c r="Y666" s="219">
        <f t="shared" si="1313"/>
        <v>0</v>
      </c>
      <c r="AA666" s="182">
        <f>VLOOKUP(A:A,[2]全区!$A$1:$T$65536,20,FALSE)</f>
        <v>0</v>
      </c>
      <c r="AB666" s="219">
        <f t="shared" si="1314"/>
        <v>0</v>
      </c>
      <c r="AC666" s="182">
        <f>VLOOKUP(A:A,[1]全区!$A$1:$V$65536,22,FALSE)</f>
        <v>0</v>
      </c>
      <c r="AD666" s="219">
        <f t="shared" si="1315"/>
        <v>0</v>
      </c>
      <c r="AE666" s="182">
        <f>VLOOKUP(A:A,[2]全区!$A$1:$P$65536,16,FALSE)</f>
        <v>0</v>
      </c>
      <c r="AF666" s="219">
        <f t="shared" si="1316"/>
        <v>0</v>
      </c>
      <c r="AH666" s="182">
        <v>642</v>
      </c>
      <c r="AI666" s="182">
        <f>VLOOKUP(A:A,'[4]YB01'!$A$1:$C$1317,3,FALSE)</f>
        <v>642</v>
      </c>
      <c r="AJ666" s="177">
        <f t="shared" si="1317"/>
        <v>44</v>
      </c>
      <c r="AK666" s="146">
        <v>642</v>
      </c>
      <c r="AL666" s="146">
        <f t="shared" si="1318"/>
        <v>642</v>
      </c>
      <c r="AM666" s="228">
        <v>641.683057</v>
      </c>
      <c r="AN666" s="182">
        <f t="shared" si="1291"/>
        <v>269</v>
      </c>
      <c r="AO666" s="219">
        <v>44</v>
      </c>
      <c r="AP666" s="176">
        <f>(SUMIF([5]预算调整!$O:$O,A:A,[5]预算调整!$AD:$AD))/10000</f>
        <v>43.622743</v>
      </c>
      <c r="AQ666" s="219">
        <f t="shared" si="1303"/>
        <v>44</v>
      </c>
      <c r="AR666" s="219">
        <v>0</v>
      </c>
      <c r="AS666" s="182">
        <f>(SUMIF([6]预算调整!$F:$F,A:A,[6]预算调整!$P:$P))/10000</f>
        <v>0</v>
      </c>
      <c r="AT666" s="219">
        <f t="shared" si="1319"/>
        <v>0</v>
      </c>
      <c r="AW666" s="231">
        <v>0</v>
      </c>
      <c r="AX666" s="182">
        <f>(SUMIF([7]Sheet2!$B:$B,A:A,[7]Sheet2!$C:$C))/10000</f>
        <v>0</v>
      </c>
      <c r="AY666" s="219">
        <f t="shared" si="1320"/>
        <v>0</v>
      </c>
      <c r="BC666" s="182">
        <v>269</v>
      </c>
      <c r="BD666" s="146">
        <f t="shared" si="1321"/>
        <v>269</v>
      </c>
      <c r="BE666" s="182">
        <v>269.15</v>
      </c>
      <c r="BF666" s="182">
        <f>SUMIF([8]Sheet1!$O:$O,A666,[8]Sheet1!$AD:$AD)</f>
        <v>2691500</v>
      </c>
    </row>
    <row r="667" hidden="1" customHeight="1" spans="1:58">
      <c r="A667" s="208">
        <v>2100404</v>
      </c>
      <c r="B667" s="60" t="s">
        <v>573</v>
      </c>
      <c r="C667" s="63">
        <f t="shared" si="1305"/>
        <v>0</v>
      </c>
      <c r="D667" s="63">
        <f t="shared" si="1306"/>
        <v>0</v>
      </c>
      <c r="E667" s="63">
        <f t="shared" si="1307"/>
        <v>0</v>
      </c>
      <c r="F667" s="63">
        <f t="shared" si="1308"/>
        <v>0</v>
      </c>
      <c r="G667" s="63">
        <f t="shared" si="1309"/>
        <v>0</v>
      </c>
      <c r="H667" s="63">
        <f t="shared" si="1310"/>
        <v>0</v>
      </c>
      <c r="I667" s="106" t="str">
        <f t="shared" si="1228"/>
        <v>否</v>
      </c>
      <c r="J667" s="146" t="str">
        <f t="shared" si="1229"/>
        <v>项</v>
      </c>
      <c r="K667" s="146" t="str">
        <f t="shared" si="1230"/>
        <v>210</v>
      </c>
      <c r="N667" s="218">
        <v>0</v>
      </c>
      <c r="O667" s="146">
        <v>0</v>
      </c>
      <c r="P667" s="219">
        <f t="shared" si="1311"/>
        <v>0</v>
      </c>
      <c r="Q667" s="219">
        <v>0</v>
      </c>
      <c r="R667" s="219">
        <v>0</v>
      </c>
      <c r="S667" s="219">
        <f>VLOOKUP(A:A,[3]全区!$A$1:$O$65536,15,FALSE)</f>
        <v>0</v>
      </c>
      <c r="T667" s="219">
        <v>0</v>
      </c>
      <c r="U667" s="146">
        <f>VLOOKUP(A:A,[3]全区!$A$1:$Q$65536,17,FALSE)</f>
        <v>0</v>
      </c>
      <c r="V667" s="219">
        <f t="shared" si="1312"/>
        <v>0</v>
      </c>
      <c r="W667" s="219">
        <v>0</v>
      </c>
      <c r="X667" s="182">
        <f>VLOOKUP(A:A,[3]全区!$A$1:$S$65536,19,FALSE)</f>
        <v>0</v>
      </c>
      <c r="Y667" s="219">
        <f t="shared" si="1313"/>
        <v>0</v>
      </c>
      <c r="AA667" s="182">
        <f>VLOOKUP(A:A,[2]全区!$A$1:$T$65536,20,FALSE)</f>
        <v>0</v>
      </c>
      <c r="AB667" s="219">
        <f t="shared" si="1314"/>
        <v>0</v>
      </c>
      <c r="AC667" s="182">
        <f>VLOOKUP(A:A,[1]全区!$A$1:$V$65536,22,FALSE)</f>
        <v>0</v>
      </c>
      <c r="AD667" s="219">
        <f t="shared" si="1315"/>
        <v>0</v>
      </c>
      <c r="AE667" s="182">
        <f>VLOOKUP(A:A,[2]全区!$A$1:$P$65536,16,FALSE)</f>
        <v>0</v>
      </c>
      <c r="AF667" s="219">
        <f t="shared" si="1316"/>
        <v>0</v>
      </c>
      <c r="AH667" s="182">
        <v>0</v>
      </c>
      <c r="AI667" s="182">
        <f>VLOOKUP(A:A,'[4]YB01'!$A$1:$C$1317,3,FALSE)</f>
        <v>0</v>
      </c>
      <c r="AJ667" s="177">
        <f t="shared" si="1317"/>
        <v>0</v>
      </c>
      <c r="AK667" s="146">
        <v>0</v>
      </c>
      <c r="AL667" s="146">
        <f t="shared" si="1318"/>
        <v>0</v>
      </c>
      <c r="AM667" s="228">
        <v>0</v>
      </c>
      <c r="AN667" s="182">
        <f t="shared" si="1291"/>
        <v>0</v>
      </c>
      <c r="AO667" s="219">
        <v>0</v>
      </c>
      <c r="AP667" s="176">
        <f>(SUMIF([5]预算调整!$O:$O,A:A,[5]预算调整!$AD:$AD))/10000</f>
        <v>0</v>
      </c>
      <c r="AQ667" s="219">
        <f t="shared" si="1303"/>
        <v>0</v>
      </c>
      <c r="AR667" s="219">
        <v>0</v>
      </c>
      <c r="AS667" s="182">
        <f>(SUMIF([6]预算调整!$F:$F,A:A,[6]预算调整!$P:$P))/10000</f>
        <v>0</v>
      </c>
      <c r="AT667" s="219">
        <f t="shared" si="1319"/>
        <v>0</v>
      </c>
      <c r="AW667" s="231">
        <v>0</v>
      </c>
      <c r="AX667" s="182">
        <f>(SUMIF([7]Sheet2!$B:$B,A:A,[7]Sheet2!$C:$C))/10000</f>
        <v>0</v>
      </c>
      <c r="AY667" s="219">
        <f t="shared" si="1320"/>
        <v>0</v>
      </c>
      <c r="BC667" s="182">
        <v>0</v>
      </c>
      <c r="BD667" s="146">
        <f t="shared" si="1321"/>
        <v>0</v>
      </c>
      <c r="BE667" s="182">
        <v>0</v>
      </c>
      <c r="BF667" s="182">
        <f>SUMIF([8]Sheet1!$O:$O,A667,[8]Sheet1!$AD:$AD)</f>
        <v>0</v>
      </c>
    </row>
    <row r="668" hidden="1" customHeight="1" spans="1:58">
      <c r="A668" s="208">
        <v>2100405</v>
      </c>
      <c r="B668" s="60" t="s">
        <v>574</v>
      </c>
      <c r="C668" s="63">
        <f t="shared" si="1305"/>
        <v>0</v>
      </c>
      <c r="D668" s="63">
        <f t="shared" si="1306"/>
        <v>0</v>
      </c>
      <c r="E668" s="63">
        <f t="shared" si="1307"/>
        <v>0</v>
      </c>
      <c r="F668" s="63">
        <f t="shared" si="1308"/>
        <v>0</v>
      </c>
      <c r="G668" s="63">
        <f t="shared" si="1309"/>
        <v>0</v>
      </c>
      <c r="H668" s="63">
        <f t="shared" si="1310"/>
        <v>0</v>
      </c>
      <c r="I668" s="106" t="str">
        <f t="shared" si="1228"/>
        <v>否</v>
      </c>
      <c r="J668" s="146" t="str">
        <f t="shared" si="1229"/>
        <v>项</v>
      </c>
      <c r="K668" s="146" t="str">
        <f t="shared" si="1230"/>
        <v>210</v>
      </c>
      <c r="N668" s="218">
        <v>0</v>
      </c>
      <c r="O668" s="146">
        <v>0</v>
      </c>
      <c r="P668" s="219">
        <f t="shared" si="1311"/>
        <v>0</v>
      </c>
      <c r="Q668" s="219">
        <v>0</v>
      </c>
      <c r="R668" s="219">
        <v>0</v>
      </c>
      <c r="S668" s="219">
        <f>VLOOKUP(A:A,[3]全区!$A$1:$O$65536,15,FALSE)</f>
        <v>0</v>
      </c>
      <c r="T668" s="219">
        <v>0</v>
      </c>
      <c r="U668" s="146">
        <f>VLOOKUP(A:A,[3]全区!$A$1:$Q$65536,17,FALSE)</f>
        <v>0</v>
      </c>
      <c r="V668" s="219">
        <f t="shared" si="1312"/>
        <v>0</v>
      </c>
      <c r="W668" s="219">
        <v>0</v>
      </c>
      <c r="X668" s="182">
        <f>VLOOKUP(A:A,[3]全区!$A$1:$S$65536,19,FALSE)</f>
        <v>0</v>
      </c>
      <c r="Y668" s="219">
        <f t="shared" si="1313"/>
        <v>0</v>
      </c>
      <c r="AA668" s="182">
        <f>VLOOKUP(A:A,[2]全区!$A$1:$T$65536,20,FALSE)</f>
        <v>0</v>
      </c>
      <c r="AB668" s="219">
        <f t="shared" si="1314"/>
        <v>0</v>
      </c>
      <c r="AC668" s="182">
        <f>VLOOKUP(A:A,[1]全区!$A$1:$V$65536,22,FALSE)</f>
        <v>0</v>
      </c>
      <c r="AD668" s="219">
        <f t="shared" si="1315"/>
        <v>0</v>
      </c>
      <c r="AE668" s="182">
        <f>VLOOKUP(A:A,[2]全区!$A$1:$P$65536,16,FALSE)</f>
        <v>0</v>
      </c>
      <c r="AF668" s="219">
        <f t="shared" si="1316"/>
        <v>0</v>
      </c>
      <c r="AH668" s="182">
        <v>0</v>
      </c>
      <c r="AI668" s="182">
        <f>VLOOKUP(A:A,'[4]YB01'!$A$1:$C$1317,3,FALSE)</f>
        <v>0</v>
      </c>
      <c r="AJ668" s="177">
        <f t="shared" si="1317"/>
        <v>0</v>
      </c>
      <c r="AK668" s="146">
        <v>0</v>
      </c>
      <c r="AL668" s="146">
        <f t="shared" si="1318"/>
        <v>0</v>
      </c>
      <c r="AM668" s="228">
        <v>0</v>
      </c>
      <c r="AN668" s="182">
        <f t="shared" si="1291"/>
        <v>0</v>
      </c>
      <c r="AO668" s="219">
        <v>0</v>
      </c>
      <c r="AP668" s="176">
        <f>(SUMIF([5]预算调整!$O:$O,A:A,[5]预算调整!$AD:$AD))/10000</f>
        <v>0</v>
      </c>
      <c r="AQ668" s="219">
        <f t="shared" si="1303"/>
        <v>0</v>
      </c>
      <c r="AR668" s="219">
        <v>0</v>
      </c>
      <c r="AS668" s="182">
        <f>(SUMIF([6]预算调整!$F:$F,A:A,[6]预算调整!$P:$P))/10000</f>
        <v>0</v>
      </c>
      <c r="AT668" s="219">
        <f t="shared" si="1319"/>
        <v>0</v>
      </c>
      <c r="AW668" s="231">
        <v>0</v>
      </c>
      <c r="AX668" s="182">
        <f>(SUMIF([7]Sheet2!$B:$B,A:A,[7]Sheet2!$C:$C))/10000</f>
        <v>0</v>
      </c>
      <c r="AY668" s="219">
        <f t="shared" si="1320"/>
        <v>0</v>
      </c>
      <c r="BC668" s="182">
        <v>0</v>
      </c>
      <c r="BD668" s="146">
        <f t="shared" si="1321"/>
        <v>0</v>
      </c>
      <c r="BE668" s="182">
        <v>0</v>
      </c>
      <c r="BF668" s="182">
        <f>SUMIF([8]Sheet1!$O:$O,A668,[8]Sheet1!$AD:$AD)</f>
        <v>0</v>
      </c>
    </row>
    <row r="669" hidden="1" customHeight="1" spans="1:58">
      <c r="A669" s="208">
        <v>2100406</v>
      </c>
      <c r="B669" s="60" t="s">
        <v>575</v>
      </c>
      <c r="C669" s="63">
        <f t="shared" si="1305"/>
        <v>0</v>
      </c>
      <c r="D669" s="63">
        <f t="shared" si="1306"/>
        <v>0</v>
      </c>
      <c r="E669" s="63">
        <f t="shared" si="1307"/>
        <v>0</v>
      </c>
      <c r="F669" s="63">
        <f t="shared" si="1308"/>
        <v>0</v>
      </c>
      <c r="G669" s="63">
        <f t="shared" si="1309"/>
        <v>0</v>
      </c>
      <c r="H669" s="63">
        <f t="shared" si="1310"/>
        <v>0</v>
      </c>
      <c r="I669" s="106" t="str">
        <f t="shared" si="1228"/>
        <v>否</v>
      </c>
      <c r="J669" s="146" t="str">
        <f t="shared" si="1229"/>
        <v>项</v>
      </c>
      <c r="K669" s="146" t="str">
        <f t="shared" si="1230"/>
        <v>210</v>
      </c>
      <c r="N669" s="218">
        <v>0</v>
      </c>
      <c r="O669" s="146">
        <v>0</v>
      </c>
      <c r="P669" s="219">
        <f t="shared" si="1311"/>
        <v>0</v>
      </c>
      <c r="Q669" s="219">
        <v>0</v>
      </c>
      <c r="R669" s="219">
        <v>0</v>
      </c>
      <c r="S669" s="219">
        <f>VLOOKUP(A:A,[3]全区!$A$1:$O$65536,15,FALSE)</f>
        <v>0</v>
      </c>
      <c r="T669" s="219">
        <v>0</v>
      </c>
      <c r="U669" s="146">
        <f>VLOOKUP(A:A,[3]全区!$A$1:$Q$65536,17,FALSE)</f>
        <v>0</v>
      </c>
      <c r="V669" s="219">
        <f t="shared" si="1312"/>
        <v>0</v>
      </c>
      <c r="W669" s="219">
        <v>0</v>
      </c>
      <c r="X669" s="182">
        <f>VLOOKUP(A:A,[3]全区!$A$1:$S$65536,19,FALSE)</f>
        <v>0</v>
      </c>
      <c r="Y669" s="219">
        <f t="shared" si="1313"/>
        <v>0</v>
      </c>
      <c r="AA669" s="182">
        <f>VLOOKUP(A:A,[2]全区!$A$1:$T$65536,20,FALSE)</f>
        <v>0</v>
      </c>
      <c r="AB669" s="219">
        <f t="shared" si="1314"/>
        <v>0</v>
      </c>
      <c r="AC669" s="182">
        <f>VLOOKUP(A:A,[1]全区!$A$1:$V$65536,22,FALSE)</f>
        <v>0</v>
      </c>
      <c r="AD669" s="219">
        <f t="shared" si="1315"/>
        <v>0</v>
      </c>
      <c r="AE669" s="182">
        <f>VLOOKUP(A:A,[2]全区!$A$1:$P$65536,16,FALSE)</f>
        <v>0</v>
      </c>
      <c r="AF669" s="219">
        <f t="shared" si="1316"/>
        <v>0</v>
      </c>
      <c r="AH669" s="182">
        <v>0</v>
      </c>
      <c r="AI669" s="182">
        <f>VLOOKUP(A:A,'[4]YB01'!$A$1:$C$1317,3,FALSE)</f>
        <v>0</v>
      </c>
      <c r="AJ669" s="177">
        <f t="shared" si="1317"/>
        <v>0</v>
      </c>
      <c r="AK669" s="146">
        <v>0</v>
      </c>
      <c r="AL669" s="146">
        <f t="shared" si="1318"/>
        <v>0</v>
      </c>
      <c r="AM669" s="228">
        <v>0</v>
      </c>
      <c r="AN669" s="182">
        <f t="shared" si="1291"/>
        <v>0</v>
      </c>
      <c r="AO669" s="219">
        <v>0</v>
      </c>
      <c r="AP669" s="176">
        <f>(SUMIF([5]预算调整!$O:$O,A:A,[5]预算调整!$AD:$AD))/10000</f>
        <v>0</v>
      </c>
      <c r="AQ669" s="219">
        <f t="shared" si="1303"/>
        <v>0</v>
      </c>
      <c r="AR669" s="219">
        <v>0</v>
      </c>
      <c r="AS669" s="182">
        <f>(SUMIF([6]预算调整!$F:$F,A:A,[6]预算调整!$P:$P))/10000</f>
        <v>0</v>
      </c>
      <c r="AT669" s="219">
        <f t="shared" si="1319"/>
        <v>0</v>
      </c>
      <c r="AW669" s="231">
        <v>0</v>
      </c>
      <c r="AX669" s="182">
        <f>(SUMIF([7]Sheet2!$B:$B,A:A,[7]Sheet2!$C:$C))/10000</f>
        <v>0</v>
      </c>
      <c r="AY669" s="219">
        <f t="shared" si="1320"/>
        <v>0</v>
      </c>
      <c r="BC669" s="182">
        <v>0</v>
      </c>
      <c r="BD669" s="146">
        <f t="shared" si="1321"/>
        <v>0</v>
      </c>
      <c r="BE669" s="182">
        <v>0</v>
      </c>
      <c r="BF669" s="182">
        <f>SUMIF([8]Sheet1!$O:$O,A669,[8]Sheet1!$AD:$AD)</f>
        <v>0</v>
      </c>
    </row>
    <row r="670" hidden="1" customHeight="1" spans="1:58">
      <c r="A670" s="208">
        <v>2100407</v>
      </c>
      <c r="B670" s="60" t="s">
        <v>576</v>
      </c>
      <c r="C670" s="63">
        <f t="shared" si="1305"/>
        <v>0</v>
      </c>
      <c r="D670" s="63">
        <f t="shared" si="1306"/>
        <v>0</v>
      </c>
      <c r="E670" s="63">
        <f t="shared" si="1307"/>
        <v>0</v>
      </c>
      <c r="F670" s="63">
        <f t="shared" si="1308"/>
        <v>0</v>
      </c>
      <c r="G670" s="63">
        <f t="shared" si="1309"/>
        <v>0</v>
      </c>
      <c r="H670" s="63">
        <f t="shared" si="1310"/>
        <v>0</v>
      </c>
      <c r="I670" s="106" t="str">
        <f t="shared" si="1228"/>
        <v>否</v>
      </c>
      <c r="J670" s="146" t="str">
        <f t="shared" si="1229"/>
        <v>项</v>
      </c>
      <c r="K670" s="146" t="str">
        <f t="shared" si="1230"/>
        <v>210</v>
      </c>
      <c r="N670" s="218">
        <v>0</v>
      </c>
      <c r="O670" s="146">
        <v>0</v>
      </c>
      <c r="P670" s="219">
        <f t="shared" si="1311"/>
        <v>0</v>
      </c>
      <c r="Q670" s="219">
        <v>0</v>
      </c>
      <c r="R670" s="219">
        <v>0</v>
      </c>
      <c r="S670" s="219">
        <f>VLOOKUP(A:A,[3]全区!$A$1:$O$65536,15,FALSE)</f>
        <v>0</v>
      </c>
      <c r="T670" s="219">
        <v>0</v>
      </c>
      <c r="U670" s="146">
        <f>VLOOKUP(A:A,[3]全区!$A$1:$Q$65536,17,FALSE)</f>
        <v>0</v>
      </c>
      <c r="V670" s="219">
        <f t="shared" si="1312"/>
        <v>0</v>
      </c>
      <c r="W670" s="219">
        <v>0</v>
      </c>
      <c r="X670" s="182">
        <f>VLOOKUP(A:A,[3]全区!$A$1:$S$65536,19,FALSE)</f>
        <v>0</v>
      </c>
      <c r="Y670" s="219">
        <f t="shared" si="1313"/>
        <v>0</v>
      </c>
      <c r="AA670" s="182">
        <f>VLOOKUP(A:A,[2]全区!$A$1:$T$65536,20,FALSE)</f>
        <v>0</v>
      </c>
      <c r="AB670" s="219">
        <f t="shared" si="1314"/>
        <v>0</v>
      </c>
      <c r="AC670" s="182">
        <f>VLOOKUP(A:A,[1]全区!$A$1:$V$65536,22,FALSE)</f>
        <v>0</v>
      </c>
      <c r="AD670" s="219">
        <f t="shared" si="1315"/>
        <v>0</v>
      </c>
      <c r="AE670" s="182">
        <f>VLOOKUP(A:A,[2]全区!$A$1:$P$65536,16,FALSE)</f>
        <v>0</v>
      </c>
      <c r="AF670" s="219">
        <f t="shared" si="1316"/>
        <v>0</v>
      </c>
      <c r="AH670" s="182">
        <v>0</v>
      </c>
      <c r="AI670" s="182">
        <f>VLOOKUP(A:A,'[4]YB01'!$A$1:$C$1317,3,FALSE)</f>
        <v>0</v>
      </c>
      <c r="AJ670" s="177">
        <f t="shared" si="1317"/>
        <v>0</v>
      </c>
      <c r="AK670" s="146">
        <v>0</v>
      </c>
      <c r="AL670" s="146">
        <f t="shared" si="1318"/>
        <v>0</v>
      </c>
      <c r="AM670" s="228">
        <v>0</v>
      </c>
      <c r="AN670" s="182">
        <f t="shared" si="1291"/>
        <v>0</v>
      </c>
      <c r="AO670" s="219">
        <v>0</v>
      </c>
      <c r="AP670" s="176">
        <f>(SUMIF([5]预算调整!$O:$O,A:A,[5]预算调整!$AD:$AD))/10000</f>
        <v>0</v>
      </c>
      <c r="AQ670" s="219">
        <f t="shared" si="1303"/>
        <v>0</v>
      </c>
      <c r="AR670" s="219">
        <v>0</v>
      </c>
      <c r="AS670" s="182">
        <f>(SUMIF([6]预算调整!$F:$F,A:A,[6]预算调整!$P:$P))/10000</f>
        <v>0</v>
      </c>
      <c r="AT670" s="219">
        <f t="shared" si="1319"/>
        <v>0</v>
      </c>
      <c r="AW670" s="231">
        <v>0</v>
      </c>
      <c r="AX670" s="182">
        <f>(SUMIF([7]Sheet2!$B:$B,A:A,[7]Sheet2!$C:$C))/10000</f>
        <v>0</v>
      </c>
      <c r="AY670" s="219">
        <f t="shared" si="1320"/>
        <v>0</v>
      </c>
      <c r="BC670" s="182">
        <v>0</v>
      </c>
      <c r="BD670" s="146">
        <f t="shared" si="1321"/>
        <v>0</v>
      </c>
      <c r="BE670" s="182">
        <v>0</v>
      </c>
      <c r="BF670" s="182">
        <f>SUMIF([8]Sheet1!$O:$O,A670,[8]Sheet1!$AD:$AD)</f>
        <v>0</v>
      </c>
    </row>
    <row r="671" customHeight="1" spans="1:58">
      <c r="A671" s="208">
        <v>2100408</v>
      </c>
      <c r="B671" s="60" t="s">
        <v>577</v>
      </c>
      <c r="C671" s="63">
        <f t="shared" si="1305"/>
        <v>2367</v>
      </c>
      <c r="D671" s="63">
        <f t="shared" si="1306"/>
        <v>2155</v>
      </c>
      <c r="E671" s="63">
        <f t="shared" si="1307"/>
        <v>-1167</v>
      </c>
      <c r="F671" s="63">
        <f t="shared" si="1308"/>
        <v>-1170</v>
      </c>
      <c r="G671" s="63">
        <f t="shared" si="1309"/>
        <v>985</v>
      </c>
      <c r="H671" s="63">
        <f t="shared" si="1310"/>
        <v>1200</v>
      </c>
      <c r="I671" s="106" t="str">
        <f t="shared" si="1228"/>
        <v>是</v>
      </c>
      <c r="J671" s="146" t="str">
        <f t="shared" si="1229"/>
        <v>项</v>
      </c>
      <c r="K671" s="146" t="str">
        <f t="shared" si="1230"/>
        <v>210</v>
      </c>
      <c r="N671" s="218">
        <v>35</v>
      </c>
      <c r="O671" s="146">
        <v>35.0381</v>
      </c>
      <c r="P671" s="219">
        <f t="shared" si="1311"/>
        <v>35</v>
      </c>
      <c r="Q671" s="219">
        <v>0</v>
      </c>
      <c r="R671" s="219">
        <v>0</v>
      </c>
      <c r="S671" s="219">
        <f>VLOOKUP(A:A,[3]全区!$A$1:$O$65536,15,FALSE)</f>
        <v>0</v>
      </c>
      <c r="T671" s="219">
        <v>2155</v>
      </c>
      <c r="U671" s="146">
        <f>VLOOKUP(A:A,[3]全区!$A$1:$Q$65536,17,FALSE)</f>
        <v>2154.8419</v>
      </c>
      <c r="V671" s="219">
        <f t="shared" si="1312"/>
        <v>2155</v>
      </c>
      <c r="W671" s="219">
        <v>177</v>
      </c>
      <c r="X671" s="182">
        <f>VLOOKUP(A:A,[3]全区!$A$1:$S$65536,19,FALSE)</f>
        <v>176.765382</v>
      </c>
      <c r="Y671" s="219">
        <f t="shared" si="1313"/>
        <v>177</v>
      </c>
      <c r="AA671" s="182">
        <f>VLOOKUP(A:A,[2]全区!$A$1:$T$65536,20,FALSE)</f>
        <v>312.2</v>
      </c>
      <c r="AB671" s="219">
        <f t="shared" si="1314"/>
        <v>312</v>
      </c>
      <c r="AC671" s="182">
        <f>VLOOKUP(A:A,[1]全区!$A$1:$V$65536,22,FALSE)</f>
        <v>311.73</v>
      </c>
      <c r="AD671" s="219">
        <f t="shared" si="1315"/>
        <v>312</v>
      </c>
      <c r="AE671" s="182">
        <f>VLOOKUP(A:A,[2]全区!$A$1:$P$65536,16,FALSE)</f>
        <v>1622.44</v>
      </c>
      <c r="AF671" s="219">
        <f t="shared" si="1316"/>
        <v>1622</v>
      </c>
      <c r="AH671" s="182">
        <v>870</v>
      </c>
      <c r="AI671" s="182">
        <f>VLOOKUP(A:A,'[4]YB01'!$A$1:$C$1317,3,FALSE)</f>
        <v>870</v>
      </c>
      <c r="AJ671" s="177">
        <f t="shared" si="1317"/>
        <v>484</v>
      </c>
      <c r="AK671" s="146">
        <v>1200</v>
      </c>
      <c r="AL671" s="146">
        <f t="shared" si="1318"/>
        <v>1200</v>
      </c>
      <c r="AM671" s="228">
        <v>1200.299551</v>
      </c>
      <c r="AN671" s="182">
        <f t="shared" si="1291"/>
        <v>0</v>
      </c>
      <c r="AO671" s="219">
        <v>449</v>
      </c>
      <c r="AP671" s="176">
        <f>(SUMIF([5]预算调整!$O:$O,A:A,[5]预算调整!$AD:$AD))/10000</f>
        <v>449.135895</v>
      </c>
      <c r="AQ671" s="219">
        <f t="shared" si="1303"/>
        <v>449</v>
      </c>
      <c r="AR671" s="219">
        <v>35</v>
      </c>
      <c r="AS671" s="182">
        <f>(SUMIF([6]预算调整!$F:$F,A:A,[6]预算调整!$P:$P))/10000</f>
        <v>35.0381</v>
      </c>
      <c r="AT671" s="219">
        <f t="shared" si="1319"/>
        <v>35</v>
      </c>
      <c r="AW671" s="231">
        <v>985</v>
      </c>
      <c r="AX671" s="182">
        <f>(SUMIF([7]Sheet2!$B:$B,A:A,[7]Sheet2!$C:$C))/10000</f>
        <v>985.208918</v>
      </c>
      <c r="AY671" s="219">
        <f t="shared" si="1320"/>
        <v>985</v>
      </c>
      <c r="BC671" s="182">
        <v>0</v>
      </c>
      <c r="BD671" s="146">
        <f t="shared" si="1321"/>
        <v>0</v>
      </c>
      <c r="BE671" s="182">
        <v>0</v>
      </c>
      <c r="BF671" s="182">
        <f>SUMIF([8]Sheet1!$O:$O,A671,[8]Sheet1!$AD:$AD)</f>
        <v>0</v>
      </c>
    </row>
    <row r="672" customHeight="1" spans="1:58">
      <c r="A672" s="208">
        <v>2100409</v>
      </c>
      <c r="B672" s="60" t="s">
        <v>578</v>
      </c>
      <c r="C672" s="63">
        <f t="shared" si="1305"/>
        <v>102</v>
      </c>
      <c r="D672" s="63">
        <f t="shared" si="1306"/>
        <v>0</v>
      </c>
      <c r="E672" s="63">
        <f t="shared" si="1307"/>
        <v>-72</v>
      </c>
      <c r="F672" s="63">
        <f t="shared" si="1308"/>
        <v>17</v>
      </c>
      <c r="G672" s="63">
        <f t="shared" si="1309"/>
        <v>17</v>
      </c>
      <c r="H672" s="63">
        <f t="shared" si="1310"/>
        <v>30</v>
      </c>
      <c r="I672" s="106" t="str">
        <f t="shared" si="1228"/>
        <v>是</v>
      </c>
      <c r="J672" s="146" t="str">
        <f t="shared" si="1229"/>
        <v>项</v>
      </c>
      <c r="K672" s="146" t="str">
        <f t="shared" si="1230"/>
        <v>210</v>
      </c>
      <c r="N672" s="218">
        <v>0</v>
      </c>
      <c r="O672" s="146">
        <v>0.176</v>
      </c>
      <c r="P672" s="219">
        <f t="shared" si="1311"/>
        <v>0</v>
      </c>
      <c r="Q672" s="219">
        <v>0</v>
      </c>
      <c r="R672" s="219">
        <v>0</v>
      </c>
      <c r="S672" s="219">
        <f>VLOOKUP(A:A,[3]全区!$A$1:$O$65536,15,FALSE)</f>
        <v>0</v>
      </c>
      <c r="T672" s="219">
        <v>0</v>
      </c>
      <c r="U672" s="146">
        <f>VLOOKUP(A:A,[3]全区!$A$1:$Q$65536,17,FALSE)</f>
        <v>0</v>
      </c>
      <c r="V672" s="219">
        <f t="shared" si="1312"/>
        <v>0</v>
      </c>
      <c r="W672" s="219">
        <v>102</v>
      </c>
      <c r="X672" s="182">
        <f>VLOOKUP(A:A,[3]全区!$A$1:$S$65536,19,FALSE)</f>
        <v>102.26994</v>
      </c>
      <c r="Y672" s="219">
        <f t="shared" si="1313"/>
        <v>102</v>
      </c>
      <c r="AA672" s="182">
        <f>VLOOKUP(A:A,[2]全区!$A$1:$T$65536,20,FALSE)</f>
        <v>271.95</v>
      </c>
      <c r="AB672" s="219">
        <f t="shared" si="1314"/>
        <v>272</v>
      </c>
      <c r="AC672" s="182">
        <f>VLOOKUP(A:A,[1]全区!$A$1:$V$65536,22,FALSE)</f>
        <v>0</v>
      </c>
      <c r="AD672" s="219">
        <f t="shared" si="1315"/>
        <v>0</v>
      </c>
      <c r="AE672" s="182">
        <f>VLOOKUP(A:A,[2]全区!$A$1:$P$65536,16,FALSE)</f>
        <v>0</v>
      </c>
      <c r="AF672" s="219">
        <f t="shared" si="1316"/>
        <v>0</v>
      </c>
      <c r="AH672" s="182">
        <v>29</v>
      </c>
      <c r="AI672" s="182">
        <f>VLOOKUP(A:A,'[4]YB01'!$A$1:$C$1317,3,FALSE)</f>
        <v>29</v>
      </c>
      <c r="AJ672" s="177">
        <f t="shared" si="1317"/>
        <v>0</v>
      </c>
      <c r="AK672" s="146">
        <v>30</v>
      </c>
      <c r="AL672" s="146">
        <f t="shared" si="1318"/>
        <v>30</v>
      </c>
      <c r="AM672" s="228">
        <v>30.3777</v>
      </c>
      <c r="AN672" s="182">
        <f t="shared" si="1291"/>
        <v>0</v>
      </c>
      <c r="AO672" s="219">
        <v>0</v>
      </c>
      <c r="AP672" s="176">
        <f>(SUMIF([5]预算调整!$O:$O,A:A,[5]预算调整!$AD:$AD))/10000</f>
        <v>0</v>
      </c>
      <c r="AQ672" s="219">
        <f t="shared" si="1303"/>
        <v>0</v>
      </c>
      <c r="AR672" s="219">
        <v>0</v>
      </c>
      <c r="AS672" s="182">
        <f>(SUMIF([6]预算调整!$F:$F,A:A,[6]预算调整!$P:$P))/10000</f>
        <v>0</v>
      </c>
      <c r="AT672" s="219">
        <f t="shared" si="1319"/>
        <v>0</v>
      </c>
      <c r="AW672" s="231">
        <v>17</v>
      </c>
      <c r="AX672" s="182">
        <f>(SUMIF([7]Sheet2!$B:$B,A:A,[7]Sheet2!$C:$C))/10000</f>
        <v>17.014076</v>
      </c>
      <c r="AY672" s="219">
        <f t="shared" si="1320"/>
        <v>17</v>
      </c>
      <c r="BC672" s="182">
        <v>0</v>
      </c>
      <c r="BD672" s="146">
        <f t="shared" si="1321"/>
        <v>0</v>
      </c>
      <c r="BE672" s="182">
        <v>0</v>
      </c>
      <c r="BF672" s="182">
        <f>SUMIF([8]Sheet1!$O:$O,A672,[8]Sheet1!$AD:$AD)</f>
        <v>0</v>
      </c>
    </row>
    <row r="673" customHeight="1" spans="1:58">
      <c r="A673" s="208">
        <v>2100410</v>
      </c>
      <c r="B673" s="60" t="s">
        <v>579</v>
      </c>
      <c r="C673" s="63">
        <f t="shared" si="1305"/>
        <v>47</v>
      </c>
      <c r="D673" s="63">
        <f t="shared" si="1306"/>
        <v>0</v>
      </c>
      <c r="E673" s="63">
        <f t="shared" si="1307"/>
        <v>2683</v>
      </c>
      <c r="F673" s="63">
        <f t="shared" si="1308"/>
        <v>2668</v>
      </c>
      <c r="G673" s="63">
        <f t="shared" si="1309"/>
        <v>2668</v>
      </c>
      <c r="H673" s="63">
        <f t="shared" si="1310"/>
        <v>2730</v>
      </c>
      <c r="I673" s="106" t="str">
        <f t="shared" si="1228"/>
        <v>是</v>
      </c>
      <c r="J673" s="146" t="str">
        <f t="shared" si="1229"/>
        <v>项</v>
      </c>
      <c r="K673" s="146" t="str">
        <f t="shared" si="1230"/>
        <v>210</v>
      </c>
      <c r="N673" s="218">
        <v>11</v>
      </c>
      <c r="O673" s="146">
        <v>11.2</v>
      </c>
      <c r="P673" s="219">
        <f t="shared" si="1311"/>
        <v>11</v>
      </c>
      <c r="Q673" s="219">
        <v>0</v>
      </c>
      <c r="R673" s="219">
        <v>0</v>
      </c>
      <c r="S673" s="219">
        <f>VLOOKUP(A:A,[3]全区!$A$1:$O$65536,15,FALSE)</f>
        <v>0</v>
      </c>
      <c r="T673" s="219">
        <v>0</v>
      </c>
      <c r="U673" s="146">
        <f>VLOOKUP(A:A,[3]全区!$A$1:$Q$65536,17,FALSE)</f>
        <v>0</v>
      </c>
      <c r="V673" s="219">
        <f t="shared" si="1312"/>
        <v>0</v>
      </c>
      <c r="W673" s="219">
        <v>36</v>
      </c>
      <c r="X673" s="182">
        <f>VLOOKUP(A:A,[3]全区!$A$1:$S$65536,19,FALSE)</f>
        <v>36.262117</v>
      </c>
      <c r="Y673" s="219">
        <f t="shared" si="1313"/>
        <v>36</v>
      </c>
      <c r="AA673" s="182">
        <f>VLOOKUP(A:A,[2]全区!$A$1:$T$65536,20,FALSE)</f>
        <v>503.3708</v>
      </c>
      <c r="AB673" s="219">
        <f t="shared" si="1314"/>
        <v>503</v>
      </c>
      <c r="AC673" s="182">
        <f>VLOOKUP(A:A,[1]全区!$A$1:$V$65536,22,FALSE)</f>
        <v>2367.9404</v>
      </c>
      <c r="AD673" s="219">
        <f t="shared" si="1315"/>
        <v>2368</v>
      </c>
      <c r="AE673" s="182">
        <f>VLOOKUP(A:A,[2]全区!$A$1:$P$65536,16,FALSE)</f>
        <v>0</v>
      </c>
      <c r="AF673" s="219">
        <f t="shared" si="1316"/>
        <v>0</v>
      </c>
      <c r="AH673" s="182">
        <v>2602</v>
      </c>
      <c r="AI673" s="182">
        <f>VLOOKUP(A:A,'[4]YB01'!$A$1:$C$1317,3,FALSE)</f>
        <v>2602</v>
      </c>
      <c r="AJ673" s="177">
        <f t="shared" si="1317"/>
        <v>0</v>
      </c>
      <c r="AK673" s="146">
        <v>2730</v>
      </c>
      <c r="AL673" s="146">
        <f t="shared" si="1318"/>
        <v>2730</v>
      </c>
      <c r="AM673" s="228">
        <v>2730.003226</v>
      </c>
      <c r="AN673" s="182">
        <f t="shared" si="1291"/>
        <v>0</v>
      </c>
      <c r="AO673" s="219">
        <v>0</v>
      </c>
      <c r="AP673" s="176">
        <f>(SUMIF([5]预算调整!$O:$O,A:A,[5]预算调整!$AD:$AD))/10000</f>
        <v>0</v>
      </c>
      <c r="AQ673" s="219">
        <f t="shared" si="1303"/>
        <v>0</v>
      </c>
      <c r="AR673" s="219">
        <v>0</v>
      </c>
      <c r="AS673" s="182">
        <f>(SUMIF([6]预算调整!$F:$F,A:A,[6]预算调整!$P:$P))/10000</f>
        <v>0</v>
      </c>
      <c r="AT673" s="219">
        <f t="shared" si="1319"/>
        <v>0</v>
      </c>
      <c r="AW673" s="231">
        <v>2668</v>
      </c>
      <c r="AX673" s="182">
        <f>(SUMIF([7]Sheet2!$B:$B,A:A,[7]Sheet2!$C:$C))/10000</f>
        <v>2667.733582</v>
      </c>
      <c r="AY673" s="219">
        <f t="shared" si="1320"/>
        <v>2668</v>
      </c>
      <c r="BC673" s="182">
        <v>0</v>
      </c>
      <c r="BD673" s="146">
        <f t="shared" si="1321"/>
        <v>0</v>
      </c>
      <c r="BE673" s="182">
        <v>0</v>
      </c>
      <c r="BF673" s="182">
        <f>SUMIF([8]Sheet1!$O:$O,A673,[8]Sheet1!$AD:$AD)</f>
        <v>0</v>
      </c>
    </row>
    <row r="674" customHeight="1" spans="1:58">
      <c r="A674" s="208">
        <v>2100499</v>
      </c>
      <c r="B674" s="60" t="s">
        <v>580</v>
      </c>
      <c r="C674" s="63">
        <f t="shared" si="1305"/>
        <v>167</v>
      </c>
      <c r="D674" s="63">
        <f t="shared" si="1306"/>
        <v>108</v>
      </c>
      <c r="E674" s="63">
        <f t="shared" si="1307"/>
        <v>-55</v>
      </c>
      <c r="F674" s="63">
        <f t="shared" si="1308"/>
        <v>-75</v>
      </c>
      <c r="G674" s="63">
        <f t="shared" si="1309"/>
        <v>33</v>
      </c>
      <c r="H674" s="63">
        <f t="shared" si="1310"/>
        <v>112</v>
      </c>
      <c r="I674" s="106" t="str">
        <f t="shared" si="1228"/>
        <v>是</v>
      </c>
      <c r="J674" s="146" t="str">
        <f t="shared" si="1229"/>
        <v>项</v>
      </c>
      <c r="K674" s="146" t="str">
        <f t="shared" si="1230"/>
        <v>210</v>
      </c>
      <c r="N674" s="218">
        <v>59</v>
      </c>
      <c r="O674" s="146">
        <v>58.803722</v>
      </c>
      <c r="P674" s="219">
        <f t="shared" si="1311"/>
        <v>59</v>
      </c>
      <c r="Q674" s="219">
        <v>0</v>
      </c>
      <c r="R674" s="219">
        <v>0</v>
      </c>
      <c r="S674" s="219">
        <f>VLOOKUP(A:A,[3]全区!$A$1:$O$65536,15,FALSE)</f>
        <v>0</v>
      </c>
      <c r="T674" s="219">
        <v>108</v>
      </c>
      <c r="U674" s="146">
        <f>VLOOKUP(A:A,[3]全区!$A$1:$Q$65536,17,FALSE)</f>
        <v>108.288</v>
      </c>
      <c r="V674" s="219">
        <f t="shared" si="1312"/>
        <v>108</v>
      </c>
      <c r="W674" s="219">
        <v>0</v>
      </c>
      <c r="X674" s="182">
        <f>VLOOKUP(A:A,[3]全区!$A$1:$S$65536,19,FALSE)</f>
        <v>0</v>
      </c>
      <c r="Y674" s="219">
        <f t="shared" si="1313"/>
        <v>0</v>
      </c>
      <c r="AA674" s="182">
        <f>VLOOKUP(A:A,[2]全区!$A$1:$T$65536,20,FALSE)</f>
        <v>0</v>
      </c>
      <c r="AB674" s="219">
        <f t="shared" si="1314"/>
        <v>0</v>
      </c>
      <c r="AC674" s="182">
        <f>VLOOKUP(A:A,[1]全区!$A$1:$V$65536,22,FALSE)</f>
        <v>209.12</v>
      </c>
      <c r="AD674" s="219">
        <f t="shared" si="1315"/>
        <v>209</v>
      </c>
      <c r="AE674" s="182">
        <f>VLOOKUP(A:A,[2]全区!$A$1:$P$65536,16,FALSE)</f>
        <v>0</v>
      </c>
      <c r="AF674" s="219">
        <f t="shared" si="1316"/>
        <v>0</v>
      </c>
      <c r="AH674" s="182">
        <v>70</v>
      </c>
      <c r="AI674" s="182">
        <f>VLOOKUP(A:A,'[4]YB01'!$A$1:$C$1317,3,FALSE)</f>
        <v>70</v>
      </c>
      <c r="AJ674" s="177">
        <f t="shared" si="1317"/>
        <v>0</v>
      </c>
      <c r="AK674" s="146">
        <v>112</v>
      </c>
      <c r="AL674" s="146">
        <f t="shared" si="1318"/>
        <v>112</v>
      </c>
      <c r="AM674" s="228">
        <v>111.871645</v>
      </c>
      <c r="AN674" s="182">
        <f t="shared" si="1291"/>
        <v>0</v>
      </c>
      <c r="AO674" s="219">
        <v>0</v>
      </c>
      <c r="AP674" s="176">
        <f>(SUMIF([5]预算调整!$O:$O,A:A,[5]预算调整!$AD:$AD))/10000</f>
        <v>0</v>
      </c>
      <c r="AQ674" s="219">
        <f t="shared" si="1303"/>
        <v>0</v>
      </c>
      <c r="AR674" s="219">
        <v>0</v>
      </c>
      <c r="AS674" s="182">
        <f>(SUMIF([6]预算调整!$F:$F,A:A,[6]预算调整!$P:$P))/10000</f>
        <v>0</v>
      </c>
      <c r="AT674" s="219">
        <f t="shared" si="1319"/>
        <v>0</v>
      </c>
      <c r="AW674" s="231">
        <v>33</v>
      </c>
      <c r="AX674" s="182">
        <f>(SUMIF([7]Sheet2!$B:$B,A:A,[7]Sheet2!$C:$C))/10000</f>
        <v>33.255645</v>
      </c>
      <c r="AY674" s="219">
        <f t="shared" si="1320"/>
        <v>33</v>
      </c>
      <c r="BC674" s="182">
        <v>0</v>
      </c>
      <c r="BD674" s="146">
        <f t="shared" si="1321"/>
        <v>0</v>
      </c>
      <c r="BE674" s="182">
        <v>0</v>
      </c>
      <c r="BF674" s="182">
        <f>SUMIF([8]Sheet1!$O:$O,A674,[8]Sheet1!$AD:$AD)</f>
        <v>0</v>
      </c>
    </row>
    <row r="675" s="177" customFormat="1" customHeight="1" spans="1:58">
      <c r="A675" s="209">
        <v>21006</v>
      </c>
      <c r="B675" s="207" t="s">
        <v>581</v>
      </c>
      <c r="C675" s="66">
        <f t="shared" ref="C675:H675" si="1322">SUM(C676:C677)</f>
        <v>315</v>
      </c>
      <c r="D675" s="66">
        <f t="shared" si="1322"/>
        <v>50</v>
      </c>
      <c r="E675" s="66">
        <f t="shared" si="1322"/>
        <v>-310</v>
      </c>
      <c r="F675" s="66">
        <f t="shared" si="1322"/>
        <v>-50</v>
      </c>
      <c r="G675" s="66">
        <f t="shared" si="1322"/>
        <v>0</v>
      </c>
      <c r="H675" s="66">
        <f t="shared" si="1322"/>
        <v>5</v>
      </c>
      <c r="I675" s="106" t="str">
        <f t="shared" si="1228"/>
        <v>是</v>
      </c>
      <c r="J675" s="143" t="str">
        <f t="shared" si="1229"/>
        <v>款</v>
      </c>
      <c r="K675" s="143" t="str">
        <f t="shared" si="1230"/>
        <v>210</v>
      </c>
      <c r="L675" s="143"/>
      <c r="M675" s="143"/>
      <c r="N675" s="143"/>
      <c r="O675" s="143"/>
      <c r="P675" s="143"/>
      <c r="Q675" s="143"/>
      <c r="R675" s="143"/>
      <c r="S675" s="143"/>
      <c r="T675" s="143"/>
      <c r="U675" s="143"/>
      <c r="V675" s="143"/>
      <c r="W675" s="143"/>
      <c r="AN675" s="182">
        <f t="shared" si="1291"/>
        <v>0</v>
      </c>
      <c r="AO675" s="219"/>
      <c r="AP675" s="176">
        <f>(SUMIF([5]预算调整!$O:$O,A:A,[5]预算调整!$AD:$AD))/10000</f>
        <v>0</v>
      </c>
      <c r="AQ675" s="219">
        <f t="shared" si="1303"/>
        <v>0</v>
      </c>
      <c r="AR675" s="219"/>
      <c r="AS675" s="182">
        <v>0</v>
      </c>
      <c r="AX675" s="182">
        <v>0</v>
      </c>
      <c r="BC675" s="182"/>
      <c r="BD675" s="182"/>
      <c r="BE675" s="182">
        <v>0</v>
      </c>
      <c r="BF675" s="182"/>
    </row>
    <row r="676" hidden="1" customHeight="1" spans="1:58">
      <c r="A676" s="208">
        <v>2100601</v>
      </c>
      <c r="B676" s="60" t="s">
        <v>582</v>
      </c>
      <c r="C676" s="63">
        <f t="shared" ref="C676:C681" si="1323">N676+T676+W676</f>
        <v>215</v>
      </c>
      <c r="D676" s="63">
        <f t="shared" ref="D676:D681" si="1324">Q676+T676</f>
        <v>0</v>
      </c>
      <c r="E676" s="63">
        <f t="shared" ref="E676:E681" si="1325">H676-C676</f>
        <v>-215</v>
      </c>
      <c r="F676" s="63">
        <f t="shared" ref="F676:F681" si="1326">G676-D676</f>
        <v>0</v>
      </c>
      <c r="G676" s="63">
        <f t="shared" ref="G676:G681" si="1327">AW676</f>
        <v>0</v>
      </c>
      <c r="H676" s="63">
        <f t="shared" ref="H676:H681" si="1328">AK676+AN676</f>
        <v>0</v>
      </c>
      <c r="I676" s="106" t="str">
        <f t="shared" si="1228"/>
        <v>否</v>
      </c>
      <c r="J676" s="146" t="str">
        <f t="shared" si="1229"/>
        <v>项</v>
      </c>
      <c r="K676" s="146" t="str">
        <f t="shared" si="1230"/>
        <v>210</v>
      </c>
      <c r="N676" s="218">
        <v>210</v>
      </c>
      <c r="O676" s="146">
        <v>210</v>
      </c>
      <c r="P676" s="219">
        <f>ROUND(O676,0)</f>
        <v>210</v>
      </c>
      <c r="Q676" s="219">
        <v>0</v>
      </c>
      <c r="R676" s="219">
        <v>0</v>
      </c>
      <c r="S676" s="219">
        <f>VLOOKUP(A:A,[3]全区!$A$1:$O$65536,15,FALSE)</f>
        <v>0</v>
      </c>
      <c r="T676" s="219">
        <v>0</v>
      </c>
      <c r="U676" s="146">
        <f>VLOOKUP(A:A,[3]全区!$A$1:$Q$65536,17,FALSE)</f>
        <v>0</v>
      </c>
      <c r="V676" s="219">
        <f>ROUND(U676,0)</f>
        <v>0</v>
      </c>
      <c r="W676" s="219">
        <v>5</v>
      </c>
      <c r="X676" s="182">
        <f>VLOOKUP(A:A,[3]全区!$A$1:$S$65536,19,FALSE)</f>
        <v>5.103</v>
      </c>
      <c r="Y676" s="219">
        <f>ROUND(X676,0)</f>
        <v>5</v>
      </c>
      <c r="AA676" s="182">
        <f>VLOOKUP(A:A,[2]全区!$A$1:$T$65536,20,FALSE)</f>
        <v>0</v>
      </c>
      <c r="AB676" s="219">
        <f>ROUND(AA676,0)</f>
        <v>0</v>
      </c>
      <c r="AC676" s="182">
        <f>VLOOKUP(A:A,[1]全区!$A$1:$V$65536,22,FALSE)</f>
        <v>9</v>
      </c>
      <c r="AD676" s="219">
        <f>ROUND(AC676,0)</f>
        <v>9</v>
      </c>
      <c r="AE676" s="182">
        <f>VLOOKUP(A:A,[2]全区!$A$1:$P$65536,16,FALSE)</f>
        <v>0</v>
      </c>
      <c r="AF676" s="219">
        <f>ROUND(AE676,0)</f>
        <v>0</v>
      </c>
      <c r="AH676" s="182">
        <v>0</v>
      </c>
      <c r="AI676" s="182">
        <f>VLOOKUP(A:A,'[4]YB01'!$A$1:$C$1317,3,FALSE)</f>
        <v>0</v>
      </c>
      <c r="AJ676" s="177">
        <f t="shared" ref="AJ676:AJ681" si="1329">AO676+AR676</f>
        <v>0</v>
      </c>
      <c r="AK676" s="146">
        <v>0</v>
      </c>
      <c r="AL676" s="146">
        <f>ROUND(AM676,0)</f>
        <v>0</v>
      </c>
      <c r="AM676" s="228">
        <v>0.205184</v>
      </c>
      <c r="AN676" s="182">
        <f t="shared" si="1291"/>
        <v>0</v>
      </c>
      <c r="AO676" s="219">
        <v>0</v>
      </c>
      <c r="AP676" s="176">
        <f>(SUMIF([5]预算调整!$O:$O,A:A,[5]预算调整!$AD:$AD))/10000</f>
        <v>0</v>
      </c>
      <c r="AQ676" s="219">
        <f t="shared" si="1303"/>
        <v>0</v>
      </c>
      <c r="AR676" s="219">
        <v>0</v>
      </c>
      <c r="AS676" s="182">
        <f>(SUMIF([6]预算调整!$F:$F,A:A,[6]预算调整!$P:$P))/10000</f>
        <v>0</v>
      </c>
      <c r="AT676" s="219">
        <f t="shared" ref="AT676:AT681" si="1330">ROUND(AS676,0)</f>
        <v>0</v>
      </c>
      <c r="AW676" s="231">
        <v>0</v>
      </c>
      <c r="AX676" s="182">
        <f>(SUMIF([7]Sheet2!$B:$B,A:A,[7]Sheet2!$C:$C))/10000</f>
        <v>0.205184</v>
      </c>
      <c r="AY676" s="219">
        <f t="shared" ref="AY676:AY681" si="1331">ROUND(AX676,0)</f>
        <v>0</v>
      </c>
      <c r="BC676" s="182">
        <v>0</v>
      </c>
      <c r="BD676" s="146">
        <f t="shared" ref="BD676:BD681" si="1332">ROUND(BE676,0)</f>
        <v>0</v>
      </c>
      <c r="BE676" s="182">
        <v>0</v>
      </c>
      <c r="BF676" s="182">
        <f>SUMIF([8]Sheet1!$O:$O,A676,[8]Sheet1!$AD:$AD)</f>
        <v>0</v>
      </c>
    </row>
    <row r="677" customHeight="1" spans="1:58">
      <c r="A677" s="208">
        <v>2100699</v>
      </c>
      <c r="B677" s="60" t="s">
        <v>583</v>
      </c>
      <c r="C677" s="63">
        <f t="shared" si="1323"/>
        <v>100</v>
      </c>
      <c r="D677" s="63">
        <f t="shared" si="1324"/>
        <v>50</v>
      </c>
      <c r="E677" s="63">
        <f t="shared" si="1325"/>
        <v>-95</v>
      </c>
      <c r="F677" s="63">
        <f t="shared" si="1326"/>
        <v>-50</v>
      </c>
      <c r="G677" s="63">
        <f t="shared" si="1327"/>
        <v>0</v>
      </c>
      <c r="H677" s="63">
        <f t="shared" si="1328"/>
        <v>5</v>
      </c>
      <c r="I677" s="106" t="str">
        <f t="shared" si="1228"/>
        <v>是</v>
      </c>
      <c r="J677" s="146" t="str">
        <f t="shared" si="1229"/>
        <v>项</v>
      </c>
      <c r="K677" s="146" t="str">
        <f t="shared" si="1230"/>
        <v>210</v>
      </c>
      <c r="N677" s="218">
        <v>50</v>
      </c>
      <c r="O677" s="146">
        <v>50</v>
      </c>
      <c r="P677" s="219">
        <f>ROUND(O677,0)</f>
        <v>50</v>
      </c>
      <c r="Q677" s="219">
        <v>0</v>
      </c>
      <c r="R677" s="219">
        <v>0</v>
      </c>
      <c r="S677" s="219">
        <f>VLOOKUP(A:A,[3]全区!$A$1:$O$65536,15,FALSE)</f>
        <v>0</v>
      </c>
      <c r="T677" s="219">
        <v>50</v>
      </c>
      <c r="U677" s="146">
        <f>VLOOKUP(A:A,[3]全区!$A$1:$Q$65536,17,FALSE)</f>
        <v>50</v>
      </c>
      <c r="V677" s="219">
        <f>ROUND(U677,0)</f>
        <v>50</v>
      </c>
      <c r="W677" s="219">
        <v>0</v>
      </c>
      <c r="X677" s="182">
        <f>VLOOKUP(A:A,[3]全区!$A$1:$S$65536,19,FALSE)</f>
        <v>0</v>
      </c>
      <c r="Y677" s="219">
        <f>ROUND(X677,0)</f>
        <v>0</v>
      </c>
      <c r="AA677" s="182">
        <f>VLOOKUP(A:A,[2]全区!$A$1:$T$65536,20,FALSE)</f>
        <v>0</v>
      </c>
      <c r="AB677" s="219">
        <f>ROUND(AA677,0)</f>
        <v>0</v>
      </c>
      <c r="AC677" s="182">
        <f>VLOOKUP(A:A,[1]全区!$A$1:$V$65536,22,FALSE)</f>
        <v>0</v>
      </c>
      <c r="AD677" s="219">
        <f>ROUND(AC677,0)</f>
        <v>0</v>
      </c>
      <c r="AE677" s="182">
        <f>VLOOKUP(A:A,[2]全区!$A$1:$P$65536,16,FALSE)</f>
        <v>0</v>
      </c>
      <c r="AF677" s="219">
        <f>ROUND(AE677,0)</f>
        <v>0</v>
      </c>
      <c r="AH677" s="182">
        <v>5</v>
      </c>
      <c r="AI677" s="182">
        <f>VLOOKUP(A:A,'[4]YB01'!$A$1:$C$1317,3,FALSE)</f>
        <v>5</v>
      </c>
      <c r="AJ677" s="177">
        <f t="shared" si="1329"/>
        <v>45</v>
      </c>
      <c r="AK677" s="146">
        <v>5</v>
      </c>
      <c r="AL677" s="146">
        <f>ROUND(AM677,0)</f>
        <v>5</v>
      </c>
      <c r="AM677" s="228">
        <v>5.2</v>
      </c>
      <c r="AN677" s="182">
        <f t="shared" si="1291"/>
        <v>0</v>
      </c>
      <c r="AO677" s="219">
        <v>0</v>
      </c>
      <c r="AP677" s="176">
        <f>(SUMIF([5]预算调整!$O:$O,A:A,[5]预算调整!$AD:$AD))/10000</f>
        <v>0</v>
      </c>
      <c r="AQ677" s="219">
        <f t="shared" si="1303"/>
        <v>0</v>
      </c>
      <c r="AR677" s="219">
        <v>45</v>
      </c>
      <c r="AS677" s="182">
        <f>(SUMIF([6]预算调整!$F:$F,A:A,[6]预算调整!$P:$P))/10000</f>
        <v>44.8</v>
      </c>
      <c r="AT677" s="219">
        <f t="shared" si="1330"/>
        <v>45</v>
      </c>
      <c r="AW677" s="231">
        <v>0</v>
      </c>
      <c r="AX677" s="182">
        <f>(SUMIF([7]Sheet2!$B:$B,A:A,[7]Sheet2!$C:$C))/10000</f>
        <v>0</v>
      </c>
      <c r="AY677" s="219">
        <f t="shared" si="1331"/>
        <v>0</v>
      </c>
      <c r="BC677" s="182">
        <v>0</v>
      </c>
      <c r="BD677" s="146">
        <f t="shared" si="1332"/>
        <v>0</v>
      </c>
      <c r="BE677" s="182">
        <v>0</v>
      </c>
      <c r="BF677" s="182">
        <f>SUMIF([8]Sheet1!$O:$O,A677,[8]Sheet1!$AD:$AD)</f>
        <v>0</v>
      </c>
    </row>
    <row r="678" s="177" customFormat="1" customHeight="1" spans="1:58">
      <c r="A678" s="209">
        <v>21007</v>
      </c>
      <c r="B678" s="207" t="s">
        <v>584</v>
      </c>
      <c r="C678" s="66">
        <f t="shared" ref="C678:H678" si="1333">SUM(C679:C681)</f>
        <v>1133</v>
      </c>
      <c r="D678" s="66">
        <f t="shared" si="1333"/>
        <v>520</v>
      </c>
      <c r="E678" s="66">
        <f t="shared" si="1333"/>
        <v>218</v>
      </c>
      <c r="F678" s="66">
        <f t="shared" si="1333"/>
        <v>207</v>
      </c>
      <c r="G678" s="66">
        <f t="shared" si="1333"/>
        <v>727</v>
      </c>
      <c r="H678" s="66">
        <f t="shared" si="1333"/>
        <v>1351</v>
      </c>
      <c r="I678" s="106" t="str">
        <f t="shared" si="1228"/>
        <v>是</v>
      </c>
      <c r="J678" s="143" t="str">
        <f t="shared" si="1229"/>
        <v>款</v>
      </c>
      <c r="K678" s="143" t="str">
        <f t="shared" si="1230"/>
        <v>210</v>
      </c>
      <c r="L678" s="143"/>
      <c r="M678" s="143"/>
      <c r="N678" s="143"/>
      <c r="O678" s="143"/>
      <c r="P678" s="143"/>
      <c r="Q678" s="143"/>
      <c r="R678" s="143"/>
      <c r="S678" s="143"/>
      <c r="T678" s="143"/>
      <c r="U678" s="143"/>
      <c r="V678" s="143"/>
      <c r="W678" s="143"/>
      <c r="AN678" s="182">
        <f t="shared" si="1291"/>
        <v>0</v>
      </c>
      <c r="AO678" s="219"/>
      <c r="AP678" s="176">
        <f>(SUMIF([5]预算调整!$O:$O,A:A,[5]预算调整!$AD:$AD))/10000</f>
        <v>0</v>
      </c>
      <c r="AQ678" s="219">
        <f t="shared" si="1303"/>
        <v>0</v>
      </c>
      <c r="AR678" s="219"/>
      <c r="AS678" s="182">
        <v>0</v>
      </c>
      <c r="AX678" s="182">
        <v>0</v>
      </c>
      <c r="BC678" s="182"/>
      <c r="BD678" s="182"/>
      <c r="BE678" s="182">
        <v>0</v>
      </c>
      <c r="BF678" s="182"/>
    </row>
    <row r="679" customHeight="1" spans="1:58">
      <c r="A679" s="208">
        <v>2100716</v>
      </c>
      <c r="B679" s="60" t="s">
        <v>585</v>
      </c>
      <c r="C679" s="63">
        <f t="shared" si="1323"/>
        <v>54</v>
      </c>
      <c r="D679" s="63">
        <f t="shared" si="1324"/>
        <v>0</v>
      </c>
      <c r="E679" s="63">
        <f t="shared" si="1325"/>
        <v>45</v>
      </c>
      <c r="F679" s="63">
        <f t="shared" si="1326"/>
        <v>0</v>
      </c>
      <c r="G679" s="63">
        <f t="shared" si="1327"/>
        <v>0</v>
      </c>
      <c r="H679" s="63">
        <f t="shared" si="1328"/>
        <v>99</v>
      </c>
      <c r="I679" s="106" t="str">
        <f t="shared" si="1228"/>
        <v>是</v>
      </c>
      <c r="J679" s="146" t="str">
        <f t="shared" si="1229"/>
        <v>项</v>
      </c>
      <c r="K679" s="146" t="str">
        <f t="shared" si="1230"/>
        <v>210</v>
      </c>
      <c r="N679" s="218">
        <v>54</v>
      </c>
      <c r="O679" s="146">
        <v>53.91</v>
      </c>
      <c r="P679" s="219">
        <f>ROUND(O679,0)</f>
        <v>54</v>
      </c>
      <c r="Q679" s="219">
        <v>0</v>
      </c>
      <c r="R679" s="219">
        <v>0</v>
      </c>
      <c r="S679" s="219">
        <f>VLOOKUP(A:A,[3]全区!$A$1:$O$65536,15,FALSE)</f>
        <v>0</v>
      </c>
      <c r="T679" s="219">
        <v>0</v>
      </c>
      <c r="U679" s="146">
        <f>VLOOKUP(A:A,[3]全区!$A$1:$Q$65536,17,FALSE)</f>
        <v>0</v>
      </c>
      <c r="V679" s="219">
        <f>ROUND(U679,0)</f>
        <v>0</v>
      </c>
      <c r="W679" s="219">
        <v>0</v>
      </c>
      <c r="X679" s="182">
        <f>VLOOKUP(A:A,[3]全区!$A$1:$S$65536,19,FALSE)</f>
        <v>0</v>
      </c>
      <c r="Y679" s="219">
        <f>ROUND(X679,0)</f>
        <v>0</v>
      </c>
      <c r="AA679" s="182">
        <f>VLOOKUP(A:A,[2]全区!$A$1:$T$65536,20,FALSE)</f>
        <v>0</v>
      </c>
      <c r="AB679" s="219">
        <f>ROUND(AA679,0)</f>
        <v>0</v>
      </c>
      <c r="AC679" s="182">
        <f>VLOOKUP(A:A,[1]全区!$A$1:$V$65536,22,FALSE)</f>
        <v>0</v>
      </c>
      <c r="AD679" s="219">
        <f>ROUND(AC679,0)</f>
        <v>0</v>
      </c>
      <c r="AE679" s="182">
        <f>VLOOKUP(A:A,[2]全区!$A$1:$P$65536,16,FALSE)</f>
        <v>0</v>
      </c>
      <c r="AF679" s="219">
        <f>ROUND(AE679,0)</f>
        <v>0</v>
      </c>
      <c r="AH679" s="182">
        <v>78</v>
      </c>
      <c r="AI679" s="182">
        <f>VLOOKUP(A:A,'[4]YB01'!$A$1:$C$1317,3,FALSE)</f>
        <v>78</v>
      </c>
      <c r="AJ679" s="177">
        <f t="shared" si="1329"/>
        <v>7</v>
      </c>
      <c r="AK679" s="146">
        <v>78</v>
      </c>
      <c r="AL679" s="146">
        <f>ROUND(AM679,0)</f>
        <v>78</v>
      </c>
      <c r="AM679" s="228">
        <v>78.0848</v>
      </c>
      <c r="AN679" s="182">
        <f t="shared" si="1291"/>
        <v>21</v>
      </c>
      <c r="AO679" s="219">
        <v>7</v>
      </c>
      <c r="AP679" s="176">
        <f>(SUMIF([5]预算调整!$O:$O,A:A,[5]预算调整!$AD:$AD))/10000</f>
        <v>7.341</v>
      </c>
      <c r="AQ679" s="219">
        <f t="shared" si="1303"/>
        <v>7</v>
      </c>
      <c r="AR679" s="219">
        <v>0</v>
      </c>
      <c r="AS679" s="182">
        <f>(SUMIF([6]预算调整!$F:$F,A:A,[6]预算调整!$P:$P))/10000</f>
        <v>0</v>
      </c>
      <c r="AT679" s="219">
        <f t="shared" si="1330"/>
        <v>0</v>
      </c>
      <c r="AW679" s="231">
        <v>0</v>
      </c>
      <c r="AX679" s="182">
        <f>(SUMIF([7]Sheet2!$B:$B,A:A,[7]Sheet2!$C:$C))/10000</f>
        <v>0</v>
      </c>
      <c r="AY679" s="219">
        <f t="shared" si="1331"/>
        <v>0</v>
      </c>
      <c r="BC679" s="182">
        <v>21</v>
      </c>
      <c r="BD679" s="146">
        <f t="shared" si="1332"/>
        <v>21</v>
      </c>
      <c r="BE679" s="182">
        <v>20.9292</v>
      </c>
      <c r="BF679" s="182">
        <f>SUMIF([8]Sheet1!$O:$O,A679,[8]Sheet1!$AD:$AD)</f>
        <v>209292</v>
      </c>
    </row>
    <row r="680" hidden="1" customHeight="1" spans="1:58">
      <c r="A680" s="208">
        <v>2100717</v>
      </c>
      <c r="B680" s="60" t="s">
        <v>586</v>
      </c>
      <c r="C680" s="63">
        <f t="shared" si="1323"/>
        <v>0</v>
      </c>
      <c r="D680" s="63">
        <f t="shared" si="1324"/>
        <v>0</v>
      </c>
      <c r="E680" s="63">
        <f t="shared" si="1325"/>
        <v>0</v>
      </c>
      <c r="F680" s="63">
        <f t="shared" si="1326"/>
        <v>0</v>
      </c>
      <c r="G680" s="63">
        <f t="shared" si="1327"/>
        <v>0</v>
      </c>
      <c r="H680" s="63">
        <f t="shared" si="1328"/>
        <v>0</v>
      </c>
      <c r="I680" s="106" t="str">
        <f t="shared" si="1228"/>
        <v>否</v>
      </c>
      <c r="J680" s="146" t="str">
        <f t="shared" si="1229"/>
        <v>项</v>
      </c>
      <c r="K680" s="146" t="str">
        <f t="shared" si="1230"/>
        <v>210</v>
      </c>
      <c r="N680" s="218">
        <v>0</v>
      </c>
      <c r="O680" s="146">
        <v>0</v>
      </c>
      <c r="P680" s="219">
        <f>ROUND(O680,0)</f>
        <v>0</v>
      </c>
      <c r="Q680" s="219">
        <v>0</v>
      </c>
      <c r="R680" s="219">
        <v>0</v>
      </c>
      <c r="S680" s="219">
        <f>VLOOKUP(A:A,[3]全区!$A$1:$O$65536,15,FALSE)</f>
        <v>0</v>
      </c>
      <c r="T680" s="219">
        <v>0</v>
      </c>
      <c r="U680" s="146">
        <f>VLOOKUP(A:A,[3]全区!$A$1:$Q$65536,17,FALSE)</f>
        <v>0</v>
      </c>
      <c r="V680" s="219">
        <f>ROUND(U680,0)</f>
        <v>0</v>
      </c>
      <c r="W680" s="219">
        <v>0</v>
      </c>
      <c r="X680" s="182">
        <f>VLOOKUP(A:A,[3]全区!$A$1:$S$65536,19,FALSE)</f>
        <v>0</v>
      </c>
      <c r="Y680" s="219">
        <f>ROUND(X680,0)</f>
        <v>0</v>
      </c>
      <c r="AA680" s="182">
        <f>VLOOKUP(A:A,[2]全区!$A$1:$T$65536,20,FALSE)</f>
        <v>0</v>
      </c>
      <c r="AB680" s="219">
        <f>ROUND(AA680,0)</f>
        <v>0</v>
      </c>
      <c r="AC680" s="182">
        <f>VLOOKUP(A:A,[1]全区!$A$1:$V$65536,22,FALSE)</f>
        <v>0</v>
      </c>
      <c r="AD680" s="219">
        <f>ROUND(AC680,0)</f>
        <v>0</v>
      </c>
      <c r="AE680" s="182">
        <f>VLOOKUP(A:A,[2]全区!$A$1:$P$65536,16,FALSE)</f>
        <v>0</v>
      </c>
      <c r="AF680" s="219">
        <f>ROUND(AE680,0)</f>
        <v>0</v>
      </c>
      <c r="AH680" s="182">
        <v>0</v>
      </c>
      <c r="AI680" s="182">
        <f>VLOOKUP(A:A,'[4]YB01'!$A$1:$C$1317,3,FALSE)</f>
        <v>0</v>
      </c>
      <c r="AJ680" s="177">
        <f t="shared" si="1329"/>
        <v>0</v>
      </c>
      <c r="AK680" s="146">
        <v>0</v>
      </c>
      <c r="AL680" s="146">
        <f>ROUND(AM680,0)</f>
        <v>0</v>
      </c>
      <c r="AM680" s="228">
        <v>0</v>
      </c>
      <c r="AN680" s="182">
        <f t="shared" si="1291"/>
        <v>0</v>
      </c>
      <c r="AO680" s="219">
        <v>0</v>
      </c>
      <c r="AP680" s="176">
        <f>(SUMIF([5]预算调整!$O:$O,A:A,[5]预算调整!$AD:$AD))/10000</f>
        <v>0</v>
      </c>
      <c r="AQ680" s="219">
        <f t="shared" si="1303"/>
        <v>0</v>
      </c>
      <c r="AR680" s="219">
        <v>0</v>
      </c>
      <c r="AS680" s="182">
        <f>(SUMIF([6]预算调整!$F:$F,A:A,[6]预算调整!$P:$P))/10000</f>
        <v>0</v>
      </c>
      <c r="AT680" s="219">
        <f t="shared" si="1330"/>
        <v>0</v>
      </c>
      <c r="AW680" s="231">
        <v>0</v>
      </c>
      <c r="AX680" s="182">
        <f>(SUMIF([7]Sheet2!$B:$B,A:A,[7]Sheet2!$C:$C))/10000</f>
        <v>0</v>
      </c>
      <c r="AY680" s="219">
        <f t="shared" si="1331"/>
        <v>0</v>
      </c>
      <c r="BC680" s="182">
        <v>0</v>
      </c>
      <c r="BD680" s="146">
        <f t="shared" si="1332"/>
        <v>0</v>
      </c>
      <c r="BE680" s="182">
        <v>0</v>
      </c>
      <c r="BF680" s="182">
        <f>SUMIF([8]Sheet1!$O:$O,A680,[8]Sheet1!$AD:$AD)</f>
        <v>0</v>
      </c>
    </row>
    <row r="681" customHeight="1" spans="1:58">
      <c r="A681" s="208">
        <v>2100799</v>
      </c>
      <c r="B681" s="60" t="s">
        <v>587</v>
      </c>
      <c r="C681" s="63">
        <v>1079</v>
      </c>
      <c r="D681" s="63">
        <f t="shared" si="1324"/>
        <v>520</v>
      </c>
      <c r="E681" s="63">
        <f t="shared" si="1325"/>
        <v>173</v>
      </c>
      <c r="F681" s="63">
        <f t="shared" si="1326"/>
        <v>207</v>
      </c>
      <c r="G681" s="63">
        <f t="shared" si="1327"/>
        <v>727</v>
      </c>
      <c r="H681" s="63">
        <f t="shared" si="1328"/>
        <v>1252</v>
      </c>
      <c r="I681" s="106" t="str">
        <f t="shared" si="1228"/>
        <v>是</v>
      </c>
      <c r="J681" s="146" t="str">
        <f t="shared" si="1229"/>
        <v>项</v>
      </c>
      <c r="K681" s="146" t="str">
        <f t="shared" si="1230"/>
        <v>210</v>
      </c>
      <c r="N681" s="218">
        <v>446</v>
      </c>
      <c r="O681" s="146">
        <v>445.8505</v>
      </c>
      <c r="P681" s="219">
        <f>ROUND(O681,0)</f>
        <v>446</v>
      </c>
      <c r="Q681" s="219">
        <v>0</v>
      </c>
      <c r="R681" s="219">
        <v>0</v>
      </c>
      <c r="S681" s="219">
        <f>VLOOKUP(A:A,[3]全区!$A$1:$O$65536,15,FALSE)</f>
        <v>0</v>
      </c>
      <c r="T681" s="219">
        <v>520</v>
      </c>
      <c r="U681" s="146">
        <f>VLOOKUP(A:A,[3]全区!$A$1:$Q$65536,17,FALSE)</f>
        <v>519.5146</v>
      </c>
      <c r="V681" s="219">
        <f>ROUND(U681,0)</f>
        <v>520</v>
      </c>
      <c r="W681" s="219">
        <v>114</v>
      </c>
      <c r="X681" s="182">
        <f>VLOOKUP(A:A,[3]全区!$A$1:$S$65536,19,FALSE)</f>
        <v>113.616</v>
      </c>
      <c r="Y681" s="219">
        <f>ROUND(X681,0)</f>
        <v>114</v>
      </c>
      <c r="AA681" s="182">
        <f>VLOOKUP(A:A,[2]全区!$A$1:$T$65536,20,FALSE)</f>
        <v>1.75</v>
      </c>
      <c r="AB681" s="219">
        <f>ROUND(AA681,0)</f>
        <v>2</v>
      </c>
      <c r="AC681" s="182">
        <f>VLOOKUP(A:A,[1]全区!$A$1:$V$65536,22,FALSE)</f>
        <v>189.32</v>
      </c>
      <c r="AD681" s="219">
        <f>ROUND(AC681,0)</f>
        <v>189</v>
      </c>
      <c r="AE681" s="182">
        <f>VLOOKUP(A:A,[2]全区!$A$1:$P$65536,16,FALSE)</f>
        <v>766.0031</v>
      </c>
      <c r="AF681" s="219">
        <f>ROUND(AE681,0)</f>
        <v>766</v>
      </c>
      <c r="AH681" s="182">
        <v>1193</v>
      </c>
      <c r="AI681" s="182">
        <f>VLOOKUP(A:A,'[4]YB01'!$A$1:$C$1317,3,FALSE)</f>
        <v>1193</v>
      </c>
      <c r="AJ681" s="177">
        <f t="shared" si="1329"/>
        <v>95</v>
      </c>
      <c r="AK681" s="146">
        <v>1252</v>
      </c>
      <c r="AL681" s="146">
        <f>ROUND(AM681,0)</f>
        <v>1252</v>
      </c>
      <c r="AM681" s="228">
        <v>1251.783</v>
      </c>
      <c r="AN681" s="182">
        <f t="shared" si="1291"/>
        <v>0</v>
      </c>
      <c r="AO681" s="219">
        <v>14</v>
      </c>
      <c r="AP681" s="176">
        <f>(SUMIF([5]预算调整!$O:$O,A:A,[5]预算调整!$AD:$AD))/10000</f>
        <v>13.5214</v>
      </c>
      <c r="AQ681" s="219">
        <f t="shared" si="1303"/>
        <v>14</v>
      </c>
      <c r="AR681" s="219">
        <v>81</v>
      </c>
      <c r="AS681" s="182">
        <f>(SUMIF([6]预算调整!$F:$F,A:A,[6]预算调整!$P:$P))/10000</f>
        <v>81.352</v>
      </c>
      <c r="AT681" s="219">
        <f t="shared" si="1330"/>
        <v>81</v>
      </c>
      <c r="AW681" s="231">
        <v>727</v>
      </c>
      <c r="AX681" s="182">
        <f>(SUMIF([7]Sheet2!$B:$B,A:A,[7]Sheet2!$C:$C))/10000</f>
        <v>726.9639</v>
      </c>
      <c r="AY681" s="219">
        <f t="shared" si="1331"/>
        <v>727</v>
      </c>
      <c r="BC681" s="182">
        <v>0</v>
      </c>
      <c r="BD681" s="146">
        <f t="shared" si="1332"/>
        <v>0</v>
      </c>
      <c r="BE681" s="182">
        <v>0</v>
      </c>
      <c r="BF681" s="182">
        <f>SUMIF([8]Sheet1!$O:$O,A681,[8]Sheet1!$AD:$AD)</f>
        <v>0</v>
      </c>
    </row>
    <row r="682" s="177" customFormat="1" customHeight="1" spans="1:58">
      <c r="A682" s="209">
        <v>21011</v>
      </c>
      <c r="B682" s="207" t="s">
        <v>588</v>
      </c>
      <c r="C682" s="66">
        <f t="shared" ref="C682:H682" si="1334">SUM(C683:C686)</f>
        <v>13966</v>
      </c>
      <c r="D682" s="66">
        <f t="shared" si="1334"/>
        <v>0</v>
      </c>
      <c r="E682" s="66">
        <f t="shared" si="1334"/>
        <v>-1321</v>
      </c>
      <c r="F682" s="66">
        <f t="shared" si="1334"/>
        <v>4</v>
      </c>
      <c r="G682" s="66">
        <f t="shared" si="1334"/>
        <v>4</v>
      </c>
      <c r="H682" s="66">
        <f t="shared" si="1334"/>
        <v>12645</v>
      </c>
      <c r="I682" s="106" t="str">
        <f t="shared" si="1228"/>
        <v>是</v>
      </c>
      <c r="J682" s="143" t="str">
        <f t="shared" si="1229"/>
        <v>款</v>
      </c>
      <c r="K682" s="143" t="str">
        <f t="shared" si="1230"/>
        <v>210</v>
      </c>
      <c r="L682" s="143"/>
      <c r="M682" s="143"/>
      <c r="N682" s="143"/>
      <c r="O682" s="143"/>
      <c r="P682" s="143"/>
      <c r="Q682" s="143"/>
      <c r="R682" s="143"/>
      <c r="S682" s="143"/>
      <c r="T682" s="143"/>
      <c r="U682" s="143"/>
      <c r="V682" s="143"/>
      <c r="W682" s="143"/>
      <c r="AN682" s="182">
        <f t="shared" si="1291"/>
        <v>0</v>
      </c>
      <c r="AO682" s="219"/>
      <c r="AP682" s="176">
        <f>(SUMIF([5]预算调整!$O:$O,A:A,[5]预算调整!$AD:$AD))/10000</f>
        <v>0</v>
      </c>
      <c r="AQ682" s="219">
        <f t="shared" si="1303"/>
        <v>0</v>
      </c>
      <c r="AR682" s="219"/>
      <c r="AS682" s="182">
        <v>0</v>
      </c>
      <c r="AX682" s="182">
        <v>0</v>
      </c>
      <c r="BC682" s="182"/>
      <c r="BD682" s="182"/>
      <c r="BE682" s="182">
        <v>0</v>
      </c>
      <c r="BF682" s="182"/>
    </row>
    <row r="683" customHeight="1" spans="1:58">
      <c r="A683" s="208">
        <v>2101101</v>
      </c>
      <c r="B683" s="60" t="s">
        <v>589</v>
      </c>
      <c r="C683" s="63">
        <f t="shared" ref="C683:C686" si="1335">N683+T683+W683</f>
        <v>2713</v>
      </c>
      <c r="D683" s="63">
        <f t="shared" ref="D683:D686" si="1336">Q683+T683</f>
        <v>0</v>
      </c>
      <c r="E683" s="63">
        <f t="shared" ref="E683:E686" si="1337">H683-C683</f>
        <v>-358</v>
      </c>
      <c r="F683" s="63">
        <f t="shared" ref="F683:F686" si="1338">G683-D683</f>
        <v>0</v>
      </c>
      <c r="G683" s="63">
        <f t="shared" ref="G683:G686" si="1339">AW683</f>
        <v>0</v>
      </c>
      <c r="H683" s="63">
        <f t="shared" ref="H683:H686" si="1340">AK683+AN683</f>
        <v>2355</v>
      </c>
      <c r="I683" s="106" t="str">
        <f t="shared" si="1228"/>
        <v>是</v>
      </c>
      <c r="J683" s="146" t="str">
        <f t="shared" si="1229"/>
        <v>项</v>
      </c>
      <c r="K683" s="146" t="str">
        <f t="shared" si="1230"/>
        <v>210</v>
      </c>
      <c r="N683" s="218">
        <v>2713</v>
      </c>
      <c r="O683" s="146">
        <v>2713.314287</v>
      </c>
      <c r="P683" s="219">
        <f>ROUND(O683,0)</f>
        <v>2713</v>
      </c>
      <c r="Q683" s="219">
        <v>0</v>
      </c>
      <c r="R683" s="219">
        <v>0</v>
      </c>
      <c r="S683" s="219">
        <f>VLOOKUP(A:A,[3]全区!$A$1:$O$65536,15,FALSE)</f>
        <v>0</v>
      </c>
      <c r="T683" s="219">
        <v>0</v>
      </c>
      <c r="U683" s="146">
        <f>VLOOKUP(A:A,[3]全区!$A$1:$Q$65536,17,FALSE)</f>
        <v>0</v>
      </c>
      <c r="V683" s="219">
        <f>ROUND(U683,0)</f>
        <v>0</v>
      </c>
      <c r="W683" s="219">
        <v>0</v>
      </c>
      <c r="X683" s="182">
        <f>VLOOKUP(A:A,[3]全区!$A$1:$S$65536,19,FALSE)</f>
        <v>0</v>
      </c>
      <c r="Y683" s="219">
        <f>ROUND(X683,0)</f>
        <v>0</v>
      </c>
      <c r="AA683" s="182">
        <f>VLOOKUP(A:A,[2]全区!$A$1:$T$65536,20,FALSE)</f>
        <v>0</v>
      </c>
      <c r="AB683" s="219">
        <f>ROUND(AA683,0)</f>
        <v>0</v>
      </c>
      <c r="AC683" s="182">
        <f>VLOOKUP(A:A,[1]全区!$A$1:$V$65536,22,FALSE)</f>
        <v>0</v>
      </c>
      <c r="AD683" s="219">
        <f>ROUND(AC683,0)</f>
        <v>0</v>
      </c>
      <c r="AE683" s="182">
        <f>VLOOKUP(A:A,[2]全区!$A$1:$P$65536,16,FALSE)</f>
        <v>0</v>
      </c>
      <c r="AF683" s="219">
        <f>ROUND(AE683,0)</f>
        <v>0</v>
      </c>
      <c r="AH683" s="182">
        <v>2150</v>
      </c>
      <c r="AI683" s="182">
        <f>VLOOKUP(A:A,'[4]YB01'!$A$1:$C$1317,3,FALSE)</f>
        <v>2150</v>
      </c>
      <c r="AJ683" s="177">
        <f t="shared" ref="AJ683:AJ686" si="1341">AO683+AR683</f>
        <v>606</v>
      </c>
      <c r="AK683" s="146">
        <v>2355</v>
      </c>
      <c r="AL683" s="146">
        <f>ROUND(AM683,0)</f>
        <v>2355</v>
      </c>
      <c r="AM683" s="228">
        <v>2355.420512</v>
      </c>
      <c r="AN683" s="182">
        <f t="shared" si="1291"/>
        <v>0</v>
      </c>
      <c r="AO683" s="219">
        <v>606</v>
      </c>
      <c r="AP683" s="176">
        <f>(SUMIF([5]预算调整!$O:$O,A:A,[5]预算调整!$AD:$AD))/10000</f>
        <v>606.183432</v>
      </c>
      <c r="AQ683" s="219">
        <f t="shared" si="1303"/>
        <v>606</v>
      </c>
      <c r="AR683" s="219">
        <v>0</v>
      </c>
      <c r="AS683" s="182">
        <f>(SUMIF([6]预算调整!$F:$F,A:A,[6]预算调整!$P:$P))/10000</f>
        <v>0</v>
      </c>
      <c r="AT683" s="219">
        <f t="shared" ref="AT683:AT686" si="1342">ROUND(AS683,0)</f>
        <v>0</v>
      </c>
      <c r="AW683" s="231">
        <v>0</v>
      </c>
      <c r="AX683" s="182">
        <f>(SUMIF([7]Sheet2!$B:$B,A:A,[7]Sheet2!$C:$C))/10000</f>
        <v>0</v>
      </c>
      <c r="AY683" s="219">
        <f t="shared" ref="AY683:AY686" si="1343">ROUND(AX683,0)</f>
        <v>0</v>
      </c>
      <c r="BC683" s="182">
        <v>0</v>
      </c>
      <c r="BD683" s="146">
        <f t="shared" ref="BD683:BD686" si="1344">ROUND(BE683,0)</f>
        <v>0</v>
      </c>
      <c r="BE683" s="182">
        <v>0</v>
      </c>
      <c r="BF683" s="182">
        <f>SUMIF([8]Sheet1!$O:$O,A683,[8]Sheet1!$AD:$AD)</f>
        <v>0</v>
      </c>
    </row>
    <row r="684" customHeight="1" spans="1:58">
      <c r="A684" s="208">
        <v>2101102</v>
      </c>
      <c r="B684" s="60" t="s">
        <v>590</v>
      </c>
      <c r="C684" s="63">
        <f t="shared" si="1335"/>
        <v>5559</v>
      </c>
      <c r="D684" s="63">
        <f t="shared" si="1336"/>
        <v>0</v>
      </c>
      <c r="E684" s="63">
        <f t="shared" si="1337"/>
        <v>-491</v>
      </c>
      <c r="F684" s="63">
        <f t="shared" si="1338"/>
        <v>0</v>
      </c>
      <c r="G684" s="63">
        <f t="shared" si="1339"/>
        <v>0</v>
      </c>
      <c r="H684" s="63">
        <f t="shared" si="1340"/>
        <v>5068</v>
      </c>
      <c r="I684" s="106" t="str">
        <f t="shared" si="1228"/>
        <v>是</v>
      </c>
      <c r="J684" s="146" t="str">
        <f t="shared" si="1229"/>
        <v>项</v>
      </c>
      <c r="K684" s="146" t="str">
        <f t="shared" si="1230"/>
        <v>210</v>
      </c>
      <c r="N684" s="218">
        <v>5559</v>
      </c>
      <c r="O684" s="146">
        <v>5558.602143</v>
      </c>
      <c r="P684" s="219">
        <f>ROUND(O684,0)</f>
        <v>5559</v>
      </c>
      <c r="Q684" s="219">
        <v>0</v>
      </c>
      <c r="R684" s="219">
        <v>0</v>
      </c>
      <c r="S684" s="219">
        <f>VLOOKUP(A:A,[3]全区!$A$1:$O$65536,15,FALSE)</f>
        <v>0</v>
      </c>
      <c r="T684" s="219">
        <v>0</v>
      </c>
      <c r="U684" s="146">
        <f>VLOOKUP(A:A,[3]全区!$A$1:$Q$65536,17,FALSE)</f>
        <v>0</v>
      </c>
      <c r="V684" s="219">
        <f>ROUND(U684,0)</f>
        <v>0</v>
      </c>
      <c r="W684" s="219">
        <v>0</v>
      </c>
      <c r="X684" s="182">
        <f>VLOOKUP(A:A,[3]全区!$A$1:$S$65536,19,FALSE)</f>
        <v>0</v>
      </c>
      <c r="Y684" s="219">
        <f>ROUND(X684,0)</f>
        <v>0</v>
      </c>
      <c r="AA684" s="182">
        <f>VLOOKUP(A:A,[2]全区!$A$1:$T$65536,20,FALSE)</f>
        <v>0</v>
      </c>
      <c r="AB684" s="219">
        <f>ROUND(AA684,0)</f>
        <v>0</v>
      </c>
      <c r="AC684" s="182">
        <f>VLOOKUP(A:A,[1]全区!$A$1:$V$65536,22,FALSE)</f>
        <v>0</v>
      </c>
      <c r="AD684" s="219">
        <f>ROUND(AC684,0)</f>
        <v>0</v>
      </c>
      <c r="AE684" s="182">
        <f>VLOOKUP(A:A,[2]全区!$A$1:$P$65536,16,FALSE)</f>
        <v>0</v>
      </c>
      <c r="AF684" s="219">
        <f>ROUND(AE684,0)</f>
        <v>0</v>
      </c>
      <c r="AH684" s="182">
        <v>4615</v>
      </c>
      <c r="AI684" s="182">
        <f>VLOOKUP(A:A,'[4]YB01'!$A$1:$C$1317,3,FALSE)</f>
        <v>4615</v>
      </c>
      <c r="AJ684" s="177">
        <f t="shared" si="1341"/>
        <v>946</v>
      </c>
      <c r="AK684" s="146">
        <v>5068</v>
      </c>
      <c r="AL684" s="146">
        <f>ROUND(AM684,0)</f>
        <v>5068</v>
      </c>
      <c r="AM684" s="228">
        <v>5067.63945</v>
      </c>
      <c r="AN684" s="182">
        <f t="shared" si="1291"/>
        <v>0</v>
      </c>
      <c r="AO684" s="219">
        <v>946</v>
      </c>
      <c r="AP684" s="176">
        <f>(SUMIF([5]预算调整!$O:$O,A:A,[5]预算调整!$AD:$AD))/10000</f>
        <v>946.281579999999</v>
      </c>
      <c r="AQ684" s="219">
        <f t="shared" si="1303"/>
        <v>946</v>
      </c>
      <c r="AR684" s="219">
        <v>0</v>
      </c>
      <c r="AS684" s="182">
        <f>(SUMIF([6]预算调整!$F:$F,A:A,[6]预算调整!$P:$P))/10000</f>
        <v>0</v>
      </c>
      <c r="AT684" s="219">
        <f t="shared" si="1342"/>
        <v>0</v>
      </c>
      <c r="AW684" s="231">
        <v>0</v>
      </c>
      <c r="AX684" s="182">
        <f>(SUMIF([7]Sheet2!$B:$B,A:A,[7]Sheet2!$C:$C))/10000</f>
        <v>0</v>
      </c>
      <c r="AY684" s="219">
        <f t="shared" si="1343"/>
        <v>0</v>
      </c>
      <c r="BC684" s="182">
        <v>0</v>
      </c>
      <c r="BD684" s="146">
        <f t="shared" si="1344"/>
        <v>0</v>
      </c>
      <c r="BE684" s="182">
        <v>0</v>
      </c>
      <c r="BF684" s="182">
        <f>SUMIF([8]Sheet1!$O:$O,A684,[8]Sheet1!$AD:$AD)</f>
        <v>0</v>
      </c>
    </row>
    <row r="685" customHeight="1" spans="1:58">
      <c r="A685" s="208">
        <v>2101103</v>
      </c>
      <c r="B685" s="60" t="s">
        <v>591</v>
      </c>
      <c r="C685" s="63">
        <f t="shared" si="1335"/>
        <v>5470</v>
      </c>
      <c r="D685" s="63">
        <f t="shared" si="1336"/>
        <v>0</v>
      </c>
      <c r="E685" s="63">
        <f t="shared" si="1337"/>
        <v>-456</v>
      </c>
      <c r="F685" s="63">
        <f t="shared" si="1338"/>
        <v>0</v>
      </c>
      <c r="G685" s="63">
        <f t="shared" si="1339"/>
        <v>0</v>
      </c>
      <c r="H685" s="63">
        <f t="shared" si="1340"/>
        <v>5014</v>
      </c>
      <c r="I685" s="106" t="str">
        <f t="shared" si="1228"/>
        <v>是</v>
      </c>
      <c r="J685" s="146" t="str">
        <f t="shared" si="1229"/>
        <v>项</v>
      </c>
      <c r="K685" s="146" t="str">
        <f t="shared" si="1230"/>
        <v>210</v>
      </c>
      <c r="N685" s="218">
        <v>5470</v>
      </c>
      <c r="O685" s="146">
        <v>5469.694234</v>
      </c>
      <c r="P685" s="219">
        <f>ROUND(O685,0)</f>
        <v>5470</v>
      </c>
      <c r="Q685" s="219">
        <v>0</v>
      </c>
      <c r="R685" s="219">
        <v>0</v>
      </c>
      <c r="S685" s="219">
        <f>VLOOKUP(A:A,[3]全区!$A$1:$O$65536,15,FALSE)</f>
        <v>0</v>
      </c>
      <c r="T685" s="219">
        <v>0</v>
      </c>
      <c r="U685" s="146">
        <f>VLOOKUP(A:A,[3]全区!$A$1:$Q$65536,17,FALSE)</f>
        <v>0</v>
      </c>
      <c r="V685" s="219">
        <f>ROUND(U685,0)</f>
        <v>0</v>
      </c>
      <c r="W685" s="219">
        <v>0</v>
      </c>
      <c r="X685" s="182">
        <f>VLOOKUP(A:A,[3]全区!$A$1:$S$65536,19,FALSE)</f>
        <v>0</v>
      </c>
      <c r="Y685" s="219">
        <f>ROUND(X685,0)</f>
        <v>0</v>
      </c>
      <c r="AA685" s="182">
        <f>VLOOKUP(A:A,[2]全区!$A$1:$T$65536,20,FALSE)</f>
        <v>0</v>
      </c>
      <c r="AB685" s="219">
        <f>ROUND(AA685,0)</f>
        <v>0</v>
      </c>
      <c r="AC685" s="182">
        <f>VLOOKUP(A:A,[1]全区!$A$1:$V$65536,22,FALSE)</f>
        <v>0</v>
      </c>
      <c r="AD685" s="219">
        <f>ROUND(AC685,0)</f>
        <v>0</v>
      </c>
      <c r="AE685" s="182">
        <f>VLOOKUP(A:A,[2]全区!$A$1:$P$65536,16,FALSE)</f>
        <v>0</v>
      </c>
      <c r="AF685" s="219">
        <f>ROUND(AE685,0)</f>
        <v>0</v>
      </c>
      <c r="AH685" s="182">
        <v>4567</v>
      </c>
      <c r="AI685" s="182">
        <f>VLOOKUP(A:A,'[4]YB01'!$A$1:$C$1317,3,FALSE)</f>
        <v>4567</v>
      </c>
      <c r="AJ685" s="177">
        <f t="shared" si="1341"/>
        <v>926</v>
      </c>
      <c r="AK685" s="146">
        <v>5014</v>
      </c>
      <c r="AL685" s="146">
        <f>ROUND(AM685,0)</f>
        <v>5014</v>
      </c>
      <c r="AM685" s="228">
        <v>5014.143236</v>
      </c>
      <c r="AN685" s="182">
        <f t="shared" si="1291"/>
        <v>0</v>
      </c>
      <c r="AO685" s="219">
        <v>926</v>
      </c>
      <c r="AP685" s="176">
        <f>(SUMIF([5]预算调整!$O:$O,A:A,[5]预算调整!$AD:$AD))/10000</f>
        <v>925.568879</v>
      </c>
      <c r="AQ685" s="219">
        <f t="shared" si="1303"/>
        <v>926</v>
      </c>
      <c r="AR685" s="219">
        <v>0</v>
      </c>
      <c r="AS685" s="182">
        <f>(SUMIF([6]预算调整!$F:$F,A:A,[6]预算调整!$P:$P))/10000</f>
        <v>0</v>
      </c>
      <c r="AT685" s="219">
        <f t="shared" si="1342"/>
        <v>0</v>
      </c>
      <c r="AW685" s="231">
        <v>0</v>
      </c>
      <c r="AX685" s="182">
        <f>(SUMIF([7]Sheet2!$B:$B,A:A,[7]Sheet2!$C:$C))/10000</f>
        <v>0</v>
      </c>
      <c r="AY685" s="219">
        <f t="shared" si="1343"/>
        <v>0</v>
      </c>
      <c r="BC685" s="182">
        <v>0</v>
      </c>
      <c r="BD685" s="146">
        <f t="shared" si="1344"/>
        <v>0</v>
      </c>
      <c r="BE685" s="182">
        <v>0</v>
      </c>
      <c r="BF685" s="182">
        <f>SUMIF([8]Sheet1!$O:$O,A685,[8]Sheet1!$AD:$AD)</f>
        <v>0</v>
      </c>
    </row>
    <row r="686" customHeight="1" spans="1:58">
      <c r="A686" s="208">
        <v>2101199</v>
      </c>
      <c r="B686" s="60" t="s">
        <v>592</v>
      </c>
      <c r="C686" s="63">
        <f t="shared" si="1335"/>
        <v>224</v>
      </c>
      <c r="D686" s="63">
        <f t="shared" si="1336"/>
        <v>0</v>
      </c>
      <c r="E686" s="63">
        <f t="shared" si="1337"/>
        <v>-16</v>
      </c>
      <c r="F686" s="63">
        <f t="shared" si="1338"/>
        <v>4</v>
      </c>
      <c r="G686" s="63">
        <f t="shared" si="1339"/>
        <v>4</v>
      </c>
      <c r="H686" s="63">
        <f t="shared" si="1340"/>
        <v>208</v>
      </c>
      <c r="I686" s="106" t="str">
        <f t="shared" si="1228"/>
        <v>是</v>
      </c>
      <c r="J686" s="146" t="str">
        <f t="shared" si="1229"/>
        <v>项</v>
      </c>
      <c r="K686" s="146" t="str">
        <f t="shared" si="1230"/>
        <v>210</v>
      </c>
      <c r="N686" s="218">
        <v>224</v>
      </c>
      <c r="O686" s="146">
        <v>224.319927</v>
      </c>
      <c r="P686" s="219">
        <f>ROUND(O686,0)</f>
        <v>224</v>
      </c>
      <c r="Q686" s="219">
        <v>0</v>
      </c>
      <c r="R686" s="219">
        <v>0</v>
      </c>
      <c r="S686" s="219">
        <f>VLOOKUP(A:A,[3]全区!$A$1:$O$65536,15,FALSE)</f>
        <v>0</v>
      </c>
      <c r="T686" s="219">
        <v>0</v>
      </c>
      <c r="U686" s="146">
        <f>VLOOKUP(A:A,[3]全区!$A$1:$Q$65536,17,FALSE)</f>
        <v>0</v>
      </c>
      <c r="V686" s="219">
        <f>ROUND(U686,0)</f>
        <v>0</v>
      </c>
      <c r="W686" s="219">
        <v>0</v>
      </c>
      <c r="X686" s="182">
        <f>VLOOKUP(A:A,[3]全区!$A$1:$S$65536,19,FALSE)</f>
        <v>0</v>
      </c>
      <c r="Y686" s="219">
        <f>ROUND(X686,0)</f>
        <v>0</v>
      </c>
      <c r="AA686" s="182">
        <f>VLOOKUP(A:A,[2]全区!$A$1:$T$65536,20,FALSE)</f>
        <v>0</v>
      </c>
      <c r="AB686" s="219">
        <f>ROUND(AA686,0)</f>
        <v>0</v>
      </c>
      <c r="AC686" s="182">
        <f>VLOOKUP(A:A,[1]全区!$A$1:$V$65536,22,FALSE)</f>
        <v>3.782775</v>
      </c>
      <c r="AD686" s="219">
        <f>ROUND(AC686,0)</f>
        <v>4</v>
      </c>
      <c r="AE686" s="182">
        <f>VLOOKUP(A:A,[2]全区!$A$1:$P$65536,16,FALSE)</f>
        <v>0</v>
      </c>
      <c r="AF686" s="219">
        <f>ROUND(AE686,0)</f>
        <v>0</v>
      </c>
      <c r="AH686" s="182">
        <v>186</v>
      </c>
      <c r="AI686" s="182">
        <f>VLOOKUP(A:A,'[4]YB01'!$A$1:$C$1317,3,FALSE)</f>
        <v>186</v>
      </c>
      <c r="AJ686" s="177">
        <f t="shared" si="1341"/>
        <v>44</v>
      </c>
      <c r="AK686" s="146">
        <v>208</v>
      </c>
      <c r="AL686" s="146">
        <f>ROUND(AM686,0)</f>
        <v>208</v>
      </c>
      <c r="AM686" s="228">
        <v>207.927043</v>
      </c>
      <c r="AN686" s="182">
        <f t="shared" si="1291"/>
        <v>0</v>
      </c>
      <c r="AO686" s="219">
        <v>44</v>
      </c>
      <c r="AP686" s="176">
        <f>(SUMIF([5]预算调整!$O:$O,A:A,[5]预算调整!$AD:$AD))/10000</f>
        <v>43.9511</v>
      </c>
      <c r="AQ686" s="219">
        <f t="shared" si="1303"/>
        <v>44</v>
      </c>
      <c r="AR686" s="219">
        <v>0</v>
      </c>
      <c r="AS686" s="182">
        <f>(SUMIF([6]预算调整!$F:$F,A:A,[6]预算调整!$P:$P))/10000</f>
        <v>0</v>
      </c>
      <c r="AT686" s="219">
        <f t="shared" si="1342"/>
        <v>0</v>
      </c>
      <c r="AW686" s="231">
        <v>4</v>
      </c>
      <c r="AX686" s="182">
        <f>(SUMIF([7]Sheet2!$B:$B,A:A,[7]Sheet2!$C:$C))/10000</f>
        <v>3.782775</v>
      </c>
      <c r="AY686" s="219">
        <f t="shared" si="1343"/>
        <v>4</v>
      </c>
      <c r="BC686" s="182">
        <v>0</v>
      </c>
      <c r="BD686" s="146">
        <f t="shared" si="1344"/>
        <v>0</v>
      </c>
      <c r="BE686" s="182">
        <v>0</v>
      </c>
      <c r="BF686" s="182">
        <f>SUMIF([8]Sheet1!$O:$O,A686,[8]Sheet1!$AD:$AD)</f>
        <v>0</v>
      </c>
    </row>
    <row r="687" s="177" customFormat="1" customHeight="1" spans="1:58">
      <c r="A687" s="209">
        <v>21012</v>
      </c>
      <c r="B687" s="207" t="s">
        <v>593</v>
      </c>
      <c r="C687" s="66">
        <f t="shared" ref="C687:H687" si="1345">SUM(C688:C690)</f>
        <v>456</v>
      </c>
      <c r="D687" s="66">
        <f t="shared" si="1345"/>
        <v>0</v>
      </c>
      <c r="E687" s="66">
        <f t="shared" si="1345"/>
        <v>-31</v>
      </c>
      <c r="F687" s="66">
        <f t="shared" si="1345"/>
        <v>0</v>
      </c>
      <c r="G687" s="66">
        <f t="shared" si="1345"/>
        <v>0</v>
      </c>
      <c r="H687" s="66">
        <f t="shared" si="1345"/>
        <v>425</v>
      </c>
      <c r="I687" s="106" t="str">
        <f t="shared" ref="I687:I750" si="1346">IF(SUM(C687:H687)=0,"否","是")</f>
        <v>是</v>
      </c>
      <c r="J687" s="143" t="str">
        <f t="shared" si="1229"/>
        <v>款</v>
      </c>
      <c r="K687" s="143" t="str">
        <f t="shared" si="1230"/>
        <v>210</v>
      </c>
      <c r="L687" s="143"/>
      <c r="M687" s="143"/>
      <c r="N687" s="143"/>
      <c r="O687" s="143"/>
      <c r="P687" s="143"/>
      <c r="Q687" s="143"/>
      <c r="R687" s="143"/>
      <c r="S687" s="143"/>
      <c r="T687" s="143"/>
      <c r="U687" s="143"/>
      <c r="V687" s="143"/>
      <c r="W687" s="143"/>
      <c r="AN687" s="182">
        <f t="shared" si="1291"/>
        <v>0</v>
      </c>
      <c r="AO687" s="219"/>
      <c r="AP687" s="176">
        <f>(SUMIF([5]预算调整!$O:$O,A:A,[5]预算调整!$AD:$AD))/10000</f>
        <v>0</v>
      </c>
      <c r="AQ687" s="219">
        <f t="shared" si="1303"/>
        <v>0</v>
      </c>
      <c r="AR687" s="219"/>
      <c r="AS687" s="182">
        <v>0</v>
      </c>
      <c r="AX687" s="182">
        <v>0</v>
      </c>
      <c r="BC687" s="182"/>
      <c r="BD687" s="182"/>
      <c r="BE687" s="182">
        <v>0</v>
      </c>
      <c r="BF687" s="182"/>
    </row>
    <row r="688" hidden="1" customHeight="1" spans="1:58">
      <c r="A688" s="208">
        <v>2101201</v>
      </c>
      <c r="B688" s="60" t="s">
        <v>594</v>
      </c>
      <c r="C688" s="63">
        <f t="shared" ref="C688:C690" si="1347">N688+T688+W688</f>
        <v>6</v>
      </c>
      <c r="D688" s="63">
        <f t="shared" ref="D688:D690" si="1348">Q688+T688</f>
        <v>0</v>
      </c>
      <c r="E688" s="63">
        <f t="shared" ref="E688:E690" si="1349">H688-C688</f>
        <v>-6</v>
      </c>
      <c r="F688" s="63">
        <f t="shared" ref="F688:F692" si="1350">G688-D688</f>
        <v>0</v>
      </c>
      <c r="G688" s="63">
        <f t="shared" ref="G688:G690" si="1351">AW688</f>
        <v>0</v>
      </c>
      <c r="H688" s="63">
        <f t="shared" ref="H688:H690" si="1352">AK688+AN688</f>
        <v>0</v>
      </c>
      <c r="I688" s="106" t="str">
        <f t="shared" si="1346"/>
        <v>否</v>
      </c>
      <c r="J688" s="146" t="str">
        <f t="shared" ref="J688:J751" si="1353">IF(LEN(A688)=3,"类",IF(LEN(A688)=5,"款","项"))</f>
        <v>项</v>
      </c>
      <c r="K688" s="146" t="str">
        <f t="shared" ref="K688:K751" si="1354">LEFT(A688,3)</f>
        <v>210</v>
      </c>
      <c r="N688" s="218">
        <v>6</v>
      </c>
      <c r="O688" s="146">
        <v>6.063351</v>
      </c>
      <c r="P688" s="219">
        <f>ROUND(O688,0)</f>
        <v>6</v>
      </c>
      <c r="Q688" s="219">
        <v>0</v>
      </c>
      <c r="R688" s="219">
        <v>0</v>
      </c>
      <c r="S688" s="219">
        <f>VLOOKUP(A:A,[3]全区!$A$1:$O$65536,15,FALSE)</f>
        <v>0</v>
      </c>
      <c r="T688" s="219">
        <v>0</v>
      </c>
      <c r="U688" s="146">
        <f>VLOOKUP(A:A,[3]全区!$A$1:$Q$65536,17,FALSE)</f>
        <v>0</v>
      </c>
      <c r="V688" s="219">
        <f>ROUND(U688,0)</f>
        <v>0</v>
      </c>
      <c r="W688" s="219">
        <v>0</v>
      </c>
      <c r="X688" s="182">
        <f>VLOOKUP(A:A,[3]全区!$A$1:$S$65536,19,FALSE)</f>
        <v>0</v>
      </c>
      <c r="Y688" s="219">
        <f>ROUND(X688,0)</f>
        <v>0</v>
      </c>
      <c r="AA688" s="182">
        <f>VLOOKUP(A:A,[2]全区!$A$1:$T$65536,20,FALSE)</f>
        <v>0</v>
      </c>
      <c r="AB688" s="219">
        <f>ROUND(AA688,0)</f>
        <v>0</v>
      </c>
      <c r="AC688" s="182">
        <f>VLOOKUP(A:A,[1]全区!$A$1:$V$65536,22,FALSE)</f>
        <v>0</v>
      </c>
      <c r="AD688" s="219">
        <f>ROUND(AC688,0)</f>
        <v>0</v>
      </c>
      <c r="AE688" s="182">
        <f>VLOOKUP(A:A,[2]全区!$A$1:$P$65536,16,FALSE)</f>
        <v>0</v>
      </c>
      <c r="AF688" s="219">
        <f>ROUND(AE688,0)</f>
        <v>0</v>
      </c>
      <c r="AH688" s="182">
        <v>0</v>
      </c>
      <c r="AI688" s="182">
        <f>VLOOKUP(A:A,'[4]YB01'!$A$1:$C$1317,3,FALSE)</f>
        <v>0</v>
      </c>
      <c r="AJ688" s="177">
        <f t="shared" ref="AJ688:AJ690" si="1355">AO688+AR688</f>
        <v>6</v>
      </c>
      <c r="AK688" s="146">
        <v>0</v>
      </c>
      <c r="AL688" s="146">
        <f>ROUND(AM688,0)</f>
        <v>0</v>
      </c>
      <c r="AM688" s="228">
        <v>0</v>
      </c>
      <c r="AN688" s="182">
        <f t="shared" si="1291"/>
        <v>0</v>
      </c>
      <c r="AO688" s="219">
        <v>6</v>
      </c>
      <c r="AP688" s="176">
        <f>(SUMIF([5]预算调整!$O:$O,A:A,[5]预算调整!$AD:$AD))/10000</f>
        <v>6.063351</v>
      </c>
      <c r="AQ688" s="219">
        <f t="shared" si="1303"/>
        <v>6</v>
      </c>
      <c r="AR688" s="219">
        <v>0</v>
      </c>
      <c r="AS688" s="182">
        <f>(SUMIF([6]预算调整!$F:$F,A:A,[6]预算调整!$P:$P))/10000</f>
        <v>0</v>
      </c>
      <c r="AT688" s="219">
        <f t="shared" ref="AT688:AT690" si="1356">ROUND(AS688,0)</f>
        <v>0</v>
      </c>
      <c r="AW688" s="231">
        <v>0</v>
      </c>
      <c r="AX688" s="182">
        <f>(SUMIF([7]Sheet2!$B:$B,A:A,[7]Sheet2!$C:$C))/10000</f>
        <v>0</v>
      </c>
      <c r="AY688" s="219">
        <f t="shared" ref="AY688:AY690" si="1357">ROUND(AX688,0)</f>
        <v>0</v>
      </c>
      <c r="BC688" s="182">
        <v>0</v>
      </c>
      <c r="BD688" s="146">
        <f t="shared" ref="BD688:BD690" si="1358">ROUND(BE688,0)</f>
        <v>0</v>
      </c>
      <c r="BE688" s="182">
        <v>0</v>
      </c>
      <c r="BF688" s="182">
        <f>SUMIF([8]Sheet1!$O:$O,A688,[8]Sheet1!$AD:$AD)</f>
        <v>0</v>
      </c>
    </row>
    <row r="689" customHeight="1" spans="1:58">
      <c r="A689" s="208">
        <v>2101202</v>
      </c>
      <c r="B689" s="60" t="s">
        <v>595</v>
      </c>
      <c r="C689" s="63">
        <f t="shared" si="1347"/>
        <v>450</v>
      </c>
      <c r="D689" s="63">
        <f t="shared" si="1348"/>
        <v>0</v>
      </c>
      <c r="E689" s="63">
        <f t="shared" si="1349"/>
        <v>-25</v>
      </c>
      <c r="F689" s="63">
        <f t="shared" si="1350"/>
        <v>0</v>
      </c>
      <c r="G689" s="63">
        <f t="shared" si="1351"/>
        <v>0</v>
      </c>
      <c r="H689" s="63">
        <f t="shared" si="1352"/>
        <v>425</v>
      </c>
      <c r="I689" s="106" t="str">
        <f t="shared" si="1346"/>
        <v>是</v>
      </c>
      <c r="J689" s="146" t="str">
        <f t="shared" si="1353"/>
        <v>项</v>
      </c>
      <c r="K689" s="146" t="str">
        <f t="shared" si="1354"/>
        <v>210</v>
      </c>
      <c r="N689" s="218">
        <v>450</v>
      </c>
      <c r="O689" s="146">
        <v>450.144666</v>
      </c>
      <c r="P689" s="219">
        <f>ROUND(O689,0)</f>
        <v>450</v>
      </c>
      <c r="Q689" s="219">
        <v>0</v>
      </c>
      <c r="R689" s="219">
        <v>0</v>
      </c>
      <c r="S689" s="219">
        <f>VLOOKUP(A:A,[3]全区!$A$1:$O$65536,15,FALSE)</f>
        <v>0</v>
      </c>
      <c r="T689" s="219">
        <v>0</v>
      </c>
      <c r="U689" s="146">
        <f>VLOOKUP(A:A,[3]全区!$A$1:$Q$65536,17,FALSE)</f>
        <v>0</v>
      </c>
      <c r="V689" s="219">
        <f>ROUND(U689,0)</f>
        <v>0</v>
      </c>
      <c r="W689" s="219">
        <v>0</v>
      </c>
      <c r="X689" s="182">
        <f>VLOOKUP(A:A,[3]全区!$A$1:$S$65536,19,FALSE)</f>
        <v>0</v>
      </c>
      <c r="Y689" s="219">
        <f>ROUND(X689,0)</f>
        <v>0</v>
      </c>
      <c r="AA689" s="182">
        <f>VLOOKUP(A:A,[2]全区!$A$1:$T$65536,20,FALSE)</f>
        <v>0</v>
      </c>
      <c r="AB689" s="219">
        <f>ROUND(AA689,0)</f>
        <v>0</v>
      </c>
      <c r="AC689" s="182">
        <f>VLOOKUP(A:A,[1]全区!$A$1:$V$65536,22,FALSE)</f>
        <v>0</v>
      </c>
      <c r="AD689" s="219">
        <f>ROUND(AC689,0)</f>
        <v>0</v>
      </c>
      <c r="AE689" s="182">
        <f>VLOOKUP(A:A,[2]全区!$A$1:$P$65536,16,FALSE)</f>
        <v>0</v>
      </c>
      <c r="AF689" s="219">
        <f>ROUND(AE689,0)</f>
        <v>0</v>
      </c>
      <c r="AH689" s="182">
        <v>0</v>
      </c>
      <c r="AI689" s="182">
        <f>VLOOKUP(A:A,'[4]YB01'!$A$1:$C$1317,3,FALSE)</f>
        <v>0</v>
      </c>
      <c r="AJ689" s="226">
        <v>450</v>
      </c>
      <c r="AK689" s="146">
        <v>425</v>
      </c>
      <c r="AL689" s="146">
        <f>ROUND(AM689,0)</f>
        <v>425</v>
      </c>
      <c r="AM689" s="243">
        <v>425.384544</v>
      </c>
      <c r="AN689" s="182">
        <f t="shared" si="1291"/>
        <v>0</v>
      </c>
      <c r="AO689" s="219">
        <v>450</v>
      </c>
      <c r="AP689" s="176">
        <f>(SUMIF([5]预算调整!$O:$O,A:A,[5]预算调整!$AD:$AD))/10000</f>
        <v>450.144666</v>
      </c>
      <c r="AQ689" s="219">
        <f t="shared" si="1303"/>
        <v>450</v>
      </c>
      <c r="AR689" s="219">
        <v>450</v>
      </c>
      <c r="AT689" s="219">
        <f t="shared" si="1356"/>
        <v>0</v>
      </c>
      <c r="AU689" s="226"/>
      <c r="AW689" s="231">
        <v>0</v>
      </c>
      <c r="AX689" s="182">
        <f>(SUMIF([7]Sheet2!$B:$B,A:A,[7]Sheet2!$C:$C))/10000</f>
        <v>0</v>
      </c>
      <c r="AY689" s="219">
        <f t="shared" si="1357"/>
        <v>0</v>
      </c>
      <c r="BC689" s="182">
        <v>0</v>
      </c>
      <c r="BD689" s="146">
        <f t="shared" si="1358"/>
        <v>0</v>
      </c>
      <c r="BE689" s="182">
        <v>0</v>
      </c>
      <c r="BF689" s="182">
        <f>SUMIF([8]Sheet1!$O:$O,A689,[8]Sheet1!$AD:$AD)</f>
        <v>0</v>
      </c>
    </row>
    <row r="690" hidden="1" customHeight="1" spans="1:58">
      <c r="A690" s="208">
        <v>2101299</v>
      </c>
      <c r="B690" s="60" t="s">
        <v>596</v>
      </c>
      <c r="C690" s="63">
        <f t="shared" si="1347"/>
        <v>0</v>
      </c>
      <c r="D690" s="63">
        <f t="shared" si="1348"/>
        <v>0</v>
      </c>
      <c r="E690" s="63">
        <f t="shared" si="1349"/>
        <v>0</v>
      </c>
      <c r="F690" s="63">
        <f t="shared" ref="F688:F690" si="1359">D690-G690</f>
        <v>0</v>
      </c>
      <c r="G690" s="63">
        <f t="shared" si="1351"/>
        <v>0</v>
      </c>
      <c r="H690" s="63">
        <f t="shared" si="1352"/>
        <v>0</v>
      </c>
      <c r="I690" s="106" t="str">
        <f t="shared" si="1346"/>
        <v>否</v>
      </c>
      <c r="J690" s="146" t="str">
        <f t="shared" si="1353"/>
        <v>项</v>
      </c>
      <c r="K690" s="146" t="str">
        <f t="shared" si="1354"/>
        <v>210</v>
      </c>
      <c r="N690" s="218">
        <v>0</v>
      </c>
      <c r="O690" s="146">
        <v>0</v>
      </c>
      <c r="P690" s="219">
        <f>ROUND(O690,0)</f>
        <v>0</v>
      </c>
      <c r="Q690" s="219">
        <v>0</v>
      </c>
      <c r="R690" s="219">
        <v>0</v>
      </c>
      <c r="S690" s="219">
        <f>VLOOKUP(A:A,[3]全区!$A$1:$O$65536,15,FALSE)</f>
        <v>0</v>
      </c>
      <c r="T690" s="219">
        <v>0</v>
      </c>
      <c r="U690" s="146">
        <f>VLOOKUP(A:A,[3]全区!$A$1:$Q$65536,17,FALSE)</f>
        <v>0</v>
      </c>
      <c r="V690" s="219">
        <f>ROUND(U690,0)</f>
        <v>0</v>
      </c>
      <c r="W690" s="219">
        <v>0</v>
      </c>
      <c r="X690" s="182">
        <f>VLOOKUP(A:A,[3]全区!$A$1:$S$65536,19,FALSE)</f>
        <v>0</v>
      </c>
      <c r="Y690" s="219">
        <f>ROUND(X690,0)</f>
        <v>0</v>
      </c>
      <c r="AA690" s="182">
        <f>VLOOKUP(A:A,[2]全区!$A$1:$T$65536,20,FALSE)</f>
        <v>0</v>
      </c>
      <c r="AB690" s="219">
        <f>ROUND(AA690,0)</f>
        <v>0</v>
      </c>
      <c r="AC690" s="182">
        <f>VLOOKUP(A:A,[1]全区!$A$1:$V$65536,22,FALSE)</f>
        <v>0</v>
      </c>
      <c r="AD690" s="219">
        <f>ROUND(AC690,0)</f>
        <v>0</v>
      </c>
      <c r="AE690" s="182">
        <f>VLOOKUP(A:A,[2]全区!$A$1:$P$65536,16,FALSE)</f>
        <v>0</v>
      </c>
      <c r="AF690" s="219">
        <f>ROUND(AE690,0)</f>
        <v>0</v>
      </c>
      <c r="AH690" s="182">
        <v>0</v>
      </c>
      <c r="AI690" s="182">
        <f>VLOOKUP(A:A,'[4]YB01'!$A$1:$C$1317,3,FALSE)</f>
        <v>0</v>
      </c>
      <c r="AJ690" s="177">
        <f t="shared" si="1355"/>
        <v>0</v>
      </c>
      <c r="AK690" s="146">
        <v>0</v>
      </c>
      <c r="AL690" s="146">
        <f>ROUND(AM690,0)</f>
        <v>0</v>
      </c>
      <c r="AM690" s="228">
        <v>0</v>
      </c>
      <c r="AN690" s="182">
        <f t="shared" si="1291"/>
        <v>0</v>
      </c>
      <c r="AO690" s="219">
        <v>0</v>
      </c>
      <c r="AP690" s="176">
        <f>(SUMIF([5]预算调整!$O:$O,A:A,[5]预算调整!$AD:$AD))/10000</f>
        <v>0</v>
      </c>
      <c r="AQ690" s="219">
        <f t="shared" si="1303"/>
        <v>0</v>
      </c>
      <c r="AR690" s="219">
        <v>0</v>
      </c>
      <c r="AS690" s="182">
        <f>(SUMIF([6]预算调整!$F:$F,A:A,[6]预算调整!$P:$P))/10000</f>
        <v>0</v>
      </c>
      <c r="AT690" s="219">
        <f t="shared" si="1356"/>
        <v>0</v>
      </c>
      <c r="AW690" s="231">
        <v>0</v>
      </c>
      <c r="AX690" s="182">
        <f>(SUMIF([7]Sheet2!$B:$B,A:A,[7]Sheet2!$C:$C))/10000</f>
        <v>0</v>
      </c>
      <c r="AY690" s="219">
        <f t="shared" si="1357"/>
        <v>0</v>
      </c>
      <c r="BC690" s="182">
        <v>0</v>
      </c>
      <c r="BD690" s="146">
        <f t="shared" si="1358"/>
        <v>0</v>
      </c>
      <c r="BE690" s="182">
        <v>0</v>
      </c>
      <c r="BF690" s="182">
        <f>SUMIF([8]Sheet1!$O:$O,A690,[8]Sheet1!$AD:$AD)</f>
        <v>0</v>
      </c>
    </row>
    <row r="691" s="177" customFormat="1" customHeight="1" spans="1:58">
      <c r="A691" s="209">
        <v>21013</v>
      </c>
      <c r="B691" s="207" t="s">
        <v>597</v>
      </c>
      <c r="C691" s="66">
        <f t="shared" ref="C691:H691" si="1360">SUM(C692:C694)</f>
        <v>51</v>
      </c>
      <c r="D691" s="66">
        <f t="shared" si="1360"/>
        <v>0</v>
      </c>
      <c r="E691" s="66">
        <f t="shared" si="1360"/>
        <v>1</v>
      </c>
      <c r="F691" s="66">
        <f t="shared" si="1360"/>
        <v>0</v>
      </c>
      <c r="G691" s="66">
        <f t="shared" si="1360"/>
        <v>0</v>
      </c>
      <c r="H691" s="66">
        <f t="shared" si="1360"/>
        <v>52</v>
      </c>
      <c r="I691" s="106" t="str">
        <f t="shared" si="1346"/>
        <v>是</v>
      </c>
      <c r="J691" s="143" t="str">
        <f t="shared" si="1353"/>
        <v>款</v>
      </c>
      <c r="K691" s="143" t="str">
        <f t="shared" si="1354"/>
        <v>210</v>
      </c>
      <c r="L691" s="143"/>
      <c r="M691" s="143"/>
      <c r="N691" s="143"/>
      <c r="O691" s="143"/>
      <c r="P691" s="143"/>
      <c r="Q691" s="143"/>
      <c r="R691" s="143"/>
      <c r="S691" s="143"/>
      <c r="T691" s="143"/>
      <c r="U691" s="143"/>
      <c r="V691" s="143"/>
      <c r="W691" s="143"/>
      <c r="AN691" s="182">
        <f t="shared" si="1291"/>
        <v>0</v>
      </c>
      <c r="AO691" s="219"/>
      <c r="AP691" s="176">
        <f>(SUMIF([5]预算调整!$O:$O,A:A,[5]预算调整!$AD:$AD))/10000</f>
        <v>0</v>
      </c>
      <c r="AQ691" s="219">
        <f t="shared" si="1303"/>
        <v>0</v>
      </c>
      <c r="AR691" s="219"/>
      <c r="AS691" s="182">
        <v>0</v>
      </c>
      <c r="AX691" s="182">
        <v>0</v>
      </c>
      <c r="BC691" s="182"/>
      <c r="BD691" s="182"/>
      <c r="BE691" s="182">
        <v>0</v>
      </c>
      <c r="BF691" s="182"/>
    </row>
    <row r="692" customHeight="1" spans="1:58">
      <c r="A692" s="208">
        <v>2101301</v>
      </c>
      <c r="B692" s="60" t="s">
        <v>598</v>
      </c>
      <c r="C692" s="63">
        <f t="shared" ref="C692:C694" si="1361">N692+T692+W692</f>
        <v>51</v>
      </c>
      <c r="D692" s="63">
        <f t="shared" ref="D692:D694" si="1362">Q692+T692</f>
        <v>0</v>
      </c>
      <c r="E692" s="63">
        <f t="shared" ref="E692:E694" si="1363">H692-C692</f>
        <v>1</v>
      </c>
      <c r="F692" s="63">
        <f t="shared" si="1350"/>
        <v>0</v>
      </c>
      <c r="G692" s="63">
        <f t="shared" ref="G692:G694" si="1364">AW692</f>
        <v>0</v>
      </c>
      <c r="H692" s="63">
        <f t="shared" ref="H692:H694" si="1365">AK692+AN692</f>
        <v>52</v>
      </c>
      <c r="I692" s="106" t="str">
        <f t="shared" si="1346"/>
        <v>是</v>
      </c>
      <c r="J692" s="146" t="str">
        <f t="shared" si="1353"/>
        <v>项</v>
      </c>
      <c r="K692" s="146" t="str">
        <f t="shared" si="1354"/>
        <v>210</v>
      </c>
      <c r="N692" s="218">
        <v>51</v>
      </c>
      <c r="O692" s="146">
        <v>51.378158</v>
      </c>
      <c r="P692" s="219">
        <f>ROUND(O692,0)</f>
        <v>51</v>
      </c>
      <c r="Q692" s="219">
        <v>0</v>
      </c>
      <c r="R692" s="219">
        <v>0</v>
      </c>
      <c r="S692" s="219">
        <f>VLOOKUP(A:A,[3]全区!$A$1:$O$65536,15,FALSE)</f>
        <v>0</v>
      </c>
      <c r="T692" s="219">
        <v>0</v>
      </c>
      <c r="U692" s="146">
        <f>VLOOKUP(A:A,[3]全区!$A$1:$Q$65536,17,FALSE)</f>
        <v>0</v>
      </c>
      <c r="V692" s="219">
        <f>ROUND(U692,0)</f>
        <v>0</v>
      </c>
      <c r="W692" s="219">
        <v>0</v>
      </c>
      <c r="X692" s="182">
        <f>VLOOKUP(A:A,[3]全区!$A$1:$S$65536,19,FALSE)</f>
        <v>0</v>
      </c>
      <c r="Y692" s="219">
        <f>ROUND(X692,0)</f>
        <v>0</v>
      </c>
      <c r="AA692" s="182">
        <f>VLOOKUP(A:A,[2]全区!$A$1:$T$65536,20,FALSE)</f>
        <v>0</v>
      </c>
      <c r="AB692" s="219">
        <f>ROUND(AA692,0)</f>
        <v>0</v>
      </c>
      <c r="AC692" s="182">
        <f>VLOOKUP(A:A,[1]全区!$A$1:$V$65536,22,FALSE)</f>
        <v>0</v>
      </c>
      <c r="AD692" s="219">
        <f>ROUND(AC692,0)</f>
        <v>0</v>
      </c>
      <c r="AE692" s="182">
        <f>VLOOKUP(A:A,[2]全区!$A$1:$P$65536,16,FALSE)</f>
        <v>0</v>
      </c>
      <c r="AF692" s="219">
        <f>ROUND(AE692,0)</f>
        <v>0</v>
      </c>
      <c r="AH692" s="182">
        <v>52</v>
      </c>
      <c r="AI692" s="182">
        <f>VLOOKUP(A:A,'[4]YB01'!$A$1:$C$1317,3,FALSE)</f>
        <v>52</v>
      </c>
      <c r="AJ692" s="177">
        <f t="shared" ref="AJ692:AJ694" si="1366">AO692+AR692</f>
        <v>0</v>
      </c>
      <c r="AK692" s="146">
        <v>52</v>
      </c>
      <c r="AL692" s="146">
        <f>ROUND(AM692,0)</f>
        <v>52</v>
      </c>
      <c r="AM692" s="228">
        <v>52.263274</v>
      </c>
      <c r="AN692" s="182">
        <f t="shared" si="1291"/>
        <v>0</v>
      </c>
      <c r="AO692" s="219">
        <v>0</v>
      </c>
      <c r="AP692" s="176">
        <f>(SUMIF([5]预算调整!$O:$O,A:A,[5]预算调整!$AD:$AD))/10000</f>
        <v>0</v>
      </c>
      <c r="AQ692" s="219">
        <f t="shared" si="1303"/>
        <v>0</v>
      </c>
      <c r="AR692" s="219">
        <v>0</v>
      </c>
      <c r="AS692" s="182">
        <f>(SUMIF([6]预算调整!$F:$F,A:A,[6]预算调整!$P:$P))/10000</f>
        <v>0</v>
      </c>
      <c r="AT692" s="219">
        <f t="shared" ref="AT692:AT694" si="1367">ROUND(AS692,0)</f>
        <v>0</v>
      </c>
      <c r="AW692" s="231">
        <v>0</v>
      </c>
      <c r="AX692" s="182">
        <f>(SUMIF([7]Sheet2!$B:$B,A:A,[7]Sheet2!$C:$C))/10000</f>
        <v>0</v>
      </c>
      <c r="AY692" s="219">
        <f t="shared" ref="AY692:AY694" si="1368">ROUND(AX692,0)</f>
        <v>0</v>
      </c>
      <c r="BC692" s="182">
        <v>0</v>
      </c>
      <c r="BD692" s="146">
        <f t="shared" ref="BD692:BD694" si="1369">ROUND(BE692,0)</f>
        <v>0</v>
      </c>
      <c r="BE692" s="182">
        <v>0</v>
      </c>
      <c r="BF692" s="182">
        <f>SUMIF([8]Sheet1!$O:$O,A692,[8]Sheet1!$AD:$AD)</f>
        <v>0</v>
      </c>
    </row>
    <row r="693" hidden="1" customHeight="1" spans="1:58">
      <c r="A693" s="208">
        <v>2101302</v>
      </c>
      <c r="B693" s="60" t="s">
        <v>599</v>
      </c>
      <c r="C693" s="63">
        <f t="shared" si="1361"/>
        <v>0</v>
      </c>
      <c r="D693" s="63">
        <f t="shared" si="1362"/>
        <v>0</v>
      </c>
      <c r="E693" s="63">
        <f t="shared" si="1363"/>
        <v>0</v>
      </c>
      <c r="F693" s="63">
        <f t="shared" ref="F692:F694" si="1370">D693-G693</f>
        <v>0</v>
      </c>
      <c r="G693" s="63">
        <f t="shared" si="1364"/>
        <v>0</v>
      </c>
      <c r="H693" s="63">
        <f t="shared" si="1365"/>
        <v>0</v>
      </c>
      <c r="I693" s="106" t="str">
        <f t="shared" si="1346"/>
        <v>否</v>
      </c>
      <c r="J693" s="146" t="str">
        <f t="shared" si="1353"/>
        <v>项</v>
      </c>
      <c r="K693" s="146" t="str">
        <f t="shared" si="1354"/>
        <v>210</v>
      </c>
      <c r="N693" s="218">
        <v>0</v>
      </c>
      <c r="O693" s="146">
        <v>0</v>
      </c>
      <c r="P693" s="219">
        <f>ROUND(O693,0)</f>
        <v>0</v>
      </c>
      <c r="Q693" s="219">
        <v>0</v>
      </c>
      <c r="R693" s="219">
        <v>0</v>
      </c>
      <c r="S693" s="219">
        <f>VLOOKUP(A:A,[3]全区!$A$1:$O$65536,15,FALSE)</f>
        <v>0</v>
      </c>
      <c r="T693" s="219">
        <v>0</v>
      </c>
      <c r="U693" s="146">
        <f>VLOOKUP(A:A,[3]全区!$A$1:$Q$65536,17,FALSE)</f>
        <v>0</v>
      </c>
      <c r="V693" s="219">
        <f>ROUND(U693,0)</f>
        <v>0</v>
      </c>
      <c r="W693" s="219">
        <v>0</v>
      </c>
      <c r="X693" s="182">
        <f>VLOOKUP(A:A,[3]全区!$A$1:$S$65536,19,FALSE)</f>
        <v>0</v>
      </c>
      <c r="Y693" s="219">
        <f>ROUND(X693,0)</f>
        <v>0</v>
      </c>
      <c r="AA693" s="182">
        <f>VLOOKUP(A:A,[2]全区!$A$1:$T$65536,20,FALSE)</f>
        <v>0</v>
      </c>
      <c r="AB693" s="219">
        <f>ROUND(AA693,0)</f>
        <v>0</v>
      </c>
      <c r="AC693" s="182">
        <f>VLOOKUP(A:A,[1]全区!$A$1:$V$65536,22,FALSE)</f>
        <v>0</v>
      </c>
      <c r="AD693" s="219">
        <f>ROUND(AC693,0)</f>
        <v>0</v>
      </c>
      <c r="AE693" s="182">
        <f>VLOOKUP(A:A,[2]全区!$A$1:$P$65536,16,FALSE)</f>
        <v>0</v>
      </c>
      <c r="AF693" s="219">
        <f>ROUND(AE693,0)</f>
        <v>0</v>
      </c>
      <c r="AH693" s="182">
        <v>0</v>
      </c>
      <c r="AI693" s="182">
        <f>VLOOKUP(A:A,'[4]YB01'!$A$1:$C$1317,3,FALSE)</f>
        <v>0</v>
      </c>
      <c r="AJ693" s="177">
        <f t="shared" si="1366"/>
        <v>0</v>
      </c>
      <c r="AK693" s="146">
        <v>0</v>
      </c>
      <c r="AL693" s="146">
        <f>ROUND(AM693,0)</f>
        <v>0</v>
      </c>
      <c r="AM693" s="228">
        <v>0</v>
      </c>
      <c r="AN693" s="182">
        <f t="shared" si="1291"/>
        <v>0</v>
      </c>
      <c r="AO693" s="219">
        <v>0</v>
      </c>
      <c r="AP693" s="176">
        <f>(SUMIF([5]预算调整!$O:$O,A:A,[5]预算调整!$AD:$AD))/10000</f>
        <v>0</v>
      </c>
      <c r="AQ693" s="219">
        <f t="shared" si="1303"/>
        <v>0</v>
      </c>
      <c r="AR693" s="219">
        <v>0</v>
      </c>
      <c r="AS693" s="182">
        <f>(SUMIF([6]预算调整!$F:$F,A:A,[6]预算调整!$P:$P))/10000</f>
        <v>0</v>
      </c>
      <c r="AT693" s="219">
        <f t="shared" si="1367"/>
        <v>0</v>
      </c>
      <c r="AW693" s="231">
        <v>0</v>
      </c>
      <c r="AX693" s="182">
        <f>(SUMIF([7]Sheet2!$B:$B,A:A,[7]Sheet2!$C:$C))/10000</f>
        <v>0</v>
      </c>
      <c r="AY693" s="219">
        <f t="shared" si="1368"/>
        <v>0</v>
      </c>
      <c r="BC693" s="182">
        <v>0</v>
      </c>
      <c r="BD693" s="146">
        <f t="shared" si="1369"/>
        <v>0</v>
      </c>
      <c r="BE693" s="182">
        <v>0</v>
      </c>
      <c r="BF693" s="182">
        <f>SUMIF([8]Sheet1!$O:$O,A693,[8]Sheet1!$AD:$AD)</f>
        <v>0</v>
      </c>
    </row>
    <row r="694" hidden="1" customHeight="1" spans="1:58">
      <c r="A694" s="208">
        <v>2101399</v>
      </c>
      <c r="B694" s="60" t="s">
        <v>600</v>
      </c>
      <c r="C694" s="63">
        <f t="shared" si="1361"/>
        <v>0</v>
      </c>
      <c r="D694" s="63">
        <f t="shared" si="1362"/>
        <v>0</v>
      </c>
      <c r="E694" s="63">
        <f t="shared" si="1363"/>
        <v>0</v>
      </c>
      <c r="F694" s="63">
        <f t="shared" si="1370"/>
        <v>0</v>
      </c>
      <c r="G694" s="63">
        <f t="shared" si="1364"/>
        <v>0</v>
      </c>
      <c r="H694" s="63">
        <f t="shared" si="1365"/>
        <v>0</v>
      </c>
      <c r="I694" s="106" t="str">
        <f t="shared" si="1346"/>
        <v>否</v>
      </c>
      <c r="J694" s="146" t="str">
        <f t="shared" si="1353"/>
        <v>项</v>
      </c>
      <c r="K694" s="146" t="str">
        <f t="shared" si="1354"/>
        <v>210</v>
      </c>
      <c r="N694" s="218">
        <v>0</v>
      </c>
      <c r="O694" s="146">
        <v>0</v>
      </c>
      <c r="P694" s="219">
        <f>ROUND(O694,0)</f>
        <v>0</v>
      </c>
      <c r="Q694" s="219">
        <v>0</v>
      </c>
      <c r="R694" s="219">
        <v>0</v>
      </c>
      <c r="S694" s="219">
        <f>VLOOKUP(A:A,[3]全区!$A$1:$O$65536,15,FALSE)</f>
        <v>0</v>
      </c>
      <c r="T694" s="219">
        <v>0</v>
      </c>
      <c r="U694" s="146">
        <f>VLOOKUP(A:A,[3]全区!$A$1:$Q$65536,17,FALSE)</f>
        <v>0</v>
      </c>
      <c r="V694" s="219">
        <f>ROUND(U694,0)</f>
        <v>0</v>
      </c>
      <c r="W694" s="219">
        <v>0</v>
      </c>
      <c r="X694" s="182">
        <f>VLOOKUP(A:A,[3]全区!$A$1:$S$65536,19,FALSE)</f>
        <v>0</v>
      </c>
      <c r="Y694" s="219">
        <f>ROUND(X694,0)</f>
        <v>0</v>
      </c>
      <c r="AA694" s="182">
        <f>VLOOKUP(A:A,[2]全区!$A$1:$T$65536,20,FALSE)</f>
        <v>0</v>
      </c>
      <c r="AB694" s="219">
        <f>ROUND(AA694,0)</f>
        <v>0</v>
      </c>
      <c r="AC694" s="182">
        <f>VLOOKUP(A:A,[1]全区!$A$1:$V$65536,22,FALSE)</f>
        <v>0</v>
      </c>
      <c r="AD694" s="219">
        <f>ROUND(AC694,0)</f>
        <v>0</v>
      </c>
      <c r="AE694" s="182">
        <f>VLOOKUP(A:A,[2]全区!$A$1:$P$65536,16,FALSE)</f>
        <v>0</v>
      </c>
      <c r="AF694" s="219">
        <f>ROUND(AE694,0)</f>
        <v>0</v>
      </c>
      <c r="AH694" s="182">
        <v>0</v>
      </c>
      <c r="AI694" s="182">
        <f>VLOOKUP(A:A,'[4]YB01'!$A$1:$C$1317,3,FALSE)</f>
        <v>0</v>
      </c>
      <c r="AJ694" s="177">
        <f t="shared" si="1366"/>
        <v>0</v>
      </c>
      <c r="AK694" s="146">
        <v>0</v>
      </c>
      <c r="AL694" s="146">
        <f>ROUND(AM694,0)</f>
        <v>0</v>
      </c>
      <c r="AM694" s="228">
        <v>0</v>
      </c>
      <c r="AN694" s="182">
        <f t="shared" si="1291"/>
        <v>0</v>
      </c>
      <c r="AO694" s="219">
        <v>0</v>
      </c>
      <c r="AP694" s="176">
        <f>(SUMIF([5]预算调整!$O:$O,A:A,[5]预算调整!$AD:$AD))/10000</f>
        <v>0</v>
      </c>
      <c r="AQ694" s="219">
        <f t="shared" si="1303"/>
        <v>0</v>
      </c>
      <c r="AR694" s="219">
        <v>0</v>
      </c>
      <c r="AS694" s="182">
        <f>(SUMIF([6]预算调整!$F:$F,A:A,[6]预算调整!$P:$P))/10000</f>
        <v>0</v>
      </c>
      <c r="AT694" s="219">
        <f t="shared" si="1367"/>
        <v>0</v>
      </c>
      <c r="AW694" s="231">
        <v>0</v>
      </c>
      <c r="AX694" s="182">
        <f>(SUMIF([7]Sheet2!$B:$B,A:A,[7]Sheet2!$C:$C))/10000</f>
        <v>0</v>
      </c>
      <c r="AY694" s="219">
        <f t="shared" si="1368"/>
        <v>0</v>
      </c>
      <c r="BC694" s="182">
        <v>0</v>
      </c>
      <c r="BD694" s="146">
        <f t="shared" si="1369"/>
        <v>0</v>
      </c>
      <c r="BE694" s="182">
        <v>0</v>
      </c>
      <c r="BF694" s="182">
        <f>SUMIF([8]Sheet1!$O:$O,A694,[8]Sheet1!$AD:$AD)</f>
        <v>0</v>
      </c>
    </row>
    <row r="695" s="177" customFormat="1" customHeight="1" spans="1:58">
      <c r="A695" s="209">
        <v>21014</v>
      </c>
      <c r="B695" s="207" t="s">
        <v>601</v>
      </c>
      <c r="C695" s="66">
        <f t="shared" ref="C695:H695" si="1371">SUM(C696:C697)</f>
        <v>135</v>
      </c>
      <c r="D695" s="66">
        <f t="shared" si="1371"/>
        <v>0</v>
      </c>
      <c r="E695" s="66">
        <f t="shared" si="1371"/>
        <v>-46</v>
      </c>
      <c r="F695" s="66">
        <f t="shared" si="1371"/>
        <v>66</v>
      </c>
      <c r="G695" s="66">
        <f t="shared" si="1371"/>
        <v>66</v>
      </c>
      <c r="H695" s="66">
        <f t="shared" si="1371"/>
        <v>89</v>
      </c>
      <c r="I695" s="106" t="str">
        <f t="shared" si="1346"/>
        <v>是</v>
      </c>
      <c r="J695" s="143" t="str">
        <f t="shared" si="1353"/>
        <v>款</v>
      </c>
      <c r="K695" s="143" t="str">
        <f t="shared" si="1354"/>
        <v>210</v>
      </c>
      <c r="L695" s="143"/>
      <c r="M695" s="143"/>
      <c r="N695" s="143"/>
      <c r="O695" s="143"/>
      <c r="P695" s="143"/>
      <c r="Q695" s="143"/>
      <c r="R695" s="143"/>
      <c r="S695" s="143"/>
      <c r="T695" s="143"/>
      <c r="U695" s="143"/>
      <c r="V695" s="143"/>
      <c r="W695" s="143"/>
      <c r="AN695" s="182">
        <f t="shared" si="1291"/>
        <v>0</v>
      </c>
      <c r="AO695" s="219"/>
      <c r="AP695" s="176">
        <f>(SUMIF([5]预算调整!$O:$O,A:A,[5]预算调整!$AD:$AD))/10000</f>
        <v>0</v>
      </c>
      <c r="AQ695" s="219">
        <f t="shared" si="1303"/>
        <v>0</v>
      </c>
      <c r="AR695" s="219"/>
      <c r="AS695" s="182">
        <v>0</v>
      </c>
      <c r="AX695" s="182">
        <v>0</v>
      </c>
      <c r="BC695" s="182"/>
      <c r="BD695" s="182"/>
      <c r="BE695" s="182">
        <v>0</v>
      </c>
      <c r="BF695" s="182"/>
    </row>
    <row r="696" customHeight="1" spans="1:58">
      <c r="A696" s="208">
        <v>2101401</v>
      </c>
      <c r="B696" s="60" t="s">
        <v>602</v>
      </c>
      <c r="C696" s="63">
        <v>135</v>
      </c>
      <c r="D696" s="63">
        <f t="shared" ref="D696:D706" si="1372">Q696+T696</f>
        <v>0</v>
      </c>
      <c r="E696" s="63">
        <f t="shared" ref="E696:E706" si="1373">H696-C696</f>
        <v>-46</v>
      </c>
      <c r="F696" s="63">
        <f>G696-D696</f>
        <v>66</v>
      </c>
      <c r="G696" s="63">
        <f t="shared" ref="G696:G706" si="1374">AW696</f>
        <v>66</v>
      </c>
      <c r="H696" s="63">
        <f t="shared" ref="H696:H706" si="1375">AK696+AN696</f>
        <v>89</v>
      </c>
      <c r="I696" s="106" t="str">
        <f t="shared" si="1346"/>
        <v>是</v>
      </c>
      <c r="J696" s="146" t="str">
        <f t="shared" si="1353"/>
        <v>项</v>
      </c>
      <c r="K696" s="146" t="str">
        <f t="shared" si="1354"/>
        <v>210</v>
      </c>
      <c r="N696" s="218">
        <v>2</v>
      </c>
      <c r="O696" s="146">
        <v>1.540181</v>
      </c>
      <c r="P696" s="219">
        <f>ROUND(O696,0)</f>
        <v>2</v>
      </c>
      <c r="Q696" s="219">
        <v>0</v>
      </c>
      <c r="R696" s="219">
        <v>0</v>
      </c>
      <c r="S696" s="219">
        <f>VLOOKUP(A:A,[3]全区!$A$1:$O$65536,15,FALSE)</f>
        <v>0</v>
      </c>
      <c r="T696" s="219">
        <v>0</v>
      </c>
      <c r="U696" s="146">
        <f>VLOOKUP(A:A,[3]全区!$A$1:$Q$65536,17,FALSE)</f>
        <v>0</v>
      </c>
      <c r="V696" s="219">
        <f>ROUND(U696,0)</f>
        <v>0</v>
      </c>
      <c r="W696" s="219">
        <v>134</v>
      </c>
      <c r="X696" s="182">
        <f>VLOOKUP(A:A,[3]全区!$A$1:$S$65536,19,FALSE)</f>
        <v>133.617616</v>
      </c>
      <c r="Y696" s="219">
        <f>ROUND(X696,0)</f>
        <v>134</v>
      </c>
      <c r="AA696" s="182">
        <f>VLOOKUP(A:A,[2]全区!$A$1:$T$65536,20,FALSE)</f>
        <v>0</v>
      </c>
      <c r="AB696" s="219">
        <f>ROUND(AA696,0)</f>
        <v>0</v>
      </c>
      <c r="AC696" s="182">
        <f>VLOOKUP(A:A,[1]全区!$A$1:$V$65536,22,FALSE)</f>
        <v>90.79</v>
      </c>
      <c r="AD696" s="219">
        <f>ROUND(AC696,0)</f>
        <v>91</v>
      </c>
      <c r="AE696" s="182">
        <f>VLOOKUP(A:A,[2]全区!$A$1:$P$65536,16,FALSE)</f>
        <v>11.4</v>
      </c>
      <c r="AF696" s="219">
        <f>ROUND(AE696,0)</f>
        <v>11</v>
      </c>
      <c r="AH696" s="182">
        <v>70</v>
      </c>
      <c r="AI696" s="182">
        <f>VLOOKUP(A:A,'[4]YB01'!$A$1:$C$1317,3,FALSE)</f>
        <v>70</v>
      </c>
      <c r="AJ696" s="177">
        <f t="shared" ref="AJ696:AJ706" si="1376">AO696+AR696</f>
        <v>100</v>
      </c>
      <c r="AK696" s="146">
        <v>89</v>
      </c>
      <c r="AL696" s="146">
        <f>ROUND(AM696,0)</f>
        <v>89</v>
      </c>
      <c r="AM696" s="228">
        <v>89.28526</v>
      </c>
      <c r="AN696" s="182">
        <f t="shared" si="1291"/>
        <v>0</v>
      </c>
      <c r="AO696" s="219">
        <v>100</v>
      </c>
      <c r="AP696" s="176">
        <f>(SUMIF([5]预算调整!$O:$O,A:A,[5]预算调整!$AD:$AD))/10000</f>
        <v>99.558856</v>
      </c>
      <c r="AQ696" s="219">
        <f t="shared" si="1303"/>
        <v>100</v>
      </c>
      <c r="AR696" s="219">
        <v>0</v>
      </c>
      <c r="AS696" s="182">
        <f>(SUMIF([6]预算调整!$F:$F,A:A,[6]预算调整!$P:$P))/10000</f>
        <v>0</v>
      </c>
      <c r="AT696" s="219">
        <f t="shared" ref="AT696:AT706" si="1377">ROUND(AS696,0)</f>
        <v>0</v>
      </c>
      <c r="AW696" s="231">
        <v>66</v>
      </c>
      <c r="AX696" s="182">
        <f>(SUMIF([7]Sheet2!$B:$B,A:A,[7]Sheet2!$C:$C))/10000</f>
        <v>66.192032</v>
      </c>
      <c r="AY696" s="219">
        <f t="shared" ref="AY696:AY706" si="1378">ROUND(AX696,0)</f>
        <v>66</v>
      </c>
      <c r="BC696" s="182">
        <v>0</v>
      </c>
      <c r="BD696" s="146">
        <f t="shared" ref="BD696:BD706" si="1379">ROUND(BE696,0)</f>
        <v>0</v>
      </c>
      <c r="BE696" s="182">
        <v>0</v>
      </c>
      <c r="BF696" s="182">
        <f>SUMIF([8]Sheet1!$O:$O,A696,[8]Sheet1!$AD:$AD)</f>
        <v>0</v>
      </c>
    </row>
    <row r="697" hidden="1" customHeight="1" spans="1:58">
      <c r="A697" s="208">
        <v>2101499</v>
      </c>
      <c r="B697" s="60" t="s">
        <v>603</v>
      </c>
      <c r="C697" s="63">
        <f t="shared" ref="C696:C706" si="1380">N697+T697+W697</f>
        <v>0</v>
      </c>
      <c r="D697" s="63">
        <f t="shared" si="1372"/>
        <v>0</v>
      </c>
      <c r="E697" s="63">
        <f t="shared" si="1373"/>
        <v>0</v>
      </c>
      <c r="F697" s="63">
        <f t="shared" ref="F696:F706" si="1381">D697-G697</f>
        <v>0</v>
      </c>
      <c r="G697" s="63">
        <f t="shared" si="1374"/>
        <v>0</v>
      </c>
      <c r="H697" s="63">
        <f t="shared" si="1375"/>
        <v>0</v>
      </c>
      <c r="I697" s="106" t="str">
        <f t="shared" si="1346"/>
        <v>否</v>
      </c>
      <c r="J697" s="146" t="str">
        <f t="shared" si="1353"/>
        <v>项</v>
      </c>
      <c r="K697" s="146" t="str">
        <f t="shared" si="1354"/>
        <v>210</v>
      </c>
      <c r="N697" s="218">
        <v>0</v>
      </c>
      <c r="P697" s="219">
        <f>ROUND(O697,0)</f>
        <v>0</v>
      </c>
      <c r="Q697" s="219"/>
      <c r="R697" s="219"/>
      <c r="S697" s="219"/>
      <c r="T697" s="219"/>
      <c r="V697" s="219"/>
      <c r="W697" s="219">
        <v>0</v>
      </c>
      <c r="Y697" s="219">
        <f>ROUND(X697,0)</f>
        <v>0</v>
      </c>
      <c r="AB697" s="219"/>
      <c r="AD697" s="219">
        <f>ROUND(AC697,0)</f>
        <v>0</v>
      </c>
      <c r="AF697" s="219"/>
      <c r="AH697" s="182">
        <v>0</v>
      </c>
      <c r="AI697" s="182">
        <f>VLOOKUP(A:A,'[4]YB01'!$A$1:$C$1317,3,FALSE)</f>
        <v>0</v>
      </c>
      <c r="AJ697" s="177">
        <f t="shared" si="1376"/>
        <v>0</v>
      </c>
      <c r="AK697" s="146">
        <v>0</v>
      </c>
      <c r="AL697" s="146">
        <f>ROUND(AM697,0)</f>
        <v>0</v>
      </c>
      <c r="AM697" s="228">
        <v>0</v>
      </c>
      <c r="AN697" s="182">
        <f t="shared" si="1291"/>
        <v>0</v>
      </c>
      <c r="AO697" s="219">
        <v>0</v>
      </c>
      <c r="AP697" s="176">
        <f>(SUMIF([5]预算调整!$O:$O,A:A,[5]预算调整!$AD:$AD))/10000</f>
        <v>0</v>
      </c>
      <c r="AQ697" s="219">
        <f t="shared" si="1303"/>
        <v>0</v>
      </c>
      <c r="AR697" s="219">
        <v>0</v>
      </c>
      <c r="AS697" s="182">
        <f>(SUMIF([6]预算调整!$F:$F,A:A,[6]预算调整!$P:$P))/10000</f>
        <v>0</v>
      </c>
      <c r="AT697" s="219">
        <f t="shared" si="1377"/>
        <v>0</v>
      </c>
      <c r="AW697" s="231">
        <v>0</v>
      </c>
      <c r="AX697" s="182">
        <f>(SUMIF([7]Sheet2!$B:$B,A:A,[7]Sheet2!$C:$C))/10000</f>
        <v>0</v>
      </c>
      <c r="AY697" s="219">
        <f t="shared" si="1378"/>
        <v>0</v>
      </c>
      <c r="BC697" s="182">
        <v>0</v>
      </c>
      <c r="BD697" s="146">
        <f t="shared" si="1379"/>
        <v>0</v>
      </c>
      <c r="BE697" s="182">
        <v>0</v>
      </c>
      <c r="BF697" s="182">
        <f>SUMIF([8]Sheet1!$O:$O,A697,[8]Sheet1!$AD:$AD)</f>
        <v>0</v>
      </c>
    </row>
    <row r="698" s="177" customFormat="1" customHeight="1" spans="1:58">
      <c r="A698" s="209">
        <v>21015</v>
      </c>
      <c r="B698" s="207" t="s">
        <v>604</v>
      </c>
      <c r="C698" s="66">
        <f t="shared" ref="C698:H698" si="1382">SUM(C699:C706)</f>
        <v>541</v>
      </c>
      <c r="D698" s="66">
        <f t="shared" si="1382"/>
        <v>28</v>
      </c>
      <c r="E698" s="66">
        <f t="shared" si="1382"/>
        <v>91</v>
      </c>
      <c r="F698" s="66">
        <f t="shared" si="1382"/>
        <v>-19</v>
      </c>
      <c r="G698" s="66">
        <f t="shared" si="1382"/>
        <v>9</v>
      </c>
      <c r="H698" s="66">
        <f t="shared" si="1382"/>
        <v>632</v>
      </c>
      <c r="I698" s="106" t="str">
        <f t="shared" si="1346"/>
        <v>是</v>
      </c>
      <c r="J698" s="143" t="str">
        <f t="shared" si="1353"/>
        <v>款</v>
      </c>
      <c r="K698" s="143" t="str">
        <f t="shared" si="1354"/>
        <v>210</v>
      </c>
      <c r="L698" s="143"/>
      <c r="M698" s="143"/>
      <c r="N698" s="143"/>
      <c r="O698" s="143"/>
      <c r="P698" s="143"/>
      <c r="Q698" s="143"/>
      <c r="R698" s="143"/>
      <c r="S698" s="143"/>
      <c r="T698" s="143"/>
      <c r="U698" s="143"/>
      <c r="V698" s="143"/>
      <c r="W698" s="143"/>
      <c r="AN698" s="182">
        <f t="shared" si="1291"/>
        <v>0</v>
      </c>
      <c r="AO698" s="219"/>
      <c r="AP698" s="176">
        <f>(SUMIF([5]预算调整!$O:$O,A:A,[5]预算调整!$AD:$AD))/10000</f>
        <v>0</v>
      </c>
      <c r="AQ698" s="219">
        <f t="shared" si="1303"/>
        <v>0</v>
      </c>
      <c r="AR698" s="219"/>
      <c r="AS698" s="182">
        <v>0</v>
      </c>
      <c r="AX698" s="182">
        <v>0</v>
      </c>
      <c r="BC698" s="182"/>
      <c r="BD698" s="182"/>
      <c r="BE698" s="182">
        <v>0</v>
      </c>
      <c r="BF698" s="182"/>
    </row>
    <row r="699" customHeight="1" spans="1:58">
      <c r="A699" s="208">
        <v>2101501</v>
      </c>
      <c r="B699" s="60" t="s">
        <v>101</v>
      </c>
      <c r="C699" s="63">
        <f t="shared" si="1380"/>
        <v>513</v>
      </c>
      <c r="D699" s="63">
        <f t="shared" si="1372"/>
        <v>0</v>
      </c>
      <c r="E699" s="63">
        <f t="shared" si="1373"/>
        <v>110</v>
      </c>
      <c r="F699" s="63">
        <f>G699-D699</f>
        <v>0</v>
      </c>
      <c r="G699" s="63">
        <f t="shared" si="1374"/>
        <v>0</v>
      </c>
      <c r="H699" s="63">
        <f t="shared" si="1375"/>
        <v>623</v>
      </c>
      <c r="I699" s="106" t="str">
        <f t="shared" si="1346"/>
        <v>是</v>
      </c>
      <c r="J699" s="146" t="str">
        <f t="shared" si="1353"/>
        <v>项</v>
      </c>
      <c r="K699" s="146" t="str">
        <f t="shared" si="1354"/>
        <v>210</v>
      </c>
      <c r="N699" s="218">
        <v>513</v>
      </c>
      <c r="O699" s="146">
        <v>513.015335</v>
      </c>
      <c r="P699" s="219">
        <f t="shared" ref="P699:P706" si="1383">ROUND(O699,0)</f>
        <v>513</v>
      </c>
      <c r="Q699" s="219">
        <v>0</v>
      </c>
      <c r="R699" s="219">
        <v>0</v>
      </c>
      <c r="S699" s="219">
        <f>VLOOKUP(A:A,[3]全区!$A$1:$O$65536,15,FALSE)</f>
        <v>0</v>
      </c>
      <c r="T699" s="219">
        <v>0</v>
      </c>
      <c r="U699" s="146">
        <f>VLOOKUP(A:A,[3]全区!$A$1:$Q$65536,17,FALSE)</f>
        <v>0</v>
      </c>
      <c r="V699" s="219">
        <f>ROUND(U699,0)</f>
        <v>0</v>
      </c>
      <c r="W699" s="219">
        <v>0</v>
      </c>
      <c r="X699" s="182">
        <f>VLOOKUP(A:A,[3]全区!$A$1:$S$65536,19,FALSE)</f>
        <v>0</v>
      </c>
      <c r="Y699" s="219">
        <f t="shared" ref="Y699:Y706" si="1384">ROUND(X699,0)</f>
        <v>0</v>
      </c>
      <c r="AA699" s="182">
        <f>VLOOKUP(A:A,[2]全区!$A$1:$T$65536,20,FALSE)</f>
        <v>0</v>
      </c>
      <c r="AB699" s="219">
        <f>ROUND(AA699,0)</f>
        <v>0</v>
      </c>
      <c r="AC699" s="182">
        <f>VLOOKUP(A:A,[1]全区!$A$1:$V$65536,22,FALSE)</f>
        <v>0</v>
      </c>
      <c r="AD699" s="219">
        <f t="shared" ref="AD699:AD706" si="1385">ROUND(AC699,0)</f>
        <v>0</v>
      </c>
      <c r="AE699" s="182">
        <f>VLOOKUP(A:A,[2]全区!$A$1:$P$65536,16,FALSE)</f>
        <v>0</v>
      </c>
      <c r="AF699" s="219">
        <f>ROUND(AE699,0)</f>
        <v>0</v>
      </c>
      <c r="AH699" s="182">
        <v>470</v>
      </c>
      <c r="AI699" s="182">
        <f>VLOOKUP(A:A,'[4]YB01'!$A$1:$C$1317,3,FALSE)</f>
        <v>470</v>
      </c>
      <c r="AJ699" s="177">
        <f t="shared" si="1376"/>
        <v>71</v>
      </c>
      <c r="AK699" s="146">
        <v>471</v>
      </c>
      <c r="AL699" s="146">
        <f t="shared" ref="AL699:AL706" si="1386">ROUND(AM699,0)</f>
        <v>471</v>
      </c>
      <c r="AM699" s="228">
        <v>470.656927</v>
      </c>
      <c r="AN699" s="182">
        <f t="shared" si="1291"/>
        <v>152</v>
      </c>
      <c r="AO699" s="219">
        <v>71</v>
      </c>
      <c r="AP699" s="176">
        <f>(SUMIF([5]预算调整!$O:$O,A:A,[5]预算调整!$AD:$AD))/10000</f>
        <v>70.77935</v>
      </c>
      <c r="AQ699" s="219">
        <f t="shared" si="1303"/>
        <v>71</v>
      </c>
      <c r="AR699" s="219">
        <v>0</v>
      </c>
      <c r="AS699" s="182">
        <f>(SUMIF([6]预算调整!$F:$F,A:A,[6]预算调整!$P:$P))/10000</f>
        <v>0</v>
      </c>
      <c r="AT699" s="219">
        <f t="shared" si="1377"/>
        <v>0</v>
      </c>
      <c r="AW699" s="231">
        <v>0</v>
      </c>
      <c r="AX699" s="182">
        <f>(SUMIF([7]Sheet2!$B:$B,A:A,[7]Sheet2!$C:$C))/10000</f>
        <v>0</v>
      </c>
      <c r="AY699" s="219">
        <f t="shared" si="1378"/>
        <v>0</v>
      </c>
      <c r="BC699" s="182">
        <v>152</v>
      </c>
      <c r="BD699" s="146">
        <f t="shared" si="1379"/>
        <v>152</v>
      </c>
      <c r="BE699" s="182">
        <v>151.5948</v>
      </c>
      <c r="BF699" s="182">
        <f>SUMIF([8]Sheet1!$O:$O,A699,[8]Sheet1!$AD:$AD)</f>
        <v>1515948</v>
      </c>
    </row>
    <row r="700" hidden="1" customHeight="1" spans="1:58">
      <c r="A700" s="208">
        <v>2101502</v>
      </c>
      <c r="B700" s="60" t="s">
        <v>102</v>
      </c>
      <c r="C700" s="63">
        <f t="shared" si="1380"/>
        <v>0</v>
      </c>
      <c r="D700" s="63">
        <f t="shared" si="1372"/>
        <v>0</v>
      </c>
      <c r="E700" s="63">
        <f t="shared" si="1373"/>
        <v>0</v>
      </c>
      <c r="F700" s="63">
        <f t="shared" si="1381"/>
        <v>0</v>
      </c>
      <c r="G700" s="63">
        <f t="shared" si="1374"/>
        <v>0</v>
      </c>
      <c r="H700" s="63">
        <f t="shared" si="1375"/>
        <v>0</v>
      </c>
      <c r="I700" s="106" t="str">
        <f t="shared" si="1346"/>
        <v>否</v>
      </c>
      <c r="J700" s="146" t="str">
        <f t="shared" si="1353"/>
        <v>项</v>
      </c>
      <c r="K700" s="146" t="str">
        <f t="shared" si="1354"/>
        <v>210</v>
      </c>
      <c r="N700" s="218">
        <v>0</v>
      </c>
      <c r="P700" s="219">
        <f t="shared" si="1383"/>
        <v>0</v>
      </c>
      <c r="Q700" s="219"/>
      <c r="R700" s="219"/>
      <c r="S700" s="219"/>
      <c r="T700" s="219"/>
      <c r="V700" s="219"/>
      <c r="W700" s="219">
        <v>0</v>
      </c>
      <c r="Y700" s="219">
        <f t="shared" si="1384"/>
        <v>0</v>
      </c>
      <c r="AB700" s="219"/>
      <c r="AD700" s="219">
        <f t="shared" si="1385"/>
        <v>0</v>
      </c>
      <c r="AF700" s="219"/>
      <c r="AH700" s="182">
        <v>0</v>
      </c>
      <c r="AI700" s="182">
        <f>VLOOKUP(A:A,'[4]YB01'!$A$1:$C$1317,3,FALSE)</f>
        <v>0</v>
      </c>
      <c r="AJ700" s="177">
        <f t="shared" si="1376"/>
        <v>0</v>
      </c>
      <c r="AK700" s="146">
        <v>0</v>
      </c>
      <c r="AL700" s="146">
        <f t="shared" si="1386"/>
        <v>0</v>
      </c>
      <c r="AM700" s="228">
        <v>0</v>
      </c>
      <c r="AN700" s="182">
        <f t="shared" si="1291"/>
        <v>0</v>
      </c>
      <c r="AO700" s="219">
        <v>0</v>
      </c>
      <c r="AP700" s="176">
        <f>(SUMIF([5]预算调整!$O:$O,A:A,[5]预算调整!$AD:$AD))/10000</f>
        <v>0</v>
      </c>
      <c r="AQ700" s="219">
        <f t="shared" si="1303"/>
        <v>0</v>
      </c>
      <c r="AR700" s="219">
        <v>0</v>
      </c>
      <c r="AS700" s="182">
        <f>(SUMIF([6]预算调整!$F:$F,A:A,[6]预算调整!$P:$P))/10000</f>
        <v>0</v>
      </c>
      <c r="AT700" s="219">
        <f t="shared" si="1377"/>
        <v>0</v>
      </c>
      <c r="AW700" s="231">
        <v>0</v>
      </c>
      <c r="AX700" s="182">
        <f>(SUMIF([7]Sheet2!$B:$B,A:A,[7]Sheet2!$C:$C))/10000</f>
        <v>0</v>
      </c>
      <c r="AY700" s="219">
        <f t="shared" si="1378"/>
        <v>0</v>
      </c>
      <c r="BC700" s="182">
        <v>0</v>
      </c>
      <c r="BD700" s="146">
        <f t="shared" si="1379"/>
        <v>0</v>
      </c>
      <c r="BE700" s="182">
        <v>0</v>
      </c>
      <c r="BF700" s="182">
        <f>SUMIF([8]Sheet1!$O:$O,A700,[8]Sheet1!$AD:$AD)</f>
        <v>0</v>
      </c>
    </row>
    <row r="701" hidden="1" customHeight="1" spans="1:58">
      <c r="A701" s="208">
        <v>2101503</v>
      </c>
      <c r="B701" s="60" t="s">
        <v>103</v>
      </c>
      <c r="C701" s="63">
        <f t="shared" si="1380"/>
        <v>0</v>
      </c>
      <c r="D701" s="63">
        <f t="shared" si="1372"/>
        <v>0</v>
      </c>
      <c r="E701" s="63">
        <f t="shared" si="1373"/>
        <v>0</v>
      </c>
      <c r="F701" s="63">
        <f t="shared" si="1381"/>
        <v>0</v>
      </c>
      <c r="G701" s="63">
        <f t="shared" si="1374"/>
        <v>0</v>
      </c>
      <c r="H701" s="63">
        <f t="shared" si="1375"/>
        <v>0</v>
      </c>
      <c r="I701" s="106" t="str">
        <f t="shared" si="1346"/>
        <v>否</v>
      </c>
      <c r="J701" s="146" t="str">
        <f t="shared" si="1353"/>
        <v>项</v>
      </c>
      <c r="K701" s="146" t="str">
        <f t="shared" si="1354"/>
        <v>210</v>
      </c>
      <c r="N701" s="218">
        <v>0</v>
      </c>
      <c r="P701" s="219">
        <f t="shared" si="1383"/>
        <v>0</v>
      </c>
      <c r="Q701" s="219"/>
      <c r="R701" s="219"/>
      <c r="S701" s="219"/>
      <c r="T701" s="219"/>
      <c r="V701" s="219"/>
      <c r="W701" s="219">
        <v>0</v>
      </c>
      <c r="Y701" s="219">
        <f t="shared" si="1384"/>
        <v>0</v>
      </c>
      <c r="AB701" s="219"/>
      <c r="AD701" s="219">
        <f t="shared" si="1385"/>
        <v>0</v>
      </c>
      <c r="AF701" s="219"/>
      <c r="AH701" s="182">
        <v>0</v>
      </c>
      <c r="AI701" s="182">
        <f>VLOOKUP(A:A,'[4]YB01'!$A$1:$C$1317,3,FALSE)</f>
        <v>0</v>
      </c>
      <c r="AJ701" s="177">
        <f t="shared" si="1376"/>
        <v>0</v>
      </c>
      <c r="AK701" s="146">
        <v>0</v>
      </c>
      <c r="AL701" s="146">
        <f t="shared" si="1386"/>
        <v>0</v>
      </c>
      <c r="AM701" s="228">
        <v>0</v>
      </c>
      <c r="AN701" s="182">
        <f t="shared" si="1291"/>
        <v>0</v>
      </c>
      <c r="AO701" s="219">
        <v>0</v>
      </c>
      <c r="AP701" s="176">
        <f>(SUMIF([5]预算调整!$O:$O,A:A,[5]预算调整!$AD:$AD))/10000</f>
        <v>0</v>
      </c>
      <c r="AQ701" s="219">
        <f t="shared" si="1303"/>
        <v>0</v>
      </c>
      <c r="AR701" s="219">
        <v>0</v>
      </c>
      <c r="AS701" s="182">
        <f>(SUMIF([6]预算调整!$F:$F,A:A,[6]预算调整!$P:$P))/10000</f>
        <v>0</v>
      </c>
      <c r="AT701" s="219">
        <f t="shared" si="1377"/>
        <v>0</v>
      </c>
      <c r="AW701" s="231">
        <v>0</v>
      </c>
      <c r="AX701" s="182">
        <f>(SUMIF([7]Sheet2!$B:$B,A:A,[7]Sheet2!$C:$C))/10000</f>
        <v>0</v>
      </c>
      <c r="AY701" s="219">
        <f t="shared" si="1378"/>
        <v>0</v>
      </c>
      <c r="BC701" s="182">
        <v>0</v>
      </c>
      <c r="BD701" s="146">
        <f t="shared" si="1379"/>
        <v>0</v>
      </c>
      <c r="BE701" s="182">
        <v>0</v>
      </c>
      <c r="BF701" s="182">
        <f>SUMIF([8]Sheet1!$O:$O,A701,[8]Sheet1!$AD:$AD)</f>
        <v>0</v>
      </c>
    </row>
    <row r="702" hidden="1" customHeight="1" spans="1:58">
      <c r="A702" s="208">
        <v>2101504</v>
      </c>
      <c r="B702" s="60" t="s">
        <v>142</v>
      </c>
      <c r="C702" s="63">
        <f t="shared" si="1380"/>
        <v>0</v>
      </c>
      <c r="D702" s="63">
        <f t="shared" si="1372"/>
        <v>0</v>
      </c>
      <c r="E702" s="63">
        <f t="shared" si="1373"/>
        <v>0</v>
      </c>
      <c r="F702" s="63">
        <f t="shared" si="1381"/>
        <v>0</v>
      </c>
      <c r="G702" s="63">
        <f t="shared" si="1374"/>
        <v>0</v>
      </c>
      <c r="H702" s="63">
        <f t="shared" si="1375"/>
        <v>0</v>
      </c>
      <c r="I702" s="106" t="str">
        <f t="shared" si="1346"/>
        <v>否</v>
      </c>
      <c r="J702" s="146" t="str">
        <f t="shared" si="1353"/>
        <v>项</v>
      </c>
      <c r="K702" s="146" t="str">
        <f t="shared" si="1354"/>
        <v>210</v>
      </c>
      <c r="N702" s="218">
        <v>0</v>
      </c>
      <c r="P702" s="219">
        <f t="shared" si="1383"/>
        <v>0</v>
      </c>
      <c r="Q702" s="219"/>
      <c r="R702" s="219"/>
      <c r="S702" s="219"/>
      <c r="T702" s="219"/>
      <c r="V702" s="219"/>
      <c r="W702" s="219">
        <v>0</v>
      </c>
      <c r="Y702" s="219">
        <f t="shared" si="1384"/>
        <v>0</v>
      </c>
      <c r="AB702" s="219"/>
      <c r="AD702" s="219">
        <f t="shared" si="1385"/>
        <v>0</v>
      </c>
      <c r="AF702" s="219"/>
      <c r="AH702" s="182">
        <v>0</v>
      </c>
      <c r="AI702" s="182">
        <f>VLOOKUP(A:A,'[4]YB01'!$A$1:$C$1317,3,FALSE)</f>
        <v>0</v>
      </c>
      <c r="AJ702" s="177">
        <f t="shared" si="1376"/>
        <v>0</v>
      </c>
      <c r="AK702" s="146">
        <v>0</v>
      </c>
      <c r="AL702" s="146">
        <f t="shared" si="1386"/>
        <v>0</v>
      </c>
      <c r="AM702" s="228">
        <v>0</v>
      </c>
      <c r="AN702" s="182">
        <f t="shared" si="1291"/>
        <v>0</v>
      </c>
      <c r="AO702" s="219">
        <v>0</v>
      </c>
      <c r="AP702" s="176">
        <f>(SUMIF([5]预算调整!$O:$O,A:A,[5]预算调整!$AD:$AD))/10000</f>
        <v>0</v>
      </c>
      <c r="AQ702" s="219">
        <f t="shared" si="1303"/>
        <v>0</v>
      </c>
      <c r="AR702" s="219">
        <v>0</v>
      </c>
      <c r="AS702" s="182">
        <f>(SUMIF([6]预算调整!$F:$F,A:A,[6]预算调整!$P:$P))/10000</f>
        <v>0</v>
      </c>
      <c r="AT702" s="219">
        <f t="shared" si="1377"/>
        <v>0</v>
      </c>
      <c r="AW702" s="231">
        <v>0</v>
      </c>
      <c r="AX702" s="182">
        <f>(SUMIF([7]Sheet2!$B:$B,A:A,[7]Sheet2!$C:$C))/10000</f>
        <v>0</v>
      </c>
      <c r="AY702" s="219">
        <f t="shared" si="1378"/>
        <v>0</v>
      </c>
      <c r="BC702" s="182">
        <v>0</v>
      </c>
      <c r="BD702" s="146">
        <f t="shared" si="1379"/>
        <v>0</v>
      </c>
      <c r="BE702" s="182">
        <v>0</v>
      </c>
      <c r="BF702" s="182">
        <f>SUMIF([8]Sheet1!$O:$O,A702,[8]Sheet1!$AD:$AD)</f>
        <v>0</v>
      </c>
    </row>
    <row r="703" hidden="1" customHeight="1" spans="1:58">
      <c r="A703" s="208">
        <v>2101505</v>
      </c>
      <c r="B703" s="60" t="s">
        <v>605</v>
      </c>
      <c r="C703" s="63">
        <f t="shared" si="1380"/>
        <v>0</v>
      </c>
      <c r="D703" s="63">
        <f t="shared" si="1372"/>
        <v>0</v>
      </c>
      <c r="E703" s="63">
        <f t="shared" si="1373"/>
        <v>0</v>
      </c>
      <c r="F703" s="63">
        <f t="shared" si="1381"/>
        <v>0</v>
      </c>
      <c r="G703" s="63">
        <f t="shared" si="1374"/>
        <v>0</v>
      </c>
      <c r="H703" s="63">
        <f t="shared" si="1375"/>
        <v>0</v>
      </c>
      <c r="I703" s="106" t="str">
        <f t="shared" si="1346"/>
        <v>否</v>
      </c>
      <c r="J703" s="146" t="str">
        <f t="shared" si="1353"/>
        <v>项</v>
      </c>
      <c r="K703" s="146" t="str">
        <f t="shared" si="1354"/>
        <v>210</v>
      </c>
      <c r="N703" s="218">
        <v>0</v>
      </c>
      <c r="P703" s="219">
        <f t="shared" si="1383"/>
        <v>0</v>
      </c>
      <c r="Q703" s="219"/>
      <c r="R703" s="219"/>
      <c r="S703" s="219"/>
      <c r="T703" s="219"/>
      <c r="V703" s="219"/>
      <c r="W703" s="219">
        <v>0</v>
      </c>
      <c r="Y703" s="219">
        <f t="shared" si="1384"/>
        <v>0</v>
      </c>
      <c r="AB703" s="219"/>
      <c r="AD703" s="219">
        <f t="shared" si="1385"/>
        <v>0</v>
      </c>
      <c r="AF703" s="219"/>
      <c r="AH703" s="182">
        <v>0</v>
      </c>
      <c r="AI703" s="182">
        <f>VLOOKUP(A:A,'[4]YB01'!$A$1:$C$1317,3,FALSE)</f>
        <v>0</v>
      </c>
      <c r="AJ703" s="177">
        <f t="shared" si="1376"/>
        <v>0</v>
      </c>
      <c r="AK703" s="146">
        <v>0</v>
      </c>
      <c r="AL703" s="146">
        <f t="shared" si="1386"/>
        <v>0</v>
      </c>
      <c r="AM703" s="228">
        <v>0</v>
      </c>
      <c r="AN703" s="182">
        <f t="shared" si="1291"/>
        <v>0</v>
      </c>
      <c r="AO703" s="219">
        <v>0</v>
      </c>
      <c r="AP703" s="176">
        <f>(SUMIF([5]预算调整!$O:$O,A:A,[5]预算调整!$AD:$AD))/10000</f>
        <v>0</v>
      </c>
      <c r="AQ703" s="219">
        <f t="shared" si="1303"/>
        <v>0</v>
      </c>
      <c r="AR703" s="219">
        <v>0</v>
      </c>
      <c r="AS703" s="182">
        <f>(SUMIF([6]预算调整!$F:$F,A:A,[6]预算调整!$P:$P))/10000</f>
        <v>0</v>
      </c>
      <c r="AT703" s="219">
        <f t="shared" si="1377"/>
        <v>0</v>
      </c>
      <c r="AW703" s="231">
        <v>0</v>
      </c>
      <c r="AX703" s="182">
        <f>(SUMIF([7]Sheet2!$B:$B,A:A,[7]Sheet2!$C:$C))/10000</f>
        <v>0</v>
      </c>
      <c r="AY703" s="219">
        <f t="shared" si="1378"/>
        <v>0</v>
      </c>
      <c r="BC703" s="182">
        <v>0</v>
      </c>
      <c r="BD703" s="146">
        <f t="shared" si="1379"/>
        <v>0</v>
      </c>
      <c r="BE703" s="182">
        <v>0</v>
      </c>
      <c r="BF703" s="182">
        <f>SUMIF([8]Sheet1!$O:$O,A703,[8]Sheet1!$AD:$AD)</f>
        <v>0</v>
      </c>
    </row>
    <row r="704" hidden="1" customHeight="1" spans="1:58">
      <c r="A704" s="208">
        <v>2101506</v>
      </c>
      <c r="B704" s="60" t="s">
        <v>606</v>
      </c>
      <c r="C704" s="63">
        <f t="shared" si="1380"/>
        <v>0</v>
      </c>
      <c r="D704" s="63">
        <f t="shared" si="1372"/>
        <v>0</v>
      </c>
      <c r="E704" s="63">
        <f t="shared" si="1373"/>
        <v>0</v>
      </c>
      <c r="F704" s="63">
        <f t="shared" si="1381"/>
        <v>0</v>
      </c>
      <c r="G704" s="63">
        <f t="shared" si="1374"/>
        <v>0</v>
      </c>
      <c r="H704" s="63">
        <f t="shared" si="1375"/>
        <v>0</v>
      </c>
      <c r="I704" s="106" t="str">
        <f t="shared" si="1346"/>
        <v>否</v>
      </c>
      <c r="J704" s="146" t="str">
        <f t="shared" si="1353"/>
        <v>项</v>
      </c>
      <c r="K704" s="146" t="str">
        <f t="shared" si="1354"/>
        <v>210</v>
      </c>
      <c r="N704" s="218">
        <v>0</v>
      </c>
      <c r="P704" s="219">
        <f t="shared" si="1383"/>
        <v>0</v>
      </c>
      <c r="Q704" s="219"/>
      <c r="R704" s="219"/>
      <c r="S704" s="219"/>
      <c r="T704" s="219"/>
      <c r="V704" s="219"/>
      <c r="W704" s="219">
        <v>0</v>
      </c>
      <c r="Y704" s="219">
        <f t="shared" si="1384"/>
        <v>0</v>
      </c>
      <c r="AB704" s="219"/>
      <c r="AD704" s="219">
        <f t="shared" si="1385"/>
        <v>0</v>
      </c>
      <c r="AF704" s="219"/>
      <c r="AH704" s="182">
        <v>0</v>
      </c>
      <c r="AI704" s="182">
        <f>VLOOKUP(A:A,'[4]YB01'!$A$1:$C$1317,3,FALSE)</f>
        <v>0</v>
      </c>
      <c r="AJ704" s="177">
        <f t="shared" si="1376"/>
        <v>0</v>
      </c>
      <c r="AK704" s="146">
        <v>0</v>
      </c>
      <c r="AL704" s="146">
        <f t="shared" si="1386"/>
        <v>0</v>
      </c>
      <c r="AM704" s="228">
        <v>0</v>
      </c>
      <c r="AN704" s="182">
        <f t="shared" si="1291"/>
        <v>0</v>
      </c>
      <c r="AO704" s="219">
        <v>0</v>
      </c>
      <c r="AP704" s="176">
        <f>(SUMIF([5]预算调整!$O:$O,A:A,[5]预算调整!$AD:$AD))/10000</f>
        <v>0</v>
      </c>
      <c r="AQ704" s="219">
        <f t="shared" si="1303"/>
        <v>0</v>
      </c>
      <c r="AR704" s="219">
        <v>0</v>
      </c>
      <c r="AS704" s="182">
        <f>(SUMIF([6]预算调整!$F:$F,A:A,[6]预算调整!$P:$P))/10000</f>
        <v>0</v>
      </c>
      <c r="AT704" s="219">
        <f t="shared" si="1377"/>
        <v>0</v>
      </c>
      <c r="AW704" s="231">
        <v>0</v>
      </c>
      <c r="AX704" s="182">
        <f>(SUMIF([7]Sheet2!$B:$B,A:A,[7]Sheet2!$C:$C))/10000</f>
        <v>0</v>
      </c>
      <c r="AY704" s="219">
        <f t="shared" si="1378"/>
        <v>0</v>
      </c>
      <c r="BC704" s="182">
        <v>0</v>
      </c>
      <c r="BD704" s="146">
        <f t="shared" si="1379"/>
        <v>0</v>
      </c>
      <c r="BE704" s="182">
        <v>0</v>
      </c>
      <c r="BF704" s="182">
        <f>SUMIF([8]Sheet1!$O:$O,A704,[8]Sheet1!$AD:$AD)</f>
        <v>0</v>
      </c>
    </row>
    <row r="705" hidden="1" customHeight="1" spans="1:58">
      <c r="A705" s="208">
        <v>2101550</v>
      </c>
      <c r="B705" s="60" t="s">
        <v>110</v>
      </c>
      <c r="C705" s="63">
        <f t="shared" si="1380"/>
        <v>0</v>
      </c>
      <c r="D705" s="63">
        <f t="shared" si="1372"/>
        <v>0</v>
      </c>
      <c r="E705" s="63">
        <f t="shared" si="1373"/>
        <v>0</v>
      </c>
      <c r="F705" s="63">
        <f t="shared" si="1381"/>
        <v>0</v>
      </c>
      <c r="G705" s="63">
        <f t="shared" si="1374"/>
        <v>0</v>
      </c>
      <c r="H705" s="63">
        <f t="shared" si="1375"/>
        <v>0</v>
      </c>
      <c r="I705" s="106" t="str">
        <f t="shared" si="1346"/>
        <v>否</v>
      </c>
      <c r="J705" s="146" t="str">
        <f t="shared" si="1353"/>
        <v>项</v>
      </c>
      <c r="K705" s="146" t="str">
        <f t="shared" si="1354"/>
        <v>210</v>
      </c>
      <c r="N705" s="218">
        <v>0</v>
      </c>
      <c r="P705" s="219">
        <f t="shared" si="1383"/>
        <v>0</v>
      </c>
      <c r="Q705" s="219"/>
      <c r="R705" s="219"/>
      <c r="S705" s="219"/>
      <c r="T705" s="219"/>
      <c r="V705" s="219"/>
      <c r="W705" s="219">
        <v>0</v>
      </c>
      <c r="Y705" s="219">
        <f t="shared" si="1384"/>
        <v>0</v>
      </c>
      <c r="AB705" s="219"/>
      <c r="AD705" s="219">
        <f t="shared" si="1385"/>
        <v>0</v>
      </c>
      <c r="AF705" s="219"/>
      <c r="AH705" s="182">
        <v>0</v>
      </c>
      <c r="AI705" s="182">
        <f>VLOOKUP(A:A,'[4]YB01'!$A$1:$C$1317,3,FALSE)</f>
        <v>0</v>
      </c>
      <c r="AJ705" s="177">
        <f t="shared" si="1376"/>
        <v>0</v>
      </c>
      <c r="AK705" s="146">
        <v>0</v>
      </c>
      <c r="AL705" s="146">
        <f t="shared" si="1386"/>
        <v>0</v>
      </c>
      <c r="AM705" s="228">
        <v>0</v>
      </c>
      <c r="AN705" s="182">
        <f t="shared" si="1291"/>
        <v>0</v>
      </c>
      <c r="AO705" s="219">
        <v>0</v>
      </c>
      <c r="AP705" s="176">
        <f>(SUMIF([5]预算调整!$O:$O,A:A,[5]预算调整!$AD:$AD))/10000</f>
        <v>0</v>
      </c>
      <c r="AQ705" s="219">
        <f t="shared" si="1303"/>
        <v>0</v>
      </c>
      <c r="AR705" s="219">
        <v>0</v>
      </c>
      <c r="AS705" s="182">
        <f>(SUMIF([6]预算调整!$F:$F,A:A,[6]预算调整!$P:$P))/10000</f>
        <v>0</v>
      </c>
      <c r="AT705" s="219">
        <f t="shared" si="1377"/>
        <v>0</v>
      </c>
      <c r="AW705" s="231">
        <v>0</v>
      </c>
      <c r="AX705" s="182">
        <f>(SUMIF([7]Sheet2!$B:$B,A:A,[7]Sheet2!$C:$C))/10000</f>
        <v>0</v>
      </c>
      <c r="AY705" s="219">
        <f t="shared" si="1378"/>
        <v>0</v>
      </c>
      <c r="BC705" s="182">
        <v>0</v>
      </c>
      <c r="BD705" s="146">
        <f t="shared" si="1379"/>
        <v>0</v>
      </c>
      <c r="BE705" s="182">
        <v>0</v>
      </c>
      <c r="BF705" s="182">
        <f>SUMIF([8]Sheet1!$O:$O,A705,[8]Sheet1!$AD:$AD)</f>
        <v>0</v>
      </c>
    </row>
    <row r="706" customHeight="1" spans="1:58">
      <c r="A706" s="208">
        <v>2101599</v>
      </c>
      <c r="B706" s="60" t="s">
        <v>607</v>
      </c>
      <c r="C706" s="63">
        <f t="shared" si="1380"/>
        <v>28</v>
      </c>
      <c r="D706" s="63">
        <f t="shared" si="1372"/>
        <v>28</v>
      </c>
      <c r="E706" s="63">
        <f t="shared" si="1373"/>
        <v>-19</v>
      </c>
      <c r="F706" s="63">
        <f>G706-D706</f>
        <v>-19</v>
      </c>
      <c r="G706" s="63">
        <f t="shared" si="1374"/>
        <v>9</v>
      </c>
      <c r="H706" s="63">
        <f t="shared" si="1375"/>
        <v>9</v>
      </c>
      <c r="I706" s="106" t="str">
        <f t="shared" si="1346"/>
        <v>是</v>
      </c>
      <c r="J706" s="146" t="str">
        <f t="shared" si="1353"/>
        <v>项</v>
      </c>
      <c r="K706" s="146" t="str">
        <f t="shared" si="1354"/>
        <v>210</v>
      </c>
      <c r="N706" s="218">
        <v>28</v>
      </c>
      <c r="O706" s="146">
        <v>28</v>
      </c>
      <c r="P706" s="219">
        <f t="shared" si="1383"/>
        <v>28</v>
      </c>
      <c r="Q706" s="219">
        <v>28</v>
      </c>
      <c r="R706" s="219">
        <v>28</v>
      </c>
      <c r="S706" s="219">
        <f>VLOOKUP(A:A,[3]全区!$A$1:$O$65536,15,FALSE)</f>
        <v>28</v>
      </c>
      <c r="T706" s="219">
        <v>0</v>
      </c>
      <c r="U706" s="146">
        <f>VLOOKUP(A:A,[3]全区!$A$1:$Q$65536,17,FALSE)</f>
        <v>0</v>
      </c>
      <c r="V706" s="219">
        <f>ROUND(U706,0)</f>
        <v>0</v>
      </c>
      <c r="W706" s="219">
        <v>0</v>
      </c>
      <c r="X706" s="182">
        <f>VLOOKUP(A:A,[3]全区!$A$1:$S$65536,19,FALSE)</f>
        <v>0</v>
      </c>
      <c r="Y706" s="219">
        <f t="shared" si="1384"/>
        <v>0</v>
      </c>
      <c r="AA706" s="182">
        <f>VLOOKUP(A:A,[2]全区!$A$1:$T$65536,20,FALSE)</f>
        <v>0</v>
      </c>
      <c r="AB706" s="219">
        <f>ROUND(AA706,0)</f>
        <v>0</v>
      </c>
      <c r="AC706" s="182">
        <f>VLOOKUP(A:A,[1]全区!$A$1:$V$65536,22,FALSE)</f>
        <v>14</v>
      </c>
      <c r="AD706" s="219">
        <f t="shared" si="1385"/>
        <v>14</v>
      </c>
      <c r="AE706" s="182">
        <f>VLOOKUP(A:A,[2]全区!$A$1:$P$65536,16,FALSE)</f>
        <v>28</v>
      </c>
      <c r="AF706" s="219">
        <f>ROUND(AE706,0)</f>
        <v>28</v>
      </c>
      <c r="AH706" s="182">
        <v>9</v>
      </c>
      <c r="AI706" s="182">
        <f>VLOOKUP(A:A,'[4]YB01'!$A$1:$C$1317,3,FALSE)</f>
        <v>9</v>
      </c>
      <c r="AJ706" s="177">
        <f t="shared" si="1376"/>
        <v>0</v>
      </c>
      <c r="AK706" s="146">
        <v>9</v>
      </c>
      <c r="AL706" s="146">
        <f t="shared" si="1386"/>
        <v>9</v>
      </c>
      <c r="AM706" s="228">
        <v>8.849634</v>
      </c>
      <c r="AN706" s="182">
        <f t="shared" si="1291"/>
        <v>0</v>
      </c>
      <c r="AO706" s="219">
        <v>0</v>
      </c>
      <c r="AP706" s="176">
        <f>(SUMIF([5]预算调整!$O:$O,A:A,[5]预算调整!$AD:$AD))/10000</f>
        <v>0</v>
      </c>
      <c r="AQ706" s="219">
        <f t="shared" si="1303"/>
        <v>0</v>
      </c>
      <c r="AR706" s="219">
        <v>0</v>
      </c>
      <c r="AS706" s="182">
        <f>(SUMIF([6]预算调整!$F:$F,A:A,[6]预算调整!$P:$P))/10000</f>
        <v>0</v>
      </c>
      <c r="AT706" s="219">
        <f t="shared" si="1377"/>
        <v>0</v>
      </c>
      <c r="AW706" s="231">
        <v>9</v>
      </c>
      <c r="AX706" s="182">
        <f>(SUMIF([7]Sheet2!$B:$B,A:A,[7]Sheet2!$C:$C))/10000</f>
        <v>8.849634</v>
      </c>
      <c r="AY706" s="219">
        <f t="shared" si="1378"/>
        <v>9</v>
      </c>
      <c r="BC706" s="182">
        <v>0</v>
      </c>
      <c r="BD706" s="146">
        <f t="shared" si="1379"/>
        <v>0</v>
      </c>
      <c r="BE706" s="182">
        <v>0</v>
      </c>
      <c r="BF706" s="182">
        <f>SUMIF([8]Sheet1!$O:$O,A706,[8]Sheet1!$AD:$AD)</f>
        <v>0</v>
      </c>
    </row>
    <row r="707" s="177" customFormat="1" hidden="1" customHeight="1" spans="1:58">
      <c r="A707" s="209">
        <v>21016</v>
      </c>
      <c r="B707" s="207" t="s">
        <v>608</v>
      </c>
      <c r="C707" s="66">
        <f t="shared" ref="C707:H707" si="1387">SUM(C708)</f>
        <v>0</v>
      </c>
      <c r="D707" s="66">
        <f t="shared" si="1387"/>
        <v>0</v>
      </c>
      <c r="E707" s="66">
        <f t="shared" si="1387"/>
        <v>0</v>
      </c>
      <c r="F707" s="66">
        <f t="shared" si="1387"/>
        <v>0</v>
      </c>
      <c r="G707" s="66">
        <f t="shared" si="1387"/>
        <v>0</v>
      </c>
      <c r="H707" s="66">
        <f t="shared" si="1387"/>
        <v>0</v>
      </c>
      <c r="I707" s="106" t="str">
        <f t="shared" si="1346"/>
        <v>否</v>
      </c>
      <c r="J707" s="143" t="str">
        <f t="shared" si="1353"/>
        <v>款</v>
      </c>
      <c r="K707" s="143" t="str">
        <f t="shared" si="1354"/>
        <v>210</v>
      </c>
      <c r="L707" s="143"/>
      <c r="M707" s="143"/>
      <c r="N707" s="143"/>
      <c r="O707" s="143"/>
      <c r="P707" s="143"/>
      <c r="Q707" s="143"/>
      <c r="R707" s="143"/>
      <c r="S707" s="143"/>
      <c r="T707" s="143"/>
      <c r="U707" s="143"/>
      <c r="V707" s="143"/>
      <c r="W707" s="143"/>
      <c r="AN707" s="182">
        <f t="shared" si="1291"/>
        <v>0</v>
      </c>
      <c r="AO707" s="219"/>
      <c r="AP707" s="176">
        <f>(SUMIF([5]预算调整!$O:$O,A:A,[5]预算调整!$AD:$AD))/10000</f>
        <v>0</v>
      </c>
      <c r="AQ707" s="219">
        <f t="shared" si="1303"/>
        <v>0</v>
      </c>
      <c r="AR707" s="219"/>
      <c r="AS707" s="182">
        <v>0</v>
      </c>
      <c r="AX707" s="182">
        <v>0</v>
      </c>
      <c r="BC707" s="182"/>
      <c r="BD707" s="182"/>
      <c r="BE707" s="182">
        <v>0</v>
      </c>
      <c r="BF707" s="182"/>
    </row>
    <row r="708" hidden="1" customHeight="1" spans="1:58">
      <c r="A708" s="208">
        <v>2101601</v>
      </c>
      <c r="B708" s="60" t="s">
        <v>609</v>
      </c>
      <c r="C708" s="63">
        <f t="shared" ref="C708:C721" si="1388">N708+T708+W708</f>
        <v>0</v>
      </c>
      <c r="D708" s="63">
        <f t="shared" ref="D708:D721" si="1389">Q708+T708</f>
        <v>0</v>
      </c>
      <c r="E708" s="63">
        <f t="shared" ref="E708:E721" si="1390">H708-C708</f>
        <v>0</v>
      </c>
      <c r="F708" s="63">
        <f t="shared" ref="F708:F721" si="1391">D708-G708</f>
        <v>0</v>
      </c>
      <c r="G708" s="63">
        <f t="shared" ref="G708:G721" si="1392">AW708</f>
        <v>0</v>
      </c>
      <c r="H708" s="63">
        <f t="shared" ref="H708:H721" si="1393">AK708+AN708</f>
        <v>0</v>
      </c>
      <c r="I708" s="106" t="str">
        <f t="shared" si="1346"/>
        <v>否</v>
      </c>
      <c r="J708" s="146" t="str">
        <f t="shared" si="1353"/>
        <v>项</v>
      </c>
      <c r="K708" s="146" t="str">
        <f t="shared" si="1354"/>
        <v>210</v>
      </c>
      <c r="N708" s="218">
        <v>0</v>
      </c>
      <c r="O708" s="146">
        <v>0</v>
      </c>
      <c r="P708" s="219">
        <f>ROUND(O708,0)</f>
        <v>0</v>
      </c>
      <c r="Q708" s="219">
        <v>0</v>
      </c>
      <c r="R708" s="219">
        <v>0</v>
      </c>
      <c r="S708" s="219">
        <f>VLOOKUP(A:A,[3]全区!$A$1:$O$65536,15,FALSE)</f>
        <v>0</v>
      </c>
      <c r="T708" s="219">
        <v>0</v>
      </c>
      <c r="U708" s="146">
        <f>VLOOKUP(A:A,[3]全区!$A$1:$Q$65536,17,FALSE)</f>
        <v>0</v>
      </c>
      <c r="V708" s="219">
        <f>ROUND(U708,0)</f>
        <v>0</v>
      </c>
      <c r="W708" s="219">
        <v>0</v>
      </c>
      <c r="X708" s="182">
        <f>VLOOKUP(A:A,[3]全区!$A$1:$S$65536,19,FALSE)</f>
        <v>0</v>
      </c>
      <c r="Y708" s="219">
        <f>ROUND(X708,0)</f>
        <v>0</v>
      </c>
      <c r="AA708" s="182">
        <f>VLOOKUP(A:A,[2]全区!$A$1:$T$65536,20,FALSE)</f>
        <v>0</v>
      </c>
      <c r="AB708" s="219">
        <f>ROUND(AA708,0)</f>
        <v>0</v>
      </c>
      <c r="AC708" s="182">
        <f>VLOOKUP(A:A,[1]全区!$A$1:$V$65536,22,FALSE)</f>
        <v>0</v>
      </c>
      <c r="AD708" s="219">
        <f>ROUND(AC708,0)</f>
        <v>0</v>
      </c>
      <c r="AE708" s="182">
        <f>VLOOKUP(A:A,[2]全区!$A$1:$P$65536,16,FALSE)</f>
        <v>0</v>
      </c>
      <c r="AF708" s="219">
        <f>ROUND(AE708,0)</f>
        <v>0</v>
      </c>
      <c r="AH708" s="182">
        <v>0</v>
      </c>
      <c r="AI708" s="182">
        <f>VLOOKUP(A:A,'[4]YB01'!$A$1:$C$1317,3,FALSE)</f>
        <v>0</v>
      </c>
      <c r="AJ708" s="177">
        <f t="shared" ref="AJ708:AJ721" si="1394">AO708+AR708</f>
        <v>0</v>
      </c>
      <c r="AK708" s="146">
        <v>0</v>
      </c>
      <c r="AL708" s="146">
        <f>ROUND(AM708,0)</f>
        <v>0</v>
      </c>
      <c r="AM708" s="228">
        <v>0</v>
      </c>
      <c r="AN708" s="182">
        <f t="shared" si="1291"/>
        <v>0</v>
      </c>
      <c r="AO708" s="219">
        <v>0</v>
      </c>
      <c r="AP708" s="176">
        <f>(SUMIF([5]预算调整!$O:$O,A:A,[5]预算调整!$AD:$AD))/10000</f>
        <v>0</v>
      </c>
      <c r="AQ708" s="219">
        <f t="shared" si="1303"/>
        <v>0</v>
      </c>
      <c r="AR708" s="219">
        <v>0</v>
      </c>
      <c r="AS708" s="182">
        <f>(SUMIF([6]预算调整!$F:$F,A:A,[6]预算调整!$P:$P))/10000</f>
        <v>0</v>
      </c>
      <c r="AT708" s="219">
        <f t="shared" ref="AT708:AT721" si="1395">ROUND(AS708,0)</f>
        <v>0</v>
      </c>
      <c r="AW708" s="231">
        <v>0</v>
      </c>
      <c r="AX708" s="182">
        <f>(SUMIF([7]Sheet2!$B:$B,A:A,[7]Sheet2!$C:$C))/10000</f>
        <v>0</v>
      </c>
      <c r="AY708" s="219">
        <f t="shared" ref="AY708:AY721" si="1396">ROUND(AX708,0)</f>
        <v>0</v>
      </c>
      <c r="BC708" s="182">
        <v>0</v>
      </c>
      <c r="BD708" s="146">
        <f t="shared" ref="BD708:BD721" si="1397">ROUND(BE708,0)</f>
        <v>0</v>
      </c>
      <c r="BE708" s="182">
        <v>0</v>
      </c>
      <c r="BF708" s="182">
        <f>SUMIF([8]Sheet1!$O:$O,A708,[8]Sheet1!$AD:$AD)</f>
        <v>0</v>
      </c>
    </row>
    <row r="709" s="177" customFormat="1" customHeight="1" spans="1:58">
      <c r="A709" s="209">
        <v>21099</v>
      </c>
      <c r="B709" s="207" t="s">
        <v>610</v>
      </c>
      <c r="C709" s="66">
        <f t="shared" ref="C709:H709" si="1398">SUM(C710)</f>
        <v>278</v>
      </c>
      <c r="D709" s="66">
        <f t="shared" si="1398"/>
        <v>115</v>
      </c>
      <c r="E709" s="66">
        <f t="shared" si="1398"/>
        <v>-169</v>
      </c>
      <c r="F709" s="66">
        <f t="shared" si="1398"/>
        <v>-115</v>
      </c>
      <c r="G709" s="66">
        <f t="shared" si="1398"/>
        <v>0</v>
      </c>
      <c r="H709" s="66">
        <f t="shared" si="1398"/>
        <v>109</v>
      </c>
      <c r="I709" s="106" t="str">
        <f t="shared" si="1346"/>
        <v>是</v>
      </c>
      <c r="J709" s="143" t="str">
        <f t="shared" si="1353"/>
        <v>款</v>
      </c>
      <c r="K709" s="143" t="str">
        <f t="shared" si="1354"/>
        <v>210</v>
      </c>
      <c r="L709" s="143"/>
      <c r="M709" s="143"/>
      <c r="N709" s="143"/>
      <c r="O709" s="143"/>
      <c r="P709" s="143"/>
      <c r="Q709" s="143"/>
      <c r="R709" s="143"/>
      <c r="S709" s="143"/>
      <c r="T709" s="143"/>
      <c r="U709" s="143"/>
      <c r="V709" s="143"/>
      <c r="W709" s="143"/>
      <c r="AN709" s="182">
        <f t="shared" si="1291"/>
        <v>0</v>
      </c>
      <c r="AO709" s="219"/>
      <c r="AP709" s="176">
        <f>(SUMIF([5]预算调整!$O:$O,A:A,[5]预算调整!$AD:$AD))/10000</f>
        <v>0</v>
      </c>
      <c r="AQ709" s="219">
        <f t="shared" si="1303"/>
        <v>0</v>
      </c>
      <c r="AR709" s="219"/>
      <c r="AS709" s="182">
        <v>0</v>
      </c>
      <c r="AX709" s="182">
        <v>0</v>
      </c>
      <c r="BC709" s="182"/>
      <c r="BD709" s="182"/>
      <c r="BE709" s="182">
        <v>0</v>
      </c>
      <c r="BF709" s="182"/>
    </row>
    <row r="710" customHeight="1" spans="1:58">
      <c r="A710" s="208">
        <v>2109999</v>
      </c>
      <c r="B710" s="60" t="s">
        <v>611</v>
      </c>
      <c r="C710" s="63">
        <f t="shared" si="1388"/>
        <v>278</v>
      </c>
      <c r="D710" s="63">
        <f t="shared" si="1389"/>
        <v>115</v>
      </c>
      <c r="E710" s="63">
        <f t="shared" si="1390"/>
        <v>-169</v>
      </c>
      <c r="F710" s="63">
        <f>G710-D710</f>
        <v>-115</v>
      </c>
      <c r="G710" s="63">
        <f t="shared" si="1392"/>
        <v>0</v>
      </c>
      <c r="H710" s="63">
        <f t="shared" si="1393"/>
        <v>109</v>
      </c>
      <c r="I710" s="106" t="str">
        <f t="shared" si="1346"/>
        <v>是</v>
      </c>
      <c r="J710" s="146" t="str">
        <f t="shared" si="1353"/>
        <v>项</v>
      </c>
      <c r="K710" s="146" t="str">
        <f t="shared" si="1354"/>
        <v>210</v>
      </c>
      <c r="N710" s="218">
        <v>72</v>
      </c>
      <c r="O710" s="146">
        <v>71.6679</v>
      </c>
      <c r="P710" s="219">
        <f>ROUND(O710,0)</f>
        <v>72</v>
      </c>
      <c r="Q710" s="219">
        <v>0</v>
      </c>
      <c r="R710" s="219">
        <v>0</v>
      </c>
      <c r="S710" s="219">
        <f>VLOOKUP(A:A,[3]全区!$A$1:$O$65536,15,FALSE)</f>
        <v>0</v>
      </c>
      <c r="T710" s="219">
        <v>115</v>
      </c>
      <c r="U710" s="146">
        <f>VLOOKUP(A:A,[3]全区!$A$1:$Q$65536,17,FALSE)</f>
        <v>115.1958</v>
      </c>
      <c r="V710" s="219">
        <f>ROUND(U710,0)</f>
        <v>115</v>
      </c>
      <c r="W710" s="219">
        <v>91</v>
      </c>
      <c r="X710" s="182">
        <f>VLOOKUP(A:A,[3]全区!$A$1:$S$65536,19,FALSE)</f>
        <v>91.312786</v>
      </c>
      <c r="Y710" s="219">
        <f>ROUND(X710,0)</f>
        <v>91</v>
      </c>
      <c r="AA710" s="182">
        <f>VLOOKUP(A:A,[2]全区!$A$1:$T$65536,20,FALSE)</f>
        <v>0</v>
      </c>
      <c r="AB710" s="219">
        <f>ROUND(AA710,0)</f>
        <v>0</v>
      </c>
      <c r="AC710" s="182">
        <f>VLOOKUP(A:A,[1]全区!$A$1:$V$65536,22,FALSE)</f>
        <v>404</v>
      </c>
      <c r="AD710" s="219">
        <f>ROUND(AC710,0)</f>
        <v>404</v>
      </c>
      <c r="AE710" s="182">
        <f>VLOOKUP(A:A,[2]全区!$A$1:$P$65536,16,FALSE)</f>
        <v>0</v>
      </c>
      <c r="AF710" s="219">
        <f>ROUND(AE710,0)</f>
        <v>0</v>
      </c>
      <c r="AH710" s="182">
        <v>82</v>
      </c>
      <c r="AI710" s="182">
        <f>VLOOKUP(A:A,'[4]YB01'!$A$1:$C$1317,3,FALSE)</f>
        <v>82</v>
      </c>
      <c r="AJ710" s="177">
        <f t="shared" si="1394"/>
        <v>10</v>
      </c>
      <c r="AK710" s="146">
        <v>85</v>
      </c>
      <c r="AL710" s="146">
        <f>ROUND(AM710,0)</f>
        <v>85</v>
      </c>
      <c r="AM710" s="228">
        <v>84.652698</v>
      </c>
      <c r="AN710" s="182">
        <f t="shared" si="1291"/>
        <v>24</v>
      </c>
      <c r="AO710" s="219">
        <v>7</v>
      </c>
      <c r="AP710" s="176">
        <f>(SUMIF([5]预算调整!$O:$O,A:A,[5]预算调整!$AD:$AD))/10000</f>
        <v>6.5739</v>
      </c>
      <c r="AQ710" s="219">
        <f t="shared" si="1303"/>
        <v>7</v>
      </c>
      <c r="AR710" s="219">
        <v>3</v>
      </c>
      <c r="AS710" s="182">
        <f>(SUMIF([6]预算调整!$F:$F,A:A,[6]预算调整!$P:$P))/10000</f>
        <v>2.5704</v>
      </c>
      <c r="AT710" s="219">
        <f t="shared" si="1395"/>
        <v>3</v>
      </c>
      <c r="AW710" s="231">
        <v>0</v>
      </c>
      <c r="AX710" s="182">
        <f>(SUMIF([7]Sheet2!$B:$B,A:A,[7]Sheet2!$C:$C))/10000</f>
        <v>0</v>
      </c>
      <c r="AY710" s="219">
        <f t="shared" si="1396"/>
        <v>0</v>
      </c>
      <c r="BC710" s="182">
        <v>24</v>
      </c>
      <c r="BD710" s="146">
        <f t="shared" si="1397"/>
        <v>24</v>
      </c>
      <c r="BE710" s="182">
        <v>24.2558</v>
      </c>
      <c r="BF710" s="182">
        <f>SUMIF([8]Sheet1!$O:$O,A710,[8]Sheet1!$AD:$AD)</f>
        <v>242558</v>
      </c>
    </row>
    <row r="711" s="177" customFormat="1" customHeight="1" spans="1:58">
      <c r="A711" s="234">
        <v>211</v>
      </c>
      <c r="B711" s="205" t="s">
        <v>612</v>
      </c>
      <c r="C711" s="55">
        <f t="shared" ref="C711:H711" si="1399">SUM(C712,C722,C726,C735,C741,C748,C754,C757,C760,C762,C764,C770,C772,C774,C785)</f>
        <v>8995</v>
      </c>
      <c r="D711" s="55">
        <f t="shared" si="1399"/>
        <v>4853</v>
      </c>
      <c r="E711" s="55">
        <f t="shared" si="1399"/>
        <v>-4604</v>
      </c>
      <c r="F711" s="55">
        <f t="shared" si="1399"/>
        <v>-3636</v>
      </c>
      <c r="G711" s="55">
        <f t="shared" si="1399"/>
        <v>1217</v>
      </c>
      <c r="H711" s="55">
        <f t="shared" si="1399"/>
        <v>4391</v>
      </c>
      <c r="I711" s="106" t="str">
        <f t="shared" si="1346"/>
        <v>是</v>
      </c>
      <c r="J711" s="143" t="str">
        <f t="shared" si="1353"/>
        <v>类</v>
      </c>
      <c r="K711" s="143" t="str">
        <f t="shared" si="1354"/>
        <v>211</v>
      </c>
      <c r="L711" s="143"/>
      <c r="M711" s="143"/>
      <c r="N711" s="143"/>
      <c r="O711" s="143"/>
      <c r="P711" s="143"/>
      <c r="Q711" s="143"/>
      <c r="R711" s="143"/>
      <c r="S711" s="143"/>
      <c r="T711" s="143"/>
      <c r="U711" s="143"/>
      <c r="V711" s="143"/>
      <c r="W711" s="143"/>
      <c r="AN711" s="182">
        <f t="shared" si="1291"/>
        <v>0</v>
      </c>
      <c r="AO711" s="219"/>
      <c r="AP711" s="176">
        <f>(SUMIF([5]预算调整!$O:$O,A:A,[5]预算调整!$AD:$AD))/10000</f>
        <v>0</v>
      </c>
      <c r="AQ711" s="219">
        <f t="shared" si="1303"/>
        <v>0</v>
      </c>
      <c r="AR711" s="219"/>
      <c r="AS711" s="182">
        <v>0</v>
      </c>
      <c r="AX711" s="182">
        <v>0</v>
      </c>
      <c r="BC711" s="182"/>
      <c r="BD711" s="182"/>
      <c r="BE711" s="182">
        <v>0</v>
      </c>
      <c r="BF711" s="182"/>
    </row>
    <row r="712" s="177" customFormat="1" customHeight="1" spans="1:58">
      <c r="A712" s="209">
        <v>21101</v>
      </c>
      <c r="B712" s="207" t="s">
        <v>613</v>
      </c>
      <c r="C712" s="66">
        <f t="shared" ref="C712:H712" si="1400">SUM(C713:C721)</f>
        <v>442</v>
      </c>
      <c r="D712" s="66">
        <f t="shared" si="1400"/>
        <v>0</v>
      </c>
      <c r="E712" s="66">
        <f t="shared" si="1400"/>
        <v>109</v>
      </c>
      <c r="F712" s="66">
        <f t="shared" si="1400"/>
        <v>0</v>
      </c>
      <c r="G712" s="66">
        <f t="shared" si="1400"/>
        <v>0</v>
      </c>
      <c r="H712" s="66">
        <f t="shared" si="1400"/>
        <v>551</v>
      </c>
      <c r="I712" s="106" t="str">
        <f t="shared" si="1346"/>
        <v>是</v>
      </c>
      <c r="J712" s="143" t="str">
        <f t="shared" si="1353"/>
        <v>款</v>
      </c>
      <c r="K712" s="143" t="str">
        <f t="shared" si="1354"/>
        <v>211</v>
      </c>
      <c r="L712" s="143"/>
      <c r="M712" s="143"/>
      <c r="N712" s="143"/>
      <c r="O712" s="143"/>
      <c r="P712" s="143"/>
      <c r="Q712" s="143"/>
      <c r="R712" s="143"/>
      <c r="S712" s="143"/>
      <c r="T712" s="143"/>
      <c r="U712" s="143"/>
      <c r="V712" s="143"/>
      <c r="W712" s="143"/>
      <c r="AN712" s="182">
        <f t="shared" si="1291"/>
        <v>0</v>
      </c>
      <c r="AO712" s="219"/>
      <c r="AP712" s="176">
        <f>(SUMIF([5]预算调整!$O:$O,A:A,[5]预算调整!$AD:$AD))/10000</f>
        <v>0</v>
      </c>
      <c r="AQ712" s="219">
        <f t="shared" si="1303"/>
        <v>0</v>
      </c>
      <c r="AR712" s="219"/>
      <c r="AS712" s="182">
        <v>0</v>
      </c>
      <c r="AX712" s="182">
        <v>0</v>
      </c>
      <c r="BC712" s="182"/>
      <c r="BD712" s="182"/>
      <c r="BE712" s="182">
        <v>0</v>
      </c>
      <c r="BF712" s="182"/>
    </row>
    <row r="713" hidden="1" customHeight="1" spans="1:58">
      <c r="A713" s="208">
        <v>2110101</v>
      </c>
      <c r="B713" s="60" t="s">
        <v>101</v>
      </c>
      <c r="C713" s="63">
        <f t="shared" si="1388"/>
        <v>0</v>
      </c>
      <c r="D713" s="63">
        <f t="shared" si="1389"/>
        <v>0</v>
      </c>
      <c r="E713" s="63">
        <f t="shared" si="1390"/>
        <v>0</v>
      </c>
      <c r="F713" s="63">
        <f t="shared" si="1391"/>
        <v>0</v>
      </c>
      <c r="G713" s="63">
        <f t="shared" si="1392"/>
        <v>0</v>
      </c>
      <c r="H713" s="63">
        <f t="shared" si="1393"/>
        <v>0</v>
      </c>
      <c r="I713" s="106" t="str">
        <f t="shared" si="1346"/>
        <v>否</v>
      </c>
      <c r="J713" s="146" t="str">
        <f t="shared" si="1353"/>
        <v>项</v>
      </c>
      <c r="K713" s="146" t="str">
        <f t="shared" si="1354"/>
        <v>211</v>
      </c>
      <c r="N713" s="218">
        <v>0</v>
      </c>
      <c r="O713" s="146">
        <v>0</v>
      </c>
      <c r="P713" s="219">
        <f t="shared" ref="P713:P721" si="1401">ROUND(O713,0)</f>
        <v>0</v>
      </c>
      <c r="Q713" s="219">
        <v>0</v>
      </c>
      <c r="R713" s="219">
        <v>0</v>
      </c>
      <c r="S713" s="219">
        <f>VLOOKUP(A:A,[3]全区!$A$1:$O$65536,15,FALSE)</f>
        <v>0</v>
      </c>
      <c r="T713" s="219">
        <v>0</v>
      </c>
      <c r="U713" s="146">
        <f>VLOOKUP(A:A,[3]全区!$A$1:$Q$65536,17,FALSE)</f>
        <v>0</v>
      </c>
      <c r="V713" s="219">
        <f t="shared" ref="V713:V721" si="1402">ROUND(U713,0)</f>
        <v>0</v>
      </c>
      <c r="W713" s="219">
        <v>0</v>
      </c>
      <c r="X713" s="182">
        <f>VLOOKUP(A:A,[3]全区!$A$1:$S$65536,19,FALSE)</f>
        <v>0</v>
      </c>
      <c r="Y713" s="219">
        <f t="shared" ref="Y713:Y721" si="1403">ROUND(X713,0)</f>
        <v>0</v>
      </c>
      <c r="AA713" s="182">
        <f>VLOOKUP(A:A,[2]全区!$A$1:$T$65536,20,FALSE)</f>
        <v>0</v>
      </c>
      <c r="AB713" s="219">
        <f t="shared" ref="AB713:AB721" si="1404">ROUND(AA713,0)</f>
        <v>0</v>
      </c>
      <c r="AC713" s="182">
        <f>VLOOKUP(A:A,[1]全区!$A$1:$V$65536,22,FALSE)</f>
        <v>0</v>
      </c>
      <c r="AD713" s="219">
        <f t="shared" ref="AD713:AD721" si="1405">ROUND(AC713,0)</f>
        <v>0</v>
      </c>
      <c r="AE713" s="182">
        <f>VLOOKUP(A:A,[2]全区!$A$1:$P$65536,16,FALSE)</f>
        <v>0</v>
      </c>
      <c r="AF713" s="219">
        <f t="shared" ref="AF713:AF721" si="1406">ROUND(AE713,0)</f>
        <v>0</v>
      </c>
      <c r="AH713" s="182">
        <v>0</v>
      </c>
      <c r="AI713" s="182">
        <f>VLOOKUP(A:A,'[4]YB01'!$A$1:$C$1317,3,FALSE)</f>
        <v>0</v>
      </c>
      <c r="AJ713" s="177">
        <f t="shared" si="1394"/>
        <v>0</v>
      </c>
      <c r="AK713" s="146">
        <v>0</v>
      </c>
      <c r="AL713" s="146">
        <f t="shared" ref="AL713:AL721" si="1407">ROUND(AM713,0)</f>
        <v>0</v>
      </c>
      <c r="AM713" s="228">
        <v>0</v>
      </c>
      <c r="AN713" s="182">
        <f t="shared" si="1291"/>
        <v>0</v>
      </c>
      <c r="AO713" s="219">
        <v>0</v>
      </c>
      <c r="AP713" s="176">
        <f>(SUMIF([5]预算调整!$O:$O,A:A,[5]预算调整!$AD:$AD))/10000</f>
        <v>0</v>
      </c>
      <c r="AQ713" s="219">
        <f t="shared" si="1303"/>
        <v>0</v>
      </c>
      <c r="AR713" s="219">
        <v>0</v>
      </c>
      <c r="AS713" s="182">
        <f>(SUMIF([6]预算调整!$F:$F,A:A,[6]预算调整!$P:$P))/10000</f>
        <v>0</v>
      </c>
      <c r="AT713" s="219">
        <f t="shared" si="1395"/>
        <v>0</v>
      </c>
      <c r="AW713" s="231">
        <v>0</v>
      </c>
      <c r="AX713" s="182">
        <f>(SUMIF([7]Sheet2!$B:$B,A:A,[7]Sheet2!$C:$C))/10000</f>
        <v>0</v>
      </c>
      <c r="AY713" s="219">
        <f t="shared" si="1396"/>
        <v>0</v>
      </c>
      <c r="BC713" s="182">
        <v>0</v>
      </c>
      <c r="BD713" s="146">
        <f t="shared" si="1397"/>
        <v>0</v>
      </c>
      <c r="BE713" s="182">
        <v>0</v>
      </c>
      <c r="BF713" s="182">
        <f>SUMIF([8]Sheet1!$O:$O,A713,[8]Sheet1!$AD:$AD)</f>
        <v>0</v>
      </c>
    </row>
    <row r="714" hidden="1" customHeight="1" spans="1:58">
      <c r="A714" s="208">
        <v>2110102</v>
      </c>
      <c r="B714" s="60" t="s">
        <v>102</v>
      </c>
      <c r="C714" s="63">
        <f t="shared" si="1388"/>
        <v>0</v>
      </c>
      <c r="D714" s="63">
        <f t="shared" si="1389"/>
        <v>0</v>
      </c>
      <c r="E714" s="63">
        <f t="shared" si="1390"/>
        <v>0</v>
      </c>
      <c r="F714" s="63">
        <f t="shared" si="1391"/>
        <v>0</v>
      </c>
      <c r="G714" s="63">
        <f t="shared" si="1392"/>
        <v>0</v>
      </c>
      <c r="H714" s="63">
        <f t="shared" si="1393"/>
        <v>0</v>
      </c>
      <c r="I714" s="106" t="str">
        <f t="shared" si="1346"/>
        <v>否</v>
      </c>
      <c r="J714" s="146" t="str">
        <f t="shared" si="1353"/>
        <v>项</v>
      </c>
      <c r="K714" s="146" t="str">
        <f t="shared" si="1354"/>
        <v>211</v>
      </c>
      <c r="N714" s="218">
        <v>0</v>
      </c>
      <c r="O714" s="146">
        <v>0</v>
      </c>
      <c r="P714" s="219">
        <f t="shared" si="1401"/>
        <v>0</v>
      </c>
      <c r="Q714" s="219">
        <v>0</v>
      </c>
      <c r="R714" s="219">
        <v>0</v>
      </c>
      <c r="S714" s="219">
        <f>VLOOKUP(A:A,[3]全区!$A$1:$O$65536,15,FALSE)</f>
        <v>0</v>
      </c>
      <c r="T714" s="219">
        <v>0</v>
      </c>
      <c r="U714" s="146">
        <f>VLOOKUP(A:A,[3]全区!$A$1:$Q$65536,17,FALSE)</f>
        <v>0</v>
      </c>
      <c r="V714" s="219">
        <f t="shared" si="1402"/>
        <v>0</v>
      </c>
      <c r="W714" s="219">
        <v>0</v>
      </c>
      <c r="X714" s="182">
        <f>VLOOKUP(A:A,[3]全区!$A$1:$S$65536,19,FALSE)</f>
        <v>0</v>
      </c>
      <c r="Y714" s="219">
        <f t="shared" si="1403"/>
        <v>0</v>
      </c>
      <c r="AA714" s="182">
        <f>VLOOKUP(A:A,[2]全区!$A$1:$T$65536,20,FALSE)</f>
        <v>0</v>
      </c>
      <c r="AB714" s="219">
        <f t="shared" si="1404"/>
        <v>0</v>
      </c>
      <c r="AC714" s="182">
        <f>VLOOKUP(A:A,[1]全区!$A$1:$V$65536,22,FALSE)</f>
        <v>0</v>
      </c>
      <c r="AD714" s="219">
        <f t="shared" si="1405"/>
        <v>0</v>
      </c>
      <c r="AE714" s="182">
        <f>VLOOKUP(A:A,[2]全区!$A$1:$P$65536,16,FALSE)</f>
        <v>0</v>
      </c>
      <c r="AF714" s="219">
        <f t="shared" si="1406"/>
        <v>0</v>
      </c>
      <c r="AH714" s="182">
        <v>0</v>
      </c>
      <c r="AI714" s="182">
        <f>VLOOKUP(A:A,'[4]YB01'!$A$1:$C$1317,3,FALSE)</f>
        <v>0</v>
      </c>
      <c r="AJ714" s="177">
        <f t="shared" si="1394"/>
        <v>0</v>
      </c>
      <c r="AK714" s="146">
        <v>0</v>
      </c>
      <c r="AL714" s="146">
        <f t="shared" si="1407"/>
        <v>0</v>
      </c>
      <c r="AM714" s="228">
        <v>0</v>
      </c>
      <c r="AN714" s="182">
        <f t="shared" si="1291"/>
        <v>0</v>
      </c>
      <c r="AO714" s="219">
        <v>0</v>
      </c>
      <c r="AP714" s="176">
        <f>(SUMIF([5]预算调整!$O:$O,A:A,[5]预算调整!$AD:$AD))/10000</f>
        <v>0</v>
      </c>
      <c r="AQ714" s="219">
        <f t="shared" si="1303"/>
        <v>0</v>
      </c>
      <c r="AR714" s="219">
        <v>0</v>
      </c>
      <c r="AS714" s="182">
        <f>(SUMIF([6]预算调整!$F:$F,A:A,[6]预算调整!$P:$P))/10000</f>
        <v>0</v>
      </c>
      <c r="AT714" s="219">
        <f t="shared" si="1395"/>
        <v>0</v>
      </c>
      <c r="AW714" s="231">
        <v>0</v>
      </c>
      <c r="AX714" s="182">
        <f>(SUMIF([7]Sheet2!$B:$B,A:A,[7]Sheet2!$C:$C))/10000</f>
        <v>0</v>
      </c>
      <c r="AY714" s="219">
        <f t="shared" si="1396"/>
        <v>0</v>
      </c>
      <c r="BC714" s="182">
        <v>0</v>
      </c>
      <c r="BD714" s="146">
        <f t="shared" si="1397"/>
        <v>0</v>
      </c>
      <c r="BE714" s="182">
        <v>0</v>
      </c>
      <c r="BF714" s="182">
        <f>SUMIF([8]Sheet1!$O:$O,A714,[8]Sheet1!$AD:$AD)</f>
        <v>0</v>
      </c>
    </row>
    <row r="715" hidden="1" customHeight="1" spans="1:58">
      <c r="A715" s="208">
        <v>2110103</v>
      </c>
      <c r="B715" s="60" t="s">
        <v>103</v>
      </c>
      <c r="C715" s="63">
        <f t="shared" si="1388"/>
        <v>0</v>
      </c>
      <c r="D715" s="63">
        <f t="shared" si="1389"/>
        <v>0</v>
      </c>
      <c r="E715" s="63">
        <f t="shared" si="1390"/>
        <v>0</v>
      </c>
      <c r="F715" s="63">
        <f t="shared" si="1391"/>
        <v>0</v>
      </c>
      <c r="G715" s="63">
        <f t="shared" si="1392"/>
        <v>0</v>
      </c>
      <c r="H715" s="63">
        <f t="shared" si="1393"/>
        <v>0</v>
      </c>
      <c r="I715" s="106" t="str">
        <f t="shared" si="1346"/>
        <v>否</v>
      </c>
      <c r="J715" s="146" t="str">
        <f t="shared" si="1353"/>
        <v>项</v>
      </c>
      <c r="K715" s="146" t="str">
        <f t="shared" si="1354"/>
        <v>211</v>
      </c>
      <c r="N715" s="218">
        <v>0</v>
      </c>
      <c r="O715" s="146">
        <v>0</v>
      </c>
      <c r="P715" s="219">
        <f t="shared" si="1401"/>
        <v>0</v>
      </c>
      <c r="Q715" s="219">
        <v>0</v>
      </c>
      <c r="R715" s="219">
        <v>0</v>
      </c>
      <c r="S715" s="219">
        <f>VLOOKUP(A:A,[3]全区!$A$1:$O$65536,15,FALSE)</f>
        <v>0</v>
      </c>
      <c r="T715" s="219">
        <v>0</v>
      </c>
      <c r="U715" s="146">
        <f>VLOOKUP(A:A,[3]全区!$A$1:$Q$65536,17,FALSE)</f>
        <v>0</v>
      </c>
      <c r="V715" s="219">
        <f t="shared" si="1402"/>
        <v>0</v>
      </c>
      <c r="W715" s="219">
        <v>0</v>
      </c>
      <c r="X715" s="182">
        <f>VLOOKUP(A:A,[3]全区!$A$1:$S$65536,19,FALSE)</f>
        <v>0</v>
      </c>
      <c r="Y715" s="219">
        <f t="shared" si="1403"/>
        <v>0</v>
      </c>
      <c r="AA715" s="182">
        <f>VLOOKUP(A:A,[2]全区!$A$1:$T$65536,20,FALSE)</f>
        <v>0</v>
      </c>
      <c r="AB715" s="219">
        <f t="shared" si="1404"/>
        <v>0</v>
      </c>
      <c r="AC715" s="182">
        <f>VLOOKUP(A:A,[1]全区!$A$1:$V$65536,22,FALSE)</f>
        <v>0</v>
      </c>
      <c r="AD715" s="219">
        <f t="shared" si="1405"/>
        <v>0</v>
      </c>
      <c r="AE715" s="182">
        <f>VLOOKUP(A:A,[2]全区!$A$1:$P$65536,16,FALSE)</f>
        <v>0</v>
      </c>
      <c r="AF715" s="219">
        <f t="shared" si="1406"/>
        <v>0</v>
      </c>
      <c r="AH715" s="182">
        <v>0</v>
      </c>
      <c r="AI715" s="182">
        <f>VLOOKUP(A:A,'[4]YB01'!$A$1:$C$1317,3,FALSE)</f>
        <v>0</v>
      </c>
      <c r="AJ715" s="177">
        <f t="shared" si="1394"/>
        <v>0</v>
      </c>
      <c r="AK715" s="146">
        <v>0</v>
      </c>
      <c r="AL715" s="146">
        <f t="shared" si="1407"/>
        <v>0</v>
      </c>
      <c r="AM715" s="228">
        <v>0</v>
      </c>
      <c r="AN715" s="182">
        <f t="shared" ref="AN715:AN778" si="1408">BC715+BG715</f>
        <v>0</v>
      </c>
      <c r="AO715" s="219">
        <v>0</v>
      </c>
      <c r="AP715" s="176">
        <f>(SUMIF([5]预算调整!$O:$O,A:A,[5]预算调整!$AD:$AD))/10000</f>
        <v>0</v>
      </c>
      <c r="AQ715" s="219">
        <f t="shared" si="1303"/>
        <v>0</v>
      </c>
      <c r="AR715" s="219">
        <v>0</v>
      </c>
      <c r="AS715" s="182">
        <f>(SUMIF([6]预算调整!$F:$F,A:A,[6]预算调整!$P:$P))/10000</f>
        <v>0</v>
      </c>
      <c r="AT715" s="219">
        <f t="shared" si="1395"/>
        <v>0</v>
      </c>
      <c r="AW715" s="231">
        <v>0</v>
      </c>
      <c r="AX715" s="182">
        <f>(SUMIF([7]Sheet2!$B:$B,A:A,[7]Sheet2!$C:$C))/10000</f>
        <v>0</v>
      </c>
      <c r="AY715" s="219">
        <f t="shared" si="1396"/>
        <v>0</v>
      </c>
      <c r="BC715" s="182">
        <v>0</v>
      </c>
      <c r="BD715" s="146">
        <f t="shared" si="1397"/>
        <v>0</v>
      </c>
      <c r="BE715" s="182">
        <v>0</v>
      </c>
      <c r="BF715" s="182">
        <f>SUMIF([8]Sheet1!$O:$O,A715,[8]Sheet1!$AD:$AD)</f>
        <v>0</v>
      </c>
    </row>
    <row r="716" hidden="1" customHeight="1" spans="1:58">
      <c r="A716" s="208">
        <v>2110104</v>
      </c>
      <c r="B716" s="60" t="s">
        <v>614</v>
      </c>
      <c r="C716" s="63">
        <f t="shared" si="1388"/>
        <v>0</v>
      </c>
      <c r="D716" s="63">
        <f t="shared" si="1389"/>
        <v>0</v>
      </c>
      <c r="E716" s="63">
        <f t="shared" si="1390"/>
        <v>0</v>
      </c>
      <c r="F716" s="63">
        <f t="shared" si="1391"/>
        <v>0</v>
      </c>
      <c r="G716" s="63">
        <f t="shared" si="1392"/>
        <v>0</v>
      </c>
      <c r="H716" s="63">
        <f t="shared" si="1393"/>
        <v>0</v>
      </c>
      <c r="I716" s="106" t="str">
        <f t="shared" si="1346"/>
        <v>否</v>
      </c>
      <c r="J716" s="146" t="str">
        <f t="shared" si="1353"/>
        <v>项</v>
      </c>
      <c r="K716" s="146" t="str">
        <f t="shared" si="1354"/>
        <v>211</v>
      </c>
      <c r="N716" s="218">
        <v>0</v>
      </c>
      <c r="O716" s="146">
        <v>0</v>
      </c>
      <c r="P716" s="219">
        <f t="shared" si="1401"/>
        <v>0</v>
      </c>
      <c r="Q716" s="219">
        <v>0</v>
      </c>
      <c r="R716" s="219">
        <v>0</v>
      </c>
      <c r="S716" s="219">
        <f>VLOOKUP(A:A,[3]全区!$A$1:$O$65536,15,FALSE)</f>
        <v>0</v>
      </c>
      <c r="T716" s="219">
        <v>0</v>
      </c>
      <c r="U716" s="146">
        <f>VLOOKUP(A:A,[3]全区!$A$1:$Q$65536,17,FALSE)</f>
        <v>0</v>
      </c>
      <c r="V716" s="219">
        <f t="shared" si="1402"/>
        <v>0</v>
      </c>
      <c r="W716" s="219">
        <v>0</v>
      </c>
      <c r="X716" s="182">
        <f>VLOOKUP(A:A,[3]全区!$A$1:$S$65536,19,FALSE)</f>
        <v>0</v>
      </c>
      <c r="Y716" s="219">
        <f t="shared" si="1403"/>
        <v>0</v>
      </c>
      <c r="AA716" s="182">
        <f>VLOOKUP(A:A,[2]全区!$A$1:$T$65536,20,FALSE)</f>
        <v>0</v>
      </c>
      <c r="AB716" s="219">
        <f t="shared" si="1404"/>
        <v>0</v>
      </c>
      <c r="AC716" s="182">
        <f>VLOOKUP(A:A,[1]全区!$A$1:$V$65536,22,FALSE)</f>
        <v>0</v>
      </c>
      <c r="AD716" s="219">
        <f t="shared" si="1405"/>
        <v>0</v>
      </c>
      <c r="AE716" s="182">
        <f>VLOOKUP(A:A,[2]全区!$A$1:$P$65536,16,FALSE)</f>
        <v>0</v>
      </c>
      <c r="AF716" s="219">
        <f t="shared" si="1406"/>
        <v>0</v>
      </c>
      <c r="AH716" s="182">
        <v>0</v>
      </c>
      <c r="AI716" s="182">
        <f>VLOOKUP(A:A,'[4]YB01'!$A$1:$C$1317,3,FALSE)</f>
        <v>0</v>
      </c>
      <c r="AJ716" s="177">
        <f t="shared" si="1394"/>
        <v>0</v>
      </c>
      <c r="AK716" s="146">
        <v>0</v>
      </c>
      <c r="AL716" s="146">
        <f t="shared" si="1407"/>
        <v>0</v>
      </c>
      <c r="AM716" s="228">
        <v>0</v>
      </c>
      <c r="AN716" s="182">
        <f t="shared" si="1408"/>
        <v>0</v>
      </c>
      <c r="AO716" s="219">
        <v>0</v>
      </c>
      <c r="AP716" s="176">
        <f>(SUMIF([5]预算调整!$O:$O,A:A,[5]预算调整!$AD:$AD))/10000</f>
        <v>0</v>
      </c>
      <c r="AQ716" s="219">
        <f t="shared" si="1303"/>
        <v>0</v>
      </c>
      <c r="AR716" s="219">
        <v>0</v>
      </c>
      <c r="AS716" s="182">
        <f>(SUMIF([6]预算调整!$F:$F,A:A,[6]预算调整!$P:$P))/10000</f>
        <v>0</v>
      </c>
      <c r="AT716" s="219">
        <f t="shared" si="1395"/>
        <v>0</v>
      </c>
      <c r="AW716" s="231">
        <v>0</v>
      </c>
      <c r="AX716" s="182">
        <f>(SUMIF([7]Sheet2!$B:$B,A:A,[7]Sheet2!$C:$C))/10000</f>
        <v>0</v>
      </c>
      <c r="AY716" s="219">
        <f t="shared" si="1396"/>
        <v>0</v>
      </c>
      <c r="BC716" s="182">
        <v>0</v>
      </c>
      <c r="BD716" s="146">
        <f t="shared" si="1397"/>
        <v>0</v>
      </c>
      <c r="BE716" s="182">
        <v>0</v>
      </c>
      <c r="BF716" s="182">
        <f>SUMIF([8]Sheet1!$O:$O,A716,[8]Sheet1!$AD:$AD)</f>
        <v>0</v>
      </c>
    </row>
    <row r="717" hidden="1" customHeight="1" spans="1:58">
      <c r="A717" s="208">
        <v>2110105</v>
      </c>
      <c r="B717" s="60" t="s">
        <v>615</v>
      </c>
      <c r="C717" s="63">
        <f t="shared" si="1388"/>
        <v>0</v>
      </c>
      <c r="D717" s="63">
        <f t="shared" si="1389"/>
        <v>0</v>
      </c>
      <c r="E717" s="63">
        <f t="shared" si="1390"/>
        <v>0</v>
      </c>
      <c r="F717" s="63">
        <f>G717-D717</f>
        <v>0</v>
      </c>
      <c r="G717" s="63">
        <f t="shared" si="1392"/>
        <v>0</v>
      </c>
      <c r="H717" s="63">
        <f t="shared" si="1393"/>
        <v>0</v>
      </c>
      <c r="I717" s="106" t="str">
        <f t="shared" si="1346"/>
        <v>否</v>
      </c>
      <c r="J717" s="146" t="str">
        <f t="shared" si="1353"/>
        <v>项</v>
      </c>
      <c r="K717" s="146" t="str">
        <f t="shared" si="1354"/>
        <v>211</v>
      </c>
      <c r="N717" s="218">
        <v>0</v>
      </c>
      <c r="O717" s="146">
        <v>0</v>
      </c>
      <c r="P717" s="219">
        <f t="shared" si="1401"/>
        <v>0</v>
      </c>
      <c r="Q717" s="219">
        <v>0</v>
      </c>
      <c r="R717" s="219">
        <v>0</v>
      </c>
      <c r="S717" s="219">
        <f>VLOOKUP(A:A,[3]全区!$A$1:$O$65536,15,FALSE)</f>
        <v>0</v>
      </c>
      <c r="T717" s="219">
        <v>0</v>
      </c>
      <c r="U717" s="146">
        <f>VLOOKUP(A:A,[3]全区!$A$1:$Q$65536,17,FALSE)</f>
        <v>0</v>
      </c>
      <c r="V717" s="219">
        <f t="shared" si="1402"/>
        <v>0</v>
      </c>
      <c r="W717" s="219">
        <v>0</v>
      </c>
      <c r="X717" s="182">
        <f>VLOOKUP(A:A,[3]全区!$A$1:$S$65536,19,FALSE)</f>
        <v>0</v>
      </c>
      <c r="Y717" s="219">
        <f t="shared" si="1403"/>
        <v>0</v>
      </c>
      <c r="AA717" s="182">
        <f>VLOOKUP(A:A,[2]全区!$A$1:$T$65536,20,FALSE)</f>
        <v>0</v>
      </c>
      <c r="AB717" s="219">
        <f t="shared" si="1404"/>
        <v>0</v>
      </c>
      <c r="AC717" s="182">
        <f>VLOOKUP(A:A,[1]全区!$A$1:$V$65536,22,FALSE)</f>
        <v>0</v>
      </c>
      <c r="AD717" s="219">
        <f t="shared" si="1405"/>
        <v>0</v>
      </c>
      <c r="AE717" s="182">
        <f>VLOOKUP(A:A,[2]全区!$A$1:$P$65536,16,FALSE)</f>
        <v>0</v>
      </c>
      <c r="AF717" s="219">
        <f t="shared" si="1406"/>
        <v>0</v>
      </c>
      <c r="AH717" s="182">
        <v>0</v>
      </c>
      <c r="AI717" s="182">
        <f>VLOOKUP(A:A,'[4]YB01'!$A$1:$C$1317,3,FALSE)</f>
        <v>0</v>
      </c>
      <c r="AJ717" s="177">
        <f t="shared" si="1394"/>
        <v>17</v>
      </c>
      <c r="AK717" s="146">
        <v>0</v>
      </c>
      <c r="AL717" s="146">
        <f t="shared" si="1407"/>
        <v>0</v>
      </c>
      <c r="AM717" s="228">
        <v>0</v>
      </c>
      <c r="AN717" s="182">
        <f t="shared" si="1408"/>
        <v>0</v>
      </c>
      <c r="AO717" s="219">
        <v>0</v>
      </c>
      <c r="AP717" s="176">
        <f>(SUMIF([5]预算调整!$O:$O,A:A,[5]预算调整!$AD:$AD))/10000</f>
        <v>0</v>
      </c>
      <c r="AQ717" s="219">
        <f t="shared" si="1303"/>
        <v>0</v>
      </c>
      <c r="AR717" s="219">
        <v>17</v>
      </c>
      <c r="AS717" s="182">
        <f>(SUMIF([6]预算调整!$F:$F,A:A,[6]预算调整!$P:$P))/10000</f>
        <v>0</v>
      </c>
      <c r="AT717" s="219">
        <v>17</v>
      </c>
      <c r="AW717" s="231">
        <v>0</v>
      </c>
      <c r="AX717" s="182">
        <f>(SUMIF([7]Sheet2!$B:$B,A:A,[7]Sheet2!$C:$C))/10000</f>
        <v>0</v>
      </c>
      <c r="AY717" s="219">
        <f t="shared" si="1396"/>
        <v>0</v>
      </c>
      <c r="BC717" s="182">
        <v>0</v>
      </c>
      <c r="BD717" s="146">
        <f t="shared" si="1397"/>
        <v>0</v>
      </c>
      <c r="BE717" s="182">
        <v>0</v>
      </c>
      <c r="BF717" s="182">
        <f>SUMIF([8]Sheet1!$O:$O,A717,[8]Sheet1!$AD:$AD)</f>
        <v>0</v>
      </c>
    </row>
    <row r="718" hidden="1" customHeight="1" spans="1:58">
      <c r="A718" s="208">
        <v>2110106</v>
      </c>
      <c r="B718" s="60" t="s">
        <v>616</v>
      </c>
      <c r="C718" s="63">
        <f t="shared" si="1388"/>
        <v>0</v>
      </c>
      <c r="D718" s="63">
        <f t="shared" si="1389"/>
        <v>0</v>
      </c>
      <c r="E718" s="63">
        <f t="shared" si="1390"/>
        <v>0</v>
      </c>
      <c r="F718" s="63">
        <f t="shared" si="1391"/>
        <v>0</v>
      </c>
      <c r="G718" s="63">
        <f t="shared" si="1392"/>
        <v>0</v>
      </c>
      <c r="H718" s="63">
        <f t="shared" si="1393"/>
        <v>0</v>
      </c>
      <c r="I718" s="106" t="str">
        <f t="shared" si="1346"/>
        <v>否</v>
      </c>
      <c r="J718" s="146" t="str">
        <f t="shared" si="1353"/>
        <v>项</v>
      </c>
      <c r="K718" s="146" t="str">
        <f t="shared" si="1354"/>
        <v>211</v>
      </c>
      <c r="N718" s="218">
        <v>0</v>
      </c>
      <c r="O718" s="146">
        <v>0</v>
      </c>
      <c r="P718" s="219">
        <f t="shared" si="1401"/>
        <v>0</v>
      </c>
      <c r="Q718" s="219">
        <v>0</v>
      </c>
      <c r="R718" s="219">
        <v>0</v>
      </c>
      <c r="S718" s="219">
        <f>VLOOKUP(A:A,[3]全区!$A$1:$O$65536,15,FALSE)</f>
        <v>0</v>
      </c>
      <c r="T718" s="219">
        <v>0</v>
      </c>
      <c r="U718" s="146">
        <f>VLOOKUP(A:A,[3]全区!$A$1:$Q$65536,17,FALSE)</f>
        <v>0</v>
      </c>
      <c r="V718" s="219">
        <f t="shared" si="1402"/>
        <v>0</v>
      </c>
      <c r="W718" s="219">
        <v>0</v>
      </c>
      <c r="X718" s="182">
        <f>VLOOKUP(A:A,[3]全区!$A$1:$S$65536,19,FALSE)</f>
        <v>0</v>
      </c>
      <c r="Y718" s="219">
        <f t="shared" si="1403"/>
        <v>0</v>
      </c>
      <c r="AA718" s="182">
        <f>VLOOKUP(A:A,[2]全区!$A$1:$T$65536,20,FALSE)</f>
        <v>0</v>
      </c>
      <c r="AB718" s="219">
        <f t="shared" si="1404"/>
        <v>0</v>
      </c>
      <c r="AC718" s="182">
        <f>VLOOKUP(A:A,[1]全区!$A$1:$V$65536,22,FALSE)</f>
        <v>0</v>
      </c>
      <c r="AD718" s="219">
        <f t="shared" si="1405"/>
        <v>0</v>
      </c>
      <c r="AE718" s="182">
        <f>VLOOKUP(A:A,[2]全区!$A$1:$P$65536,16,FALSE)</f>
        <v>0</v>
      </c>
      <c r="AF718" s="219">
        <f t="shared" si="1406"/>
        <v>0</v>
      </c>
      <c r="AH718" s="182">
        <v>0</v>
      </c>
      <c r="AI718" s="182">
        <f>VLOOKUP(A:A,'[4]YB01'!$A$1:$C$1317,3,FALSE)</f>
        <v>0</v>
      </c>
      <c r="AJ718" s="177">
        <f t="shared" si="1394"/>
        <v>0</v>
      </c>
      <c r="AK718" s="146">
        <v>0</v>
      </c>
      <c r="AL718" s="146">
        <f t="shared" si="1407"/>
        <v>0</v>
      </c>
      <c r="AM718" s="228">
        <v>0</v>
      </c>
      <c r="AN718" s="182">
        <f t="shared" si="1408"/>
        <v>0</v>
      </c>
      <c r="AO718" s="219">
        <v>0</v>
      </c>
      <c r="AP718" s="176">
        <f>(SUMIF([5]预算调整!$O:$O,A:A,[5]预算调整!$AD:$AD))/10000</f>
        <v>0</v>
      </c>
      <c r="AQ718" s="219">
        <f t="shared" si="1303"/>
        <v>0</v>
      </c>
      <c r="AR718" s="219">
        <v>0</v>
      </c>
      <c r="AS718" s="182">
        <f>(SUMIF([6]预算调整!$F:$F,A:A,[6]预算调整!$P:$P))/10000</f>
        <v>0</v>
      </c>
      <c r="AT718" s="219">
        <f t="shared" si="1395"/>
        <v>0</v>
      </c>
      <c r="AW718" s="231">
        <v>0</v>
      </c>
      <c r="AX718" s="182">
        <f>(SUMIF([7]Sheet2!$B:$B,A:A,[7]Sheet2!$C:$C))/10000</f>
        <v>0</v>
      </c>
      <c r="AY718" s="219">
        <f t="shared" si="1396"/>
        <v>0</v>
      </c>
      <c r="BC718" s="182">
        <v>0</v>
      </c>
      <c r="BD718" s="146">
        <f t="shared" si="1397"/>
        <v>0</v>
      </c>
      <c r="BE718" s="182">
        <v>0</v>
      </c>
      <c r="BF718" s="182">
        <f>SUMIF([8]Sheet1!$O:$O,A718,[8]Sheet1!$AD:$AD)</f>
        <v>0</v>
      </c>
    </row>
    <row r="719" hidden="1" customHeight="1" spans="1:58">
      <c r="A719" s="208">
        <v>2110107</v>
      </c>
      <c r="B719" s="60" t="s">
        <v>617</v>
      </c>
      <c r="C719" s="63">
        <f t="shared" si="1388"/>
        <v>0</v>
      </c>
      <c r="D719" s="63">
        <f t="shared" si="1389"/>
        <v>0</v>
      </c>
      <c r="E719" s="63">
        <f t="shared" si="1390"/>
        <v>0</v>
      </c>
      <c r="F719" s="63">
        <f t="shared" si="1391"/>
        <v>0</v>
      </c>
      <c r="G719" s="63">
        <f t="shared" si="1392"/>
        <v>0</v>
      </c>
      <c r="H719" s="63">
        <f t="shared" si="1393"/>
        <v>0</v>
      </c>
      <c r="I719" s="106" t="str">
        <f t="shared" si="1346"/>
        <v>否</v>
      </c>
      <c r="J719" s="146" t="str">
        <f t="shared" si="1353"/>
        <v>项</v>
      </c>
      <c r="K719" s="146" t="str">
        <f t="shared" si="1354"/>
        <v>211</v>
      </c>
      <c r="N719" s="218">
        <v>0</v>
      </c>
      <c r="O719" s="146">
        <v>0</v>
      </c>
      <c r="P719" s="219">
        <f t="shared" si="1401"/>
        <v>0</v>
      </c>
      <c r="Q719" s="219">
        <v>0</v>
      </c>
      <c r="R719" s="219">
        <v>0</v>
      </c>
      <c r="S719" s="219">
        <f>VLOOKUP(A:A,[3]全区!$A$1:$O$65536,15,FALSE)</f>
        <v>0</v>
      </c>
      <c r="T719" s="219">
        <v>0</v>
      </c>
      <c r="U719" s="146">
        <f>VLOOKUP(A:A,[3]全区!$A$1:$Q$65536,17,FALSE)</f>
        <v>0</v>
      </c>
      <c r="V719" s="219">
        <f t="shared" si="1402"/>
        <v>0</v>
      </c>
      <c r="W719" s="219">
        <v>0</v>
      </c>
      <c r="X719" s="182">
        <f>VLOOKUP(A:A,[3]全区!$A$1:$S$65536,19,FALSE)</f>
        <v>0</v>
      </c>
      <c r="Y719" s="219">
        <f t="shared" si="1403"/>
        <v>0</v>
      </c>
      <c r="AA719" s="182">
        <f>VLOOKUP(A:A,[2]全区!$A$1:$T$65536,20,FALSE)</f>
        <v>0</v>
      </c>
      <c r="AB719" s="219">
        <f t="shared" si="1404"/>
        <v>0</v>
      </c>
      <c r="AC719" s="182">
        <f>VLOOKUP(A:A,[1]全区!$A$1:$V$65536,22,FALSE)</f>
        <v>0</v>
      </c>
      <c r="AD719" s="219">
        <f t="shared" si="1405"/>
        <v>0</v>
      </c>
      <c r="AE719" s="182">
        <f>VLOOKUP(A:A,[2]全区!$A$1:$P$65536,16,FALSE)</f>
        <v>0</v>
      </c>
      <c r="AF719" s="219">
        <f t="shared" si="1406"/>
        <v>0</v>
      </c>
      <c r="AH719" s="182">
        <v>0</v>
      </c>
      <c r="AI719" s="182">
        <f>VLOOKUP(A:A,'[4]YB01'!$A$1:$C$1317,3,FALSE)</f>
        <v>0</v>
      </c>
      <c r="AJ719" s="177">
        <f t="shared" si="1394"/>
        <v>0</v>
      </c>
      <c r="AK719" s="146">
        <v>0</v>
      </c>
      <c r="AL719" s="146">
        <f t="shared" si="1407"/>
        <v>0</v>
      </c>
      <c r="AM719" s="228">
        <v>0</v>
      </c>
      <c r="AN719" s="182">
        <f t="shared" si="1408"/>
        <v>0</v>
      </c>
      <c r="AO719" s="219">
        <v>0</v>
      </c>
      <c r="AP719" s="176">
        <f>(SUMIF([5]预算调整!$O:$O,A:A,[5]预算调整!$AD:$AD))/10000</f>
        <v>0</v>
      </c>
      <c r="AQ719" s="219">
        <f t="shared" si="1303"/>
        <v>0</v>
      </c>
      <c r="AR719" s="219">
        <v>0</v>
      </c>
      <c r="AS719" s="182">
        <f>(SUMIF([6]预算调整!$F:$F,A:A,[6]预算调整!$P:$P))/10000</f>
        <v>0</v>
      </c>
      <c r="AT719" s="219">
        <f t="shared" si="1395"/>
        <v>0</v>
      </c>
      <c r="AW719" s="231">
        <v>0</v>
      </c>
      <c r="AX719" s="182">
        <f>(SUMIF([7]Sheet2!$B:$B,A:A,[7]Sheet2!$C:$C))/10000</f>
        <v>0</v>
      </c>
      <c r="AY719" s="219">
        <f t="shared" si="1396"/>
        <v>0</v>
      </c>
      <c r="BC719" s="182">
        <v>0</v>
      </c>
      <c r="BD719" s="146">
        <f t="shared" si="1397"/>
        <v>0</v>
      </c>
      <c r="BE719" s="182">
        <v>0</v>
      </c>
      <c r="BF719" s="182">
        <f>SUMIF([8]Sheet1!$O:$O,A719,[8]Sheet1!$AD:$AD)</f>
        <v>0</v>
      </c>
    </row>
    <row r="720" hidden="1" customHeight="1" spans="1:58">
      <c r="A720" s="208">
        <v>2110108</v>
      </c>
      <c r="B720" s="60" t="s">
        <v>618</v>
      </c>
      <c r="C720" s="63">
        <f t="shared" si="1388"/>
        <v>0</v>
      </c>
      <c r="D720" s="63">
        <f t="shared" si="1389"/>
        <v>0</v>
      </c>
      <c r="E720" s="63">
        <f t="shared" si="1390"/>
        <v>0</v>
      </c>
      <c r="F720" s="63">
        <f t="shared" si="1391"/>
        <v>0</v>
      </c>
      <c r="G720" s="63">
        <f t="shared" si="1392"/>
        <v>0</v>
      </c>
      <c r="H720" s="63">
        <f t="shared" si="1393"/>
        <v>0</v>
      </c>
      <c r="I720" s="106" t="str">
        <f t="shared" si="1346"/>
        <v>否</v>
      </c>
      <c r="J720" s="146" t="str">
        <f t="shared" si="1353"/>
        <v>项</v>
      </c>
      <c r="K720" s="146" t="str">
        <f t="shared" si="1354"/>
        <v>211</v>
      </c>
      <c r="N720" s="218">
        <v>0</v>
      </c>
      <c r="P720" s="219">
        <f t="shared" si="1401"/>
        <v>0</v>
      </c>
      <c r="Q720" s="219"/>
      <c r="R720" s="219"/>
      <c r="S720" s="219"/>
      <c r="T720" s="219"/>
      <c r="V720" s="219"/>
      <c r="W720" s="219">
        <v>0</v>
      </c>
      <c r="Y720" s="219">
        <f t="shared" si="1403"/>
        <v>0</v>
      </c>
      <c r="AB720" s="219"/>
      <c r="AD720" s="219">
        <f t="shared" si="1405"/>
        <v>0</v>
      </c>
      <c r="AF720" s="219"/>
      <c r="AH720" s="182">
        <v>0</v>
      </c>
      <c r="AI720" s="182">
        <f>VLOOKUP(A:A,'[4]YB01'!$A$1:$C$1317,3,FALSE)</f>
        <v>0</v>
      </c>
      <c r="AJ720" s="177">
        <f t="shared" si="1394"/>
        <v>0</v>
      </c>
      <c r="AK720" s="146">
        <v>0</v>
      </c>
      <c r="AL720" s="146">
        <f t="shared" si="1407"/>
        <v>0</v>
      </c>
      <c r="AM720" s="228">
        <v>0</v>
      </c>
      <c r="AN720" s="182">
        <f t="shared" si="1408"/>
        <v>0</v>
      </c>
      <c r="AO720" s="219">
        <v>0</v>
      </c>
      <c r="AP720" s="176">
        <f>(SUMIF([5]预算调整!$O:$O,A:A,[5]预算调整!$AD:$AD))/10000</f>
        <v>0</v>
      </c>
      <c r="AQ720" s="219">
        <f t="shared" si="1303"/>
        <v>0</v>
      </c>
      <c r="AR720" s="219">
        <v>0</v>
      </c>
      <c r="AS720" s="182">
        <f>(SUMIF([6]预算调整!$F:$F,A:A,[6]预算调整!$P:$P))/10000</f>
        <v>0</v>
      </c>
      <c r="AT720" s="219">
        <f t="shared" si="1395"/>
        <v>0</v>
      </c>
      <c r="AW720" s="231">
        <v>0</v>
      </c>
      <c r="AX720" s="182">
        <f>(SUMIF([7]Sheet2!$B:$B,A:A,[7]Sheet2!$C:$C))/10000</f>
        <v>0</v>
      </c>
      <c r="AY720" s="219">
        <f t="shared" si="1396"/>
        <v>0</v>
      </c>
      <c r="BC720" s="182">
        <v>0</v>
      </c>
      <c r="BD720" s="146">
        <f t="shared" si="1397"/>
        <v>0</v>
      </c>
      <c r="BE720" s="182">
        <v>0</v>
      </c>
      <c r="BF720" s="182">
        <f>SUMIF([8]Sheet1!$O:$O,A720,[8]Sheet1!$AD:$AD)</f>
        <v>0</v>
      </c>
    </row>
    <row r="721" customHeight="1" spans="1:58">
      <c r="A721" s="208">
        <v>2110199</v>
      </c>
      <c r="B721" s="60" t="s">
        <v>619</v>
      </c>
      <c r="C721" s="63">
        <f t="shared" si="1388"/>
        <v>442</v>
      </c>
      <c r="D721" s="63">
        <f t="shared" si="1389"/>
        <v>0</v>
      </c>
      <c r="E721" s="63">
        <f t="shared" si="1390"/>
        <v>109</v>
      </c>
      <c r="F721" s="63">
        <f>G721-D721</f>
        <v>0</v>
      </c>
      <c r="G721" s="63">
        <f t="shared" si="1392"/>
        <v>0</v>
      </c>
      <c r="H721" s="63">
        <f t="shared" si="1393"/>
        <v>551</v>
      </c>
      <c r="I721" s="106" t="str">
        <f t="shared" si="1346"/>
        <v>是</v>
      </c>
      <c r="J721" s="146" t="str">
        <f t="shared" si="1353"/>
        <v>项</v>
      </c>
      <c r="K721" s="146" t="str">
        <f t="shared" si="1354"/>
        <v>211</v>
      </c>
      <c r="N721" s="218">
        <v>442</v>
      </c>
      <c r="O721" s="146">
        <v>442.116164</v>
      </c>
      <c r="P721" s="219">
        <f t="shared" si="1401"/>
        <v>442</v>
      </c>
      <c r="Q721" s="219">
        <v>0</v>
      </c>
      <c r="R721" s="219">
        <v>0</v>
      </c>
      <c r="S721" s="219">
        <f>VLOOKUP(A:A,[3]全区!$A$1:$O$65536,15,FALSE)</f>
        <v>0</v>
      </c>
      <c r="T721" s="219">
        <v>0</v>
      </c>
      <c r="U721" s="146">
        <f>VLOOKUP(A:A,[3]全区!$A$1:$Q$65536,17,FALSE)</f>
        <v>0</v>
      </c>
      <c r="V721" s="219">
        <f t="shared" si="1402"/>
        <v>0</v>
      </c>
      <c r="W721" s="219">
        <v>0</v>
      </c>
      <c r="X721" s="182">
        <f>VLOOKUP(A:A,[3]全区!$A$1:$S$65536,19,FALSE)</f>
        <v>0</v>
      </c>
      <c r="Y721" s="219">
        <f t="shared" si="1403"/>
        <v>0</v>
      </c>
      <c r="AA721" s="182">
        <f>VLOOKUP(A:A,[2]全区!$A$1:$T$65536,20,FALSE)</f>
        <v>0</v>
      </c>
      <c r="AB721" s="219">
        <f t="shared" si="1404"/>
        <v>0</v>
      </c>
      <c r="AC721" s="182">
        <f>VLOOKUP(A:A,[1]全区!$A$1:$V$65536,22,FALSE)</f>
        <v>0</v>
      </c>
      <c r="AD721" s="219">
        <f t="shared" si="1405"/>
        <v>0</v>
      </c>
      <c r="AE721" s="182">
        <f>VLOOKUP(A:A,[2]全区!$A$1:$P$65536,16,FALSE)</f>
        <v>0</v>
      </c>
      <c r="AF721" s="219">
        <f t="shared" si="1406"/>
        <v>0</v>
      </c>
      <c r="AH721" s="182">
        <v>403</v>
      </c>
      <c r="AI721" s="182">
        <f>VLOOKUP(A:A,'[4]YB01'!$A$1:$C$1317,3,FALSE)</f>
        <v>403</v>
      </c>
      <c r="AJ721" s="177">
        <f t="shared" si="1394"/>
        <v>86</v>
      </c>
      <c r="AK721" s="146">
        <v>419</v>
      </c>
      <c r="AL721" s="146">
        <f t="shared" si="1407"/>
        <v>419</v>
      </c>
      <c r="AM721" s="228">
        <v>419.361629</v>
      </c>
      <c r="AN721" s="182">
        <f t="shared" si="1408"/>
        <v>132</v>
      </c>
      <c r="AO721" s="219">
        <v>35</v>
      </c>
      <c r="AP721" s="176">
        <f>(SUMIF([5]预算调整!$O:$O,A:A,[5]预算调整!$AD:$AD))/10000</f>
        <v>34.861234</v>
      </c>
      <c r="AQ721" s="219">
        <f t="shared" si="1303"/>
        <v>35</v>
      </c>
      <c r="AR721" s="219">
        <v>51</v>
      </c>
      <c r="AS721" s="182">
        <f>(SUMIF([6]预算调整!$F:$F,A:A,[6]预算调整!$P:$P))/10000</f>
        <v>51.485988</v>
      </c>
      <c r="AT721" s="219">
        <f t="shared" si="1395"/>
        <v>51</v>
      </c>
      <c r="AW721" s="231">
        <v>0</v>
      </c>
      <c r="AX721" s="182">
        <f>(SUMIF([7]Sheet2!$B:$B,A:A,[7]Sheet2!$C:$C))/10000</f>
        <v>0</v>
      </c>
      <c r="AY721" s="219">
        <f t="shared" si="1396"/>
        <v>0</v>
      </c>
      <c r="BC721" s="182">
        <v>132</v>
      </c>
      <c r="BD721" s="146">
        <f t="shared" si="1397"/>
        <v>132</v>
      </c>
      <c r="BE721" s="182">
        <v>131.83925</v>
      </c>
      <c r="BF721" s="182">
        <f>SUMIF([8]Sheet1!$O:$O,A721,[8]Sheet1!$AD:$AD)</f>
        <v>1318392.5</v>
      </c>
    </row>
    <row r="722" s="177" customFormat="1" customHeight="1" spans="1:58">
      <c r="A722" s="209">
        <v>21102</v>
      </c>
      <c r="B722" s="207" t="s">
        <v>620</v>
      </c>
      <c r="C722" s="66">
        <f t="shared" ref="C722:H722" si="1409">SUM(C723:C725)</f>
        <v>0</v>
      </c>
      <c r="D722" s="66">
        <f t="shared" si="1409"/>
        <v>0</v>
      </c>
      <c r="E722" s="66">
        <f t="shared" si="1409"/>
        <v>12</v>
      </c>
      <c r="F722" s="66">
        <f t="shared" si="1409"/>
        <v>0</v>
      </c>
      <c r="G722" s="66">
        <f t="shared" si="1409"/>
        <v>0</v>
      </c>
      <c r="H722" s="66">
        <f t="shared" si="1409"/>
        <v>12</v>
      </c>
      <c r="I722" s="106" t="str">
        <f t="shared" si="1346"/>
        <v>是</v>
      </c>
      <c r="J722" s="143" t="str">
        <f t="shared" si="1353"/>
        <v>款</v>
      </c>
      <c r="K722" s="143" t="str">
        <f t="shared" si="1354"/>
        <v>211</v>
      </c>
      <c r="L722" s="143"/>
      <c r="M722" s="143"/>
      <c r="N722" s="143"/>
      <c r="O722" s="143"/>
      <c r="P722" s="143"/>
      <c r="Q722" s="143"/>
      <c r="R722" s="143"/>
      <c r="S722" s="143"/>
      <c r="T722" s="143"/>
      <c r="U722" s="143"/>
      <c r="V722" s="143"/>
      <c r="W722" s="143"/>
      <c r="AN722" s="182">
        <f t="shared" si="1408"/>
        <v>0</v>
      </c>
      <c r="AO722" s="219"/>
      <c r="AP722" s="176">
        <f>(SUMIF([5]预算调整!$O:$O,A:A,[5]预算调整!$AD:$AD))/10000</f>
        <v>0</v>
      </c>
      <c r="AQ722" s="219">
        <f t="shared" si="1303"/>
        <v>0</v>
      </c>
      <c r="AR722" s="219"/>
      <c r="AS722" s="182">
        <v>0</v>
      </c>
      <c r="AX722" s="182">
        <v>0</v>
      </c>
      <c r="BC722" s="182"/>
      <c r="BD722" s="182"/>
      <c r="BE722" s="182">
        <v>0</v>
      </c>
      <c r="BF722" s="182"/>
    </row>
    <row r="723" hidden="1" customHeight="1" spans="1:58">
      <c r="A723" s="208">
        <v>2110203</v>
      </c>
      <c r="B723" s="60" t="s">
        <v>621</v>
      </c>
      <c r="C723" s="63">
        <f t="shared" ref="C723:C725" si="1410">N723+T723+W723</f>
        <v>0</v>
      </c>
      <c r="D723" s="63">
        <f t="shared" ref="D723:D725" si="1411">Q723+T723</f>
        <v>0</v>
      </c>
      <c r="E723" s="63">
        <f t="shared" ref="E723:E725" si="1412">H723-C723</f>
        <v>0</v>
      </c>
      <c r="F723" s="63">
        <f t="shared" ref="F723:F725" si="1413">D723-G723</f>
        <v>0</v>
      </c>
      <c r="G723" s="63">
        <f t="shared" ref="G723:G725" si="1414">AW723</f>
        <v>0</v>
      </c>
      <c r="H723" s="63">
        <f t="shared" ref="H723:H725" si="1415">AK723+AN723</f>
        <v>0</v>
      </c>
      <c r="I723" s="106" t="str">
        <f t="shared" si="1346"/>
        <v>否</v>
      </c>
      <c r="J723" s="146" t="str">
        <f t="shared" si="1353"/>
        <v>项</v>
      </c>
      <c r="K723" s="146" t="str">
        <f t="shared" si="1354"/>
        <v>211</v>
      </c>
      <c r="N723" s="218">
        <v>0</v>
      </c>
      <c r="O723" s="146">
        <v>0</v>
      </c>
      <c r="P723" s="219">
        <f>ROUND(O723,0)</f>
        <v>0</v>
      </c>
      <c r="Q723" s="219">
        <v>0</v>
      </c>
      <c r="R723" s="219">
        <v>0</v>
      </c>
      <c r="S723" s="219">
        <f>VLOOKUP(A:A,[3]全区!$A$1:$O$65536,15,FALSE)</f>
        <v>0</v>
      </c>
      <c r="T723" s="219">
        <v>0</v>
      </c>
      <c r="U723" s="146">
        <f>VLOOKUP(A:A,[3]全区!$A$1:$Q$65536,17,FALSE)</f>
        <v>0</v>
      </c>
      <c r="V723" s="219">
        <f>ROUND(U723,0)</f>
        <v>0</v>
      </c>
      <c r="W723" s="219">
        <v>0</v>
      </c>
      <c r="X723" s="182">
        <f>VLOOKUP(A:A,[3]全区!$A$1:$S$65536,19,FALSE)</f>
        <v>0</v>
      </c>
      <c r="Y723" s="219">
        <f>ROUND(X723,0)</f>
        <v>0</v>
      </c>
      <c r="AA723" s="182">
        <f>VLOOKUP(A:A,[2]全区!$A$1:$T$65536,20,FALSE)</f>
        <v>0</v>
      </c>
      <c r="AB723" s="219">
        <f>ROUND(AA723,0)</f>
        <v>0</v>
      </c>
      <c r="AC723" s="182">
        <f>VLOOKUP(A:A,[1]全区!$A$1:$V$65536,22,FALSE)</f>
        <v>0</v>
      </c>
      <c r="AD723" s="219">
        <f>ROUND(AC723,0)</f>
        <v>0</v>
      </c>
      <c r="AE723" s="182">
        <f>VLOOKUP(A:A,[2]全区!$A$1:$P$65536,16,FALSE)</f>
        <v>0</v>
      </c>
      <c r="AF723" s="219">
        <f>ROUND(AE723,0)</f>
        <v>0</v>
      </c>
      <c r="AH723" s="182">
        <v>0</v>
      </c>
      <c r="AI723" s="182">
        <f>VLOOKUP(A:A,'[4]YB01'!$A$1:$C$1317,3,FALSE)</f>
        <v>0</v>
      </c>
      <c r="AJ723" s="177">
        <f t="shared" ref="AJ723:AJ725" si="1416">AO723+AR723</f>
        <v>0</v>
      </c>
      <c r="AK723" s="146">
        <v>0</v>
      </c>
      <c r="AL723" s="146">
        <f>ROUND(AM723,0)</f>
        <v>0</v>
      </c>
      <c r="AM723" s="228">
        <v>0</v>
      </c>
      <c r="AN723" s="182">
        <f t="shared" si="1408"/>
        <v>0</v>
      </c>
      <c r="AO723" s="219">
        <v>0</v>
      </c>
      <c r="AP723" s="176">
        <f>(SUMIF([5]预算调整!$O:$O,A:A,[5]预算调整!$AD:$AD))/10000</f>
        <v>0</v>
      </c>
      <c r="AQ723" s="219">
        <f t="shared" si="1303"/>
        <v>0</v>
      </c>
      <c r="AR723" s="219">
        <v>0</v>
      </c>
      <c r="AS723" s="182">
        <f>(SUMIF([6]预算调整!$F:$F,A:A,[6]预算调整!$P:$P))/10000</f>
        <v>0</v>
      </c>
      <c r="AT723" s="219">
        <f t="shared" ref="AT723:AT725" si="1417">ROUND(AS723,0)</f>
        <v>0</v>
      </c>
      <c r="AW723" s="231">
        <v>0</v>
      </c>
      <c r="AX723" s="182">
        <f>(SUMIF([7]Sheet2!$B:$B,A:A,[7]Sheet2!$C:$C))/10000</f>
        <v>0</v>
      </c>
      <c r="AY723" s="219">
        <f t="shared" ref="AY723:AY725" si="1418">ROUND(AX723,0)</f>
        <v>0</v>
      </c>
      <c r="BC723" s="182">
        <v>0</v>
      </c>
      <c r="BD723" s="146">
        <f t="shared" ref="BD723:BD725" si="1419">ROUND(BE723,0)</f>
        <v>0</v>
      </c>
      <c r="BE723" s="182">
        <v>0</v>
      </c>
      <c r="BF723" s="182">
        <f>SUMIF([8]Sheet1!$O:$O,A723,[8]Sheet1!$AD:$AD)</f>
        <v>0</v>
      </c>
    </row>
    <row r="724" hidden="1" customHeight="1" spans="1:58">
      <c r="A724" s="208">
        <v>2110204</v>
      </c>
      <c r="B724" s="60" t="s">
        <v>622</v>
      </c>
      <c r="C724" s="63">
        <f t="shared" si="1410"/>
        <v>0</v>
      </c>
      <c r="D724" s="63">
        <f t="shared" si="1411"/>
        <v>0</v>
      </c>
      <c r="E724" s="63">
        <f t="shared" si="1412"/>
        <v>0</v>
      </c>
      <c r="F724" s="63">
        <f t="shared" si="1413"/>
        <v>0</v>
      </c>
      <c r="G724" s="63">
        <f t="shared" si="1414"/>
        <v>0</v>
      </c>
      <c r="H724" s="63">
        <f t="shared" si="1415"/>
        <v>0</v>
      </c>
      <c r="I724" s="106" t="str">
        <f t="shared" si="1346"/>
        <v>否</v>
      </c>
      <c r="J724" s="146" t="str">
        <f t="shared" si="1353"/>
        <v>项</v>
      </c>
      <c r="K724" s="146" t="str">
        <f t="shared" si="1354"/>
        <v>211</v>
      </c>
      <c r="N724" s="218">
        <v>0</v>
      </c>
      <c r="O724" s="146">
        <v>0</v>
      </c>
      <c r="P724" s="219">
        <f>ROUND(O724,0)</f>
        <v>0</v>
      </c>
      <c r="Q724" s="219">
        <v>0</v>
      </c>
      <c r="R724" s="219">
        <v>0</v>
      </c>
      <c r="S724" s="219">
        <f>VLOOKUP(A:A,[3]全区!$A$1:$O$65536,15,FALSE)</f>
        <v>0</v>
      </c>
      <c r="T724" s="219">
        <v>0</v>
      </c>
      <c r="U724" s="146">
        <f>VLOOKUP(A:A,[3]全区!$A$1:$Q$65536,17,FALSE)</f>
        <v>0</v>
      </c>
      <c r="V724" s="219">
        <f>ROUND(U724,0)</f>
        <v>0</v>
      </c>
      <c r="W724" s="219">
        <v>0</v>
      </c>
      <c r="X724" s="182">
        <f>VLOOKUP(A:A,[3]全区!$A$1:$S$65536,19,FALSE)</f>
        <v>0</v>
      </c>
      <c r="Y724" s="219">
        <f>ROUND(X724,0)</f>
        <v>0</v>
      </c>
      <c r="AA724" s="182">
        <f>VLOOKUP(A:A,[2]全区!$A$1:$T$65536,20,FALSE)</f>
        <v>0</v>
      </c>
      <c r="AB724" s="219">
        <f>ROUND(AA724,0)</f>
        <v>0</v>
      </c>
      <c r="AC724" s="182">
        <f>VLOOKUP(A:A,[1]全区!$A$1:$V$65536,22,FALSE)</f>
        <v>0</v>
      </c>
      <c r="AD724" s="219">
        <f>ROUND(AC724,0)</f>
        <v>0</v>
      </c>
      <c r="AE724" s="182">
        <f>VLOOKUP(A:A,[2]全区!$A$1:$P$65536,16,FALSE)</f>
        <v>0</v>
      </c>
      <c r="AF724" s="219">
        <f>ROUND(AE724,0)</f>
        <v>0</v>
      </c>
      <c r="AH724" s="182">
        <v>0</v>
      </c>
      <c r="AI724" s="182">
        <f>VLOOKUP(A:A,'[4]YB01'!$A$1:$C$1317,3,FALSE)</f>
        <v>0</v>
      </c>
      <c r="AJ724" s="177">
        <f t="shared" si="1416"/>
        <v>0</v>
      </c>
      <c r="AK724" s="146">
        <v>0</v>
      </c>
      <c r="AL724" s="146">
        <f>ROUND(AM724,0)</f>
        <v>0</v>
      </c>
      <c r="AM724" s="228">
        <v>0</v>
      </c>
      <c r="AN724" s="182">
        <f t="shared" si="1408"/>
        <v>0</v>
      </c>
      <c r="AO724" s="219">
        <v>0</v>
      </c>
      <c r="AP724" s="176">
        <f>(SUMIF([5]预算调整!$O:$O,A:A,[5]预算调整!$AD:$AD))/10000</f>
        <v>0</v>
      </c>
      <c r="AQ724" s="219">
        <f t="shared" si="1303"/>
        <v>0</v>
      </c>
      <c r="AR724" s="219">
        <v>0</v>
      </c>
      <c r="AS724" s="182">
        <f>(SUMIF([6]预算调整!$F:$F,A:A,[6]预算调整!$P:$P))/10000</f>
        <v>0</v>
      </c>
      <c r="AT724" s="219">
        <f t="shared" si="1417"/>
        <v>0</v>
      </c>
      <c r="AW724" s="231">
        <v>0</v>
      </c>
      <c r="AX724" s="182">
        <f>(SUMIF([7]Sheet2!$B:$B,A:A,[7]Sheet2!$C:$C))/10000</f>
        <v>0</v>
      </c>
      <c r="AY724" s="219">
        <f t="shared" si="1418"/>
        <v>0</v>
      </c>
      <c r="BC724" s="182">
        <v>0</v>
      </c>
      <c r="BD724" s="146">
        <f t="shared" si="1419"/>
        <v>0</v>
      </c>
      <c r="BE724" s="182">
        <v>0</v>
      </c>
      <c r="BF724" s="182">
        <f>SUMIF([8]Sheet1!$O:$O,A724,[8]Sheet1!$AD:$AD)</f>
        <v>0</v>
      </c>
    </row>
    <row r="725" customHeight="1" spans="1:58">
      <c r="A725" s="208">
        <v>2110299</v>
      </c>
      <c r="B725" s="60" t="s">
        <v>623</v>
      </c>
      <c r="C725" s="63">
        <f t="shared" si="1410"/>
        <v>0</v>
      </c>
      <c r="D725" s="63">
        <f t="shared" si="1411"/>
        <v>0</v>
      </c>
      <c r="E725" s="63">
        <f t="shared" si="1412"/>
        <v>12</v>
      </c>
      <c r="F725" s="63">
        <f>G725-D725</f>
        <v>0</v>
      </c>
      <c r="G725" s="63">
        <f t="shared" si="1414"/>
        <v>0</v>
      </c>
      <c r="H725" s="63">
        <f t="shared" si="1415"/>
        <v>12</v>
      </c>
      <c r="I725" s="106" t="str">
        <f t="shared" si="1346"/>
        <v>是</v>
      </c>
      <c r="J725" s="146" t="str">
        <f t="shared" si="1353"/>
        <v>项</v>
      </c>
      <c r="K725" s="146" t="str">
        <f t="shared" si="1354"/>
        <v>211</v>
      </c>
      <c r="N725" s="218">
        <v>0</v>
      </c>
      <c r="O725" s="146">
        <v>0</v>
      </c>
      <c r="P725" s="219">
        <f>ROUND(O725,0)</f>
        <v>0</v>
      </c>
      <c r="Q725" s="219">
        <v>0</v>
      </c>
      <c r="R725" s="219">
        <v>0</v>
      </c>
      <c r="S725" s="219">
        <f>VLOOKUP(A:A,[3]全区!$A$1:$O$65536,15,FALSE)</f>
        <v>0</v>
      </c>
      <c r="T725" s="219">
        <v>0</v>
      </c>
      <c r="U725" s="146">
        <f>VLOOKUP(A:A,[3]全区!$A$1:$Q$65536,17,FALSE)</f>
        <v>0</v>
      </c>
      <c r="V725" s="219">
        <f>ROUND(U725,0)</f>
        <v>0</v>
      </c>
      <c r="W725" s="219">
        <v>0</v>
      </c>
      <c r="X725" s="182">
        <f>VLOOKUP(A:A,[3]全区!$A$1:$S$65536,19,FALSE)</f>
        <v>0</v>
      </c>
      <c r="Y725" s="219">
        <f>ROUND(X725,0)</f>
        <v>0</v>
      </c>
      <c r="AA725" s="182">
        <f>VLOOKUP(A:A,[2]全区!$A$1:$T$65536,20,FALSE)</f>
        <v>0</v>
      </c>
      <c r="AB725" s="219">
        <f>ROUND(AA725,0)</f>
        <v>0</v>
      </c>
      <c r="AC725" s="182">
        <f>VLOOKUP(A:A,[1]全区!$A$1:$V$65536,22,FALSE)</f>
        <v>0</v>
      </c>
      <c r="AD725" s="219">
        <f>ROUND(AC725,0)</f>
        <v>0</v>
      </c>
      <c r="AE725" s="182">
        <f>VLOOKUP(A:A,[2]全区!$A$1:$P$65536,16,FALSE)</f>
        <v>0</v>
      </c>
      <c r="AF725" s="219">
        <f>ROUND(AE725,0)</f>
        <v>0</v>
      </c>
      <c r="AH725" s="182">
        <v>12</v>
      </c>
      <c r="AI725" s="182">
        <f>VLOOKUP(A:A,'[4]YB01'!$A$1:$C$1317,3,FALSE)</f>
        <v>12</v>
      </c>
      <c r="AJ725" s="177">
        <f t="shared" si="1416"/>
        <v>0</v>
      </c>
      <c r="AK725" s="146">
        <v>12</v>
      </c>
      <c r="AL725" s="146">
        <f>ROUND(AM725,0)</f>
        <v>12</v>
      </c>
      <c r="AM725" s="228">
        <v>12</v>
      </c>
      <c r="AN725" s="182">
        <f t="shared" si="1408"/>
        <v>0</v>
      </c>
      <c r="AO725" s="219">
        <v>0</v>
      </c>
      <c r="AP725" s="176">
        <f>(SUMIF([5]预算调整!$O:$O,A:A,[5]预算调整!$AD:$AD))/10000</f>
        <v>0</v>
      </c>
      <c r="AQ725" s="219">
        <f t="shared" si="1303"/>
        <v>0</v>
      </c>
      <c r="AR725" s="219">
        <v>0</v>
      </c>
      <c r="AS725" s="182">
        <f>(SUMIF([6]预算调整!$F:$F,A:A,[6]预算调整!$P:$P))/10000</f>
        <v>0</v>
      </c>
      <c r="AT725" s="219">
        <f t="shared" si="1417"/>
        <v>0</v>
      </c>
      <c r="AW725" s="231">
        <v>0</v>
      </c>
      <c r="AX725" s="182">
        <f>(SUMIF([7]Sheet2!$B:$B,A:A,[7]Sheet2!$C:$C))/10000</f>
        <v>0</v>
      </c>
      <c r="AY725" s="219">
        <f t="shared" si="1418"/>
        <v>0</v>
      </c>
      <c r="BC725" s="182">
        <v>0</v>
      </c>
      <c r="BD725" s="146">
        <f t="shared" si="1419"/>
        <v>0</v>
      </c>
      <c r="BE725" s="182">
        <v>0</v>
      </c>
      <c r="BF725" s="182">
        <f>SUMIF([8]Sheet1!$O:$O,A725,[8]Sheet1!$AD:$AD)</f>
        <v>0</v>
      </c>
    </row>
    <row r="726" s="177" customFormat="1" hidden="1" customHeight="1" spans="1:58">
      <c r="A726" s="209">
        <v>21103</v>
      </c>
      <c r="B726" s="207" t="s">
        <v>624</v>
      </c>
      <c r="C726" s="66">
        <f t="shared" ref="C726:H726" si="1420">SUM(C727:C734)</f>
        <v>64</v>
      </c>
      <c r="D726" s="66">
        <f t="shared" si="1420"/>
        <v>0</v>
      </c>
      <c r="E726" s="66">
        <f t="shared" si="1420"/>
        <v>-64</v>
      </c>
      <c r="F726" s="66">
        <f t="shared" si="1420"/>
        <v>0</v>
      </c>
      <c r="G726" s="66">
        <f t="shared" si="1420"/>
        <v>0</v>
      </c>
      <c r="H726" s="66">
        <f t="shared" si="1420"/>
        <v>0</v>
      </c>
      <c r="I726" s="106" t="str">
        <f t="shared" si="1346"/>
        <v>否</v>
      </c>
      <c r="J726" s="143" t="str">
        <f t="shared" si="1353"/>
        <v>款</v>
      </c>
      <c r="K726" s="143" t="str">
        <f t="shared" si="1354"/>
        <v>211</v>
      </c>
      <c r="L726" s="143"/>
      <c r="M726" s="143"/>
      <c r="N726" s="143"/>
      <c r="O726" s="143"/>
      <c r="P726" s="143"/>
      <c r="Q726" s="143"/>
      <c r="R726" s="143"/>
      <c r="S726" s="143"/>
      <c r="T726" s="143"/>
      <c r="U726" s="143"/>
      <c r="V726" s="143"/>
      <c r="W726" s="143"/>
      <c r="AN726" s="182">
        <f t="shared" si="1408"/>
        <v>0</v>
      </c>
      <c r="AO726" s="219"/>
      <c r="AP726" s="176">
        <f>(SUMIF([5]预算调整!$O:$O,A:A,[5]预算调整!$AD:$AD))/10000</f>
        <v>0</v>
      </c>
      <c r="AQ726" s="219">
        <f t="shared" ref="AQ726:AQ789" si="1421">ROUND(AP726,0)</f>
        <v>0</v>
      </c>
      <c r="AR726" s="219"/>
      <c r="AS726" s="182">
        <v>0</v>
      </c>
      <c r="AX726" s="182">
        <v>0</v>
      </c>
      <c r="BC726" s="182"/>
      <c r="BD726" s="182"/>
      <c r="BE726" s="182">
        <v>0</v>
      </c>
      <c r="BF726" s="182"/>
    </row>
    <row r="727" hidden="1" customHeight="1" spans="1:58">
      <c r="A727" s="208">
        <v>2110301</v>
      </c>
      <c r="B727" s="60" t="s">
        <v>625</v>
      </c>
      <c r="C727" s="63">
        <f t="shared" ref="C727:C734" si="1422">N727+T727+W727</f>
        <v>0</v>
      </c>
      <c r="D727" s="63">
        <f t="shared" ref="D727:D734" si="1423">Q727+T727</f>
        <v>0</v>
      </c>
      <c r="E727" s="63">
        <f t="shared" ref="E727:E734" si="1424">H727-C727</f>
        <v>0</v>
      </c>
      <c r="F727" s="63">
        <f t="shared" ref="F727:F734" si="1425">D727-G727</f>
        <v>0</v>
      </c>
      <c r="G727" s="63">
        <f t="shared" ref="G727:G734" si="1426">AW727</f>
        <v>0</v>
      </c>
      <c r="H727" s="63">
        <f t="shared" ref="H727:H734" si="1427">AK727+AN727</f>
        <v>0</v>
      </c>
      <c r="I727" s="106" t="str">
        <f t="shared" si="1346"/>
        <v>否</v>
      </c>
      <c r="J727" s="146" t="str">
        <f t="shared" si="1353"/>
        <v>项</v>
      </c>
      <c r="K727" s="146" t="str">
        <f t="shared" si="1354"/>
        <v>211</v>
      </c>
      <c r="N727" s="218">
        <v>0</v>
      </c>
      <c r="O727" s="146">
        <v>0</v>
      </c>
      <c r="P727" s="219">
        <f t="shared" ref="P727:P734" si="1428">ROUND(O727,0)</f>
        <v>0</v>
      </c>
      <c r="Q727" s="219">
        <v>0</v>
      </c>
      <c r="R727" s="219">
        <v>0</v>
      </c>
      <c r="S727" s="219">
        <f>VLOOKUP(A:A,[3]全区!$A$1:$O$65536,15,FALSE)</f>
        <v>0</v>
      </c>
      <c r="T727" s="219">
        <v>0</v>
      </c>
      <c r="U727" s="146">
        <f>VLOOKUP(A:A,[3]全区!$A$1:$Q$65536,17,FALSE)</f>
        <v>0</v>
      </c>
      <c r="V727" s="219">
        <f t="shared" ref="V727:V734" si="1429">ROUND(U727,0)</f>
        <v>0</v>
      </c>
      <c r="W727" s="219">
        <v>0</v>
      </c>
      <c r="X727" s="182">
        <f>VLOOKUP(A:A,[3]全区!$A$1:$S$65536,19,FALSE)</f>
        <v>0</v>
      </c>
      <c r="Y727" s="219">
        <f t="shared" ref="Y727:Y734" si="1430">ROUND(X727,0)</f>
        <v>0</v>
      </c>
      <c r="AA727" s="182">
        <f>VLOOKUP(A:A,[2]全区!$A$1:$T$65536,20,FALSE)</f>
        <v>0</v>
      </c>
      <c r="AB727" s="219">
        <f t="shared" ref="AB727:AB734" si="1431">ROUND(AA727,0)</f>
        <v>0</v>
      </c>
      <c r="AC727" s="182">
        <f>VLOOKUP(A:A,[1]全区!$A$1:$V$65536,22,FALSE)</f>
        <v>0</v>
      </c>
      <c r="AD727" s="219">
        <f t="shared" ref="AD727:AD734" si="1432">ROUND(AC727,0)</f>
        <v>0</v>
      </c>
      <c r="AE727" s="182">
        <f>VLOOKUP(A:A,[2]全区!$A$1:$P$65536,16,FALSE)</f>
        <v>0</v>
      </c>
      <c r="AF727" s="219">
        <f t="shared" ref="AF727:AF734" si="1433">ROUND(AE727,0)</f>
        <v>0</v>
      </c>
      <c r="AH727" s="182">
        <v>0</v>
      </c>
      <c r="AI727" s="182">
        <f>VLOOKUP(A:A,'[4]YB01'!$A$1:$C$1317,3,FALSE)</f>
        <v>0</v>
      </c>
      <c r="AJ727" s="177">
        <f t="shared" ref="AJ727:AJ734" si="1434">AO727+AR727</f>
        <v>0</v>
      </c>
      <c r="AK727" s="146">
        <v>0</v>
      </c>
      <c r="AL727" s="146">
        <f t="shared" ref="AL727:AL734" si="1435">ROUND(AM727,0)</f>
        <v>0</v>
      </c>
      <c r="AM727" s="228">
        <v>0</v>
      </c>
      <c r="AN727" s="182">
        <f t="shared" si="1408"/>
        <v>0</v>
      </c>
      <c r="AO727" s="219">
        <v>0</v>
      </c>
      <c r="AP727" s="176">
        <f>(SUMIF([5]预算调整!$O:$O,A:A,[5]预算调整!$AD:$AD))/10000</f>
        <v>0</v>
      </c>
      <c r="AQ727" s="219">
        <f t="shared" si="1421"/>
        <v>0</v>
      </c>
      <c r="AR727" s="219">
        <v>0</v>
      </c>
      <c r="AS727" s="182">
        <f>(SUMIF([6]预算调整!$F:$F,A:A,[6]预算调整!$P:$P))/10000</f>
        <v>0</v>
      </c>
      <c r="AT727" s="219">
        <f t="shared" ref="AT727:AT734" si="1436">ROUND(AS727,0)</f>
        <v>0</v>
      </c>
      <c r="AW727" s="231">
        <v>0</v>
      </c>
      <c r="AX727" s="182">
        <f>(SUMIF([7]Sheet2!$B:$B,A:A,[7]Sheet2!$C:$C))/10000</f>
        <v>0</v>
      </c>
      <c r="AY727" s="219">
        <f t="shared" ref="AY727:AY734" si="1437">ROUND(AX727,0)</f>
        <v>0</v>
      </c>
      <c r="BC727" s="182">
        <v>0</v>
      </c>
      <c r="BD727" s="146">
        <f t="shared" ref="BD727:BD734" si="1438">ROUND(BE727,0)</f>
        <v>0</v>
      </c>
      <c r="BE727" s="182">
        <v>0</v>
      </c>
      <c r="BF727" s="182">
        <f>SUMIF([8]Sheet1!$O:$O,A727,[8]Sheet1!$AD:$AD)</f>
        <v>0</v>
      </c>
    </row>
    <row r="728" hidden="1" customHeight="1" spans="1:58">
      <c r="A728" s="208">
        <v>2110302</v>
      </c>
      <c r="B728" s="60" t="s">
        <v>626</v>
      </c>
      <c r="C728" s="63">
        <f t="shared" si="1422"/>
        <v>0</v>
      </c>
      <c r="D728" s="63">
        <f t="shared" si="1423"/>
        <v>0</v>
      </c>
      <c r="E728" s="63">
        <f t="shared" si="1424"/>
        <v>0</v>
      </c>
      <c r="F728" s="63">
        <f t="shared" si="1425"/>
        <v>0</v>
      </c>
      <c r="G728" s="63">
        <f t="shared" si="1426"/>
        <v>0</v>
      </c>
      <c r="H728" s="63">
        <f t="shared" si="1427"/>
        <v>0</v>
      </c>
      <c r="I728" s="106" t="str">
        <f t="shared" si="1346"/>
        <v>否</v>
      </c>
      <c r="J728" s="146" t="str">
        <f t="shared" si="1353"/>
        <v>项</v>
      </c>
      <c r="K728" s="146" t="str">
        <f t="shared" si="1354"/>
        <v>211</v>
      </c>
      <c r="N728" s="218">
        <v>0</v>
      </c>
      <c r="O728" s="146">
        <v>0</v>
      </c>
      <c r="P728" s="219">
        <f t="shared" si="1428"/>
        <v>0</v>
      </c>
      <c r="Q728" s="219">
        <v>0</v>
      </c>
      <c r="R728" s="219">
        <v>0</v>
      </c>
      <c r="S728" s="219">
        <f>VLOOKUP(A:A,[3]全区!$A$1:$O$65536,15,FALSE)</f>
        <v>0</v>
      </c>
      <c r="T728" s="219">
        <v>0</v>
      </c>
      <c r="U728" s="146">
        <f>VLOOKUP(A:A,[3]全区!$A$1:$Q$65536,17,FALSE)</f>
        <v>0</v>
      </c>
      <c r="V728" s="219">
        <f t="shared" si="1429"/>
        <v>0</v>
      </c>
      <c r="W728" s="219">
        <v>0</v>
      </c>
      <c r="X728" s="182">
        <f>VLOOKUP(A:A,[3]全区!$A$1:$S$65536,19,FALSE)</f>
        <v>0</v>
      </c>
      <c r="Y728" s="219">
        <f t="shared" si="1430"/>
        <v>0</v>
      </c>
      <c r="AA728" s="182">
        <f>VLOOKUP(A:A,[2]全区!$A$1:$T$65536,20,FALSE)</f>
        <v>0</v>
      </c>
      <c r="AB728" s="219">
        <f t="shared" si="1431"/>
        <v>0</v>
      </c>
      <c r="AC728" s="182">
        <f>VLOOKUP(A:A,[1]全区!$A$1:$V$65536,22,FALSE)</f>
        <v>0</v>
      </c>
      <c r="AD728" s="219">
        <f t="shared" si="1432"/>
        <v>0</v>
      </c>
      <c r="AE728" s="182">
        <f>VLOOKUP(A:A,[2]全区!$A$1:$P$65536,16,FALSE)</f>
        <v>0</v>
      </c>
      <c r="AF728" s="219">
        <f t="shared" si="1433"/>
        <v>0</v>
      </c>
      <c r="AH728" s="182">
        <v>0</v>
      </c>
      <c r="AI728" s="182">
        <f>VLOOKUP(A:A,'[4]YB01'!$A$1:$C$1317,3,FALSE)</f>
        <v>0</v>
      </c>
      <c r="AJ728" s="177">
        <f t="shared" si="1434"/>
        <v>0</v>
      </c>
      <c r="AK728" s="146">
        <v>0</v>
      </c>
      <c r="AL728" s="146">
        <f t="shared" si="1435"/>
        <v>0</v>
      </c>
      <c r="AM728" s="228">
        <v>0</v>
      </c>
      <c r="AN728" s="182">
        <f t="shared" si="1408"/>
        <v>0</v>
      </c>
      <c r="AO728" s="219">
        <v>0</v>
      </c>
      <c r="AP728" s="176">
        <f>(SUMIF([5]预算调整!$O:$O,A:A,[5]预算调整!$AD:$AD))/10000</f>
        <v>0</v>
      </c>
      <c r="AQ728" s="219">
        <f t="shared" si="1421"/>
        <v>0</v>
      </c>
      <c r="AR728" s="219">
        <v>0</v>
      </c>
      <c r="AS728" s="182">
        <f>(SUMIF([6]预算调整!$F:$F,A:A,[6]预算调整!$P:$P))/10000</f>
        <v>0</v>
      </c>
      <c r="AT728" s="219">
        <f t="shared" si="1436"/>
        <v>0</v>
      </c>
      <c r="AW728" s="231">
        <v>0</v>
      </c>
      <c r="AX728" s="182">
        <f>(SUMIF([7]Sheet2!$B:$B,A:A,[7]Sheet2!$C:$C))/10000</f>
        <v>0</v>
      </c>
      <c r="AY728" s="219">
        <f t="shared" si="1437"/>
        <v>0</v>
      </c>
      <c r="BC728" s="182">
        <v>0</v>
      </c>
      <c r="BD728" s="146">
        <f t="shared" si="1438"/>
        <v>0</v>
      </c>
      <c r="BE728" s="182">
        <v>0</v>
      </c>
      <c r="BF728" s="182">
        <f>SUMIF([8]Sheet1!$O:$O,A728,[8]Sheet1!$AD:$AD)</f>
        <v>0</v>
      </c>
    </row>
    <row r="729" hidden="1" customHeight="1" spans="1:58">
      <c r="A729" s="208">
        <v>2110303</v>
      </c>
      <c r="B729" s="60" t="s">
        <v>627</v>
      </c>
      <c r="C729" s="63">
        <f t="shared" si="1422"/>
        <v>0</v>
      </c>
      <c r="D729" s="63">
        <f t="shared" si="1423"/>
        <v>0</v>
      </c>
      <c r="E729" s="63">
        <f t="shared" si="1424"/>
        <v>0</v>
      </c>
      <c r="F729" s="63">
        <f t="shared" si="1425"/>
        <v>0</v>
      </c>
      <c r="G729" s="63">
        <f t="shared" si="1426"/>
        <v>0</v>
      </c>
      <c r="H729" s="63">
        <f t="shared" si="1427"/>
        <v>0</v>
      </c>
      <c r="I729" s="106" t="str">
        <f t="shared" si="1346"/>
        <v>否</v>
      </c>
      <c r="J729" s="146" t="str">
        <f t="shared" si="1353"/>
        <v>项</v>
      </c>
      <c r="K729" s="146" t="str">
        <f t="shared" si="1354"/>
        <v>211</v>
      </c>
      <c r="N729" s="218">
        <v>0</v>
      </c>
      <c r="O729" s="146">
        <v>0</v>
      </c>
      <c r="P729" s="219">
        <f t="shared" si="1428"/>
        <v>0</v>
      </c>
      <c r="Q729" s="219">
        <v>0</v>
      </c>
      <c r="R729" s="219">
        <v>0</v>
      </c>
      <c r="S729" s="219">
        <f>VLOOKUP(A:A,[3]全区!$A$1:$O$65536,15,FALSE)</f>
        <v>0</v>
      </c>
      <c r="T729" s="219">
        <v>0</v>
      </c>
      <c r="U729" s="146">
        <f>VLOOKUP(A:A,[3]全区!$A$1:$Q$65536,17,FALSE)</f>
        <v>0</v>
      </c>
      <c r="V729" s="219">
        <f t="shared" si="1429"/>
        <v>0</v>
      </c>
      <c r="W729" s="219">
        <v>0</v>
      </c>
      <c r="X729" s="182">
        <f>VLOOKUP(A:A,[3]全区!$A$1:$S$65536,19,FALSE)</f>
        <v>0</v>
      </c>
      <c r="Y729" s="219">
        <f t="shared" si="1430"/>
        <v>0</v>
      </c>
      <c r="AA729" s="182">
        <f>VLOOKUP(A:A,[2]全区!$A$1:$T$65536,20,FALSE)</f>
        <v>0</v>
      </c>
      <c r="AB729" s="219">
        <f t="shared" si="1431"/>
        <v>0</v>
      </c>
      <c r="AC729" s="182">
        <f>VLOOKUP(A:A,[1]全区!$A$1:$V$65536,22,FALSE)</f>
        <v>0</v>
      </c>
      <c r="AD729" s="219">
        <f t="shared" si="1432"/>
        <v>0</v>
      </c>
      <c r="AE729" s="182">
        <f>VLOOKUP(A:A,[2]全区!$A$1:$P$65536,16,FALSE)</f>
        <v>0</v>
      </c>
      <c r="AF729" s="219">
        <f t="shared" si="1433"/>
        <v>0</v>
      </c>
      <c r="AH729" s="182">
        <v>0</v>
      </c>
      <c r="AI729" s="182">
        <f>VLOOKUP(A:A,'[4]YB01'!$A$1:$C$1317,3,FALSE)</f>
        <v>0</v>
      </c>
      <c r="AJ729" s="177">
        <f t="shared" si="1434"/>
        <v>0</v>
      </c>
      <c r="AK729" s="146">
        <v>0</v>
      </c>
      <c r="AL729" s="146">
        <f t="shared" si="1435"/>
        <v>0</v>
      </c>
      <c r="AM729" s="228">
        <v>0</v>
      </c>
      <c r="AN729" s="182">
        <f t="shared" si="1408"/>
        <v>0</v>
      </c>
      <c r="AO729" s="219">
        <v>0</v>
      </c>
      <c r="AP729" s="176">
        <f>(SUMIF([5]预算调整!$O:$O,A:A,[5]预算调整!$AD:$AD))/10000</f>
        <v>0</v>
      </c>
      <c r="AQ729" s="219">
        <f t="shared" si="1421"/>
        <v>0</v>
      </c>
      <c r="AR729" s="219">
        <v>0</v>
      </c>
      <c r="AS729" s="182">
        <f>(SUMIF([6]预算调整!$F:$F,A:A,[6]预算调整!$P:$P))/10000</f>
        <v>0</v>
      </c>
      <c r="AT729" s="219">
        <f t="shared" si="1436"/>
        <v>0</v>
      </c>
      <c r="AW729" s="231">
        <v>0</v>
      </c>
      <c r="AX729" s="182">
        <f>(SUMIF([7]Sheet2!$B:$B,A:A,[7]Sheet2!$C:$C))/10000</f>
        <v>0</v>
      </c>
      <c r="AY729" s="219">
        <f t="shared" si="1437"/>
        <v>0</v>
      </c>
      <c r="BC729" s="182">
        <v>0</v>
      </c>
      <c r="BD729" s="146">
        <f t="shared" si="1438"/>
        <v>0</v>
      </c>
      <c r="BE729" s="182">
        <v>0</v>
      </c>
      <c r="BF729" s="182">
        <f>SUMIF([8]Sheet1!$O:$O,A729,[8]Sheet1!$AD:$AD)</f>
        <v>0</v>
      </c>
    </row>
    <row r="730" hidden="1" customHeight="1" spans="1:58">
      <c r="A730" s="208">
        <v>2110304</v>
      </c>
      <c r="B730" s="60" t="s">
        <v>628</v>
      </c>
      <c r="C730" s="63">
        <f t="shared" si="1422"/>
        <v>0</v>
      </c>
      <c r="D730" s="63">
        <f t="shared" si="1423"/>
        <v>0</v>
      </c>
      <c r="E730" s="63">
        <f t="shared" si="1424"/>
        <v>0</v>
      </c>
      <c r="F730" s="63">
        <f t="shared" si="1425"/>
        <v>0</v>
      </c>
      <c r="G730" s="63">
        <f t="shared" si="1426"/>
        <v>0</v>
      </c>
      <c r="H730" s="63">
        <f t="shared" si="1427"/>
        <v>0</v>
      </c>
      <c r="I730" s="106" t="str">
        <f t="shared" si="1346"/>
        <v>否</v>
      </c>
      <c r="J730" s="146" t="str">
        <f t="shared" si="1353"/>
        <v>项</v>
      </c>
      <c r="K730" s="146" t="str">
        <f t="shared" si="1354"/>
        <v>211</v>
      </c>
      <c r="N730" s="218">
        <v>0</v>
      </c>
      <c r="O730" s="146">
        <v>0</v>
      </c>
      <c r="P730" s="219">
        <f t="shared" si="1428"/>
        <v>0</v>
      </c>
      <c r="Q730" s="219">
        <v>0</v>
      </c>
      <c r="R730" s="219">
        <v>0</v>
      </c>
      <c r="S730" s="219">
        <f>VLOOKUP(A:A,[3]全区!$A$1:$O$65536,15,FALSE)</f>
        <v>0</v>
      </c>
      <c r="T730" s="219">
        <v>0</v>
      </c>
      <c r="U730" s="146">
        <f>VLOOKUP(A:A,[3]全区!$A$1:$Q$65536,17,FALSE)</f>
        <v>0</v>
      </c>
      <c r="V730" s="219">
        <f t="shared" si="1429"/>
        <v>0</v>
      </c>
      <c r="W730" s="219">
        <v>0</v>
      </c>
      <c r="X730" s="182">
        <f>VLOOKUP(A:A,[3]全区!$A$1:$S$65536,19,FALSE)</f>
        <v>0</v>
      </c>
      <c r="Y730" s="219">
        <f t="shared" si="1430"/>
        <v>0</v>
      </c>
      <c r="AA730" s="182">
        <f>VLOOKUP(A:A,[2]全区!$A$1:$T$65536,20,FALSE)</f>
        <v>0</v>
      </c>
      <c r="AB730" s="219">
        <f t="shared" si="1431"/>
        <v>0</v>
      </c>
      <c r="AC730" s="182">
        <f>VLOOKUP(A:A,[1]全区!$A$1:$V$65536,22,FALSE)</f>
        <v>0</v>
      </c>
      <c r="AD730" s="219">
        <f t="shared" si="1432"/>
        <v>0</v>
      </c>
      <c r="AE730" s="182">
        <f>VLOOKUP(A:A,[2]全区!$A$1:$P$65536,16,FALSE)</f>
        <v>0</v>
      </c>
      <c r="AF730" s="219">
        <f t="shared" si="1433"/>
        <v>0</v>
      </c>
      <c r="AH730" s="182">
        <v>0</v>
      </c>
      <c r="AI730" s="182">
        <f>VLOOKUP(A:A,'[4]YB01'!$A$1:$C$1317,3,FALSE)</f>
        <v>0</v>
      </c>
      <c r="AJ730" s="177">
        <f t="shared" si="1434"/>
        <v>0</v>
      </c>
      <c r="AK730" s="146">
        <v>0</v>
      </c>
      <c r="AL730" s="146">
        <f t="shared" si="1435"/>
        <v>0</v>
      </c>
      <c r="AM730" s="228">
        <v>0</v>
      </c>
      <c r="AN730" s="182">
        <f t="shared" si="1408"/>
        <v>0</v>
      </c>
      <c r="AO730" s="219">
        <v>0</v>
      </c>
      <c r="AP730" s="176">
        <f>(SUMIF([5]预算调整!$O:$O,A:A,[5]预算调整!$AD:$AD))/10000</f>
        <v>0</v>
      </c>
      <c r="AQ730" s="219">
        <f t="shared" si="1421"/>
        <v>0</v>
      </c>
      <c r="AR730" s="219">
        <v>0</v>
      </c>
      <c r="AS730" s="182">
        <f>(SUMIF([6]预算调整!$F:$F,A:A,[6]预算调整!$P:$P))/10000</f>
        <v>0</v>
      </c>
      <c r="AT730" s="219">
        <f t="shared" si="1436"/>
        <v>0</v>
      </c>
      <c r="AW730" s="231">
        <v>0</v>
      </c>
      <c r="AX730" s="182">
        <f>(SUMIF([7]Sheet2!$B:$B,A:A,[7]Sheet2!$C:$C))/10000</f>
        <v>0</v>
      </c>
      <c r="AY730" s="219">
        <f t="shared" si="1437"/>
        <v>0</v>
      </c>
      <c r="BC730" s="182">
        <v>0</v>
      </c>
      <c r="BD730" s="146">
        <f t="shared" si="1438"/>
        <v>0</v>
      </c>
      <c r="BE730" s="182">
        <v>0</v>
      </c>
      <c r="BF730" s="182">
        <f>SUMIF([8]Sheet1!$O:$O,A730,[8]Sheet1!$AD:$AD)</f>
        <v>0</v>
      </c>
    </row>
    <row r="731" hidden="1" customHeight="1" spans="1:58">
      <c r="A731" s="208">
        <v>2110305</v>
      </c>
      <c r="B731" s="60" t="s">
        <v>629</v>
      </c>
      <c r="C731" s="63">
        <f t="shared" si="1422"/>
        <v>0</v>
      </c>
      <c r="D731" s="63">
        <f t="shared" si="1423"/>
        <v>0</v>
      </c>
      <c r="E731" s="63">
        <f t="shared" si="1424"/>
        <v>0</v>
      </c>
      <c r="F731" s="63">
        <f t="shared" si="1425"/>
        <v>0</v>
      </c>
      <c r="G731" s="63">
        <f t="shared" si="1426"/>
        <v>0</v>
      </c>
      <c r="H731" s="63">
        <f t="shared" si="1427"/>
        <v>0</v>
      </c>
      <c r="I731" s="106" t="str">
        <f t="shared" si="1346"/>
        <v>否</v>
      </c>
      <c r="J731" s="146" t="str">
        <f t="shared" si="1353"/>
        <v>项</v>
      </c>
      <c r="K731" s="146" t="str">
        <f t="shared" si="1354"/>
        <v>211</v>
      </c>
      <c r="N731" s="218">
        <v>0</v>
      </c>
      <c r="O731" s="146">
        <v>0</v>
      </c>
      <c r="P731" s="219">
        <f t="shared" si="1428"/>
        <v>0</v>
      </c>
      <c r="Q731" s="219">
        <v>0</v>
      </c>
      <c r="R731" s="219">
        <v>0</v>
      </c>
      <c r="S731" s="219">
        <f>VLOOKUP(A:A,[3]全区!$A$1:$O$65536,15,FALSE)</f>
        <v>0</v>
      </c>
      <c r="T731" s="219">
        <v>0</v>
      </c>
      <c r="U731" s="146">
        <f>VLOOKUP(A:A,[3]全区!$A$1:$Q$65536,17,FALSE)</f>
        <v>0</v>
      </c>
      <c r="V731" s="219">
        <f t="shared" si="1429"/>
        <v>0</v>
      </c>
      <c r="W731" s="219">
        <v>0</v>
      </c>
      <c r="X731" s="182">
        <f>VLOOKUP(A:A,[3]全区!$A$1:$S$65536,19,FALSE)</f>
        <v>0</v>
      </c>
      <c r="Y731" s="219">
        <f t="shared" si="1430"/>
        <v>0</v>
      </c>
      <c r="AA731" s="182">
        <f>VLOOKUP(A:A,[2]全区!$A$1:$T$65536,20,FALSE)</f>
        <v>0</v>
      </c>
      <c r="AB731" s="219">
        <f t="shared" si="1431"/>
        <v>0</v>
      </c>
      <c r="AC731" s="182">
        <f>VLOOKUP(A:A,[1]全区!$A$1:$V$65536,22,FALSE)</f>
        <v>0</v>
      </c>
      <c r="AD731" s="219">
        <f t="shared" si="1432"/>
        <v>0</v>
      </c>
      <c r="AE731" s="182">
        <f>VLOOKUP(A:A,[2]全区!$A$1:$P$65536,16,FALSE)</f>
        <v>0</v>
      </c>
      <c r="AF731" s="219">
        <f t="shared" si="1433"/>
        <v>0</v>
      </c>
      <c r="AH731" s="182">
        <v>0</v>
      </c>
      <c r="AI731" s="182">
        <f>VLOOKUP(A:A,'[4]YB01'!$A$1:$C$1317,3,FALSE)</f>
        <v>0</v>
      </c>
      <c r="AJ731" s="177">
        <f t="shared" si="1434"/>
        <v>0</v>
      </c>
      <c r="AK731" s="146">
        <v>0</v>
      </c>
      <c r="AL731" s="146">
        <f t="shared" si="1435"/>
        <v>0</v>
      </c>
      <c r="AM731" s="228">
        <v>0</v>
      </c>
      <c r="AN731" s="182">
        <f t="shared" si="1408"/>
        <v>0</v>
      </c>
      <c r="AO731" s="219">
        <v>0</v>
      </c>
      <c r="AP731" s="176">
        <f>(SUMIF([5]预算调整!$O:$O,A:A,[5]预算调整!$AD:$AD))/10000</f>
        <v>0</v>
      </c>
      <c r="AQ731" s="219">
        <f t="shared" si="1421"/>
        <v>0</v>
      </c>
      <c r="AR731" s="219">
        <v>0</v>
      </c>
      <c r="AS731" s="182">
        <f>(SUMIF([6]预算调整!$F:$F,A:A,[6]预算调整!$P:$P))/10000</f>
        <v>0</v>
      </c>
      <c r="AT731" s="219">
        <f t="shared" si="1436"/>
        <v>0</v>
      </c>
      <c r="AW731" s="231">
        <v>0</v>
      </c>
      <c r="AX731" s="182">
        <f>(SUMIF([7]Sheet2!$B:$B,A:A,[7]Sheet2!$C:$C))/10000</f>
        <v>0</v>
      </c>
      <c r="AY731" s="219">
        <f t="shared" si="1437"/>
        <v>0</v>
      </c>
      <c r="BC731" s="182">
        <v>0</v>
      </c>
      <c r="BD731" s="146">
        <f t="shared" si="1438"/>
        <v>0</v>
      </c>
      <c r="BE731" s="182">
        <v>0</v>
      </c>
      <c r="BF731" s="182">
        <f>SUMIF([8]Sheet1!$O:$O,A731,[8]Sheet1!$AD:$AD)</f>
        <v>0</v>
      </c>
    </row>
    <row r="732" hidden="1" customHeight="1" spans="1:58">
      <c r="A732" s="208">
        <v>2110306</v>
      </c>
      <c r="B732" s="60" t="s">
        <v>630</v>
      </c>
      <c r="C732" s="63">
        <f t="shared" si="1422"/>
        <v>0</v>
      </c>
      <c r="D732" s="63">
        <f t="shared" si="1423"/>
        <v>0</v>
      </c>
      <c r="E732" s="63">
        <f t="shared" si="1424"/>
        <v>0</v>
      </c>
      <c r="F732" s="63">
        <f t="shared" si="1425"/>
        <v>0</v>
      </c>
      <c r="G732" s="63">
        <f t="shared" si="1426"/>
        <v>0</v>
      </c>
      <c r="H732" s="63">
        <f t="shared" si="1427"/>
        <v>0</v>
      </c>
      <c r="I732" s="106" t="str">
        <f t="shared" si="1346"/>
        <v>否</v>
      </c>
      <c r="J732" s="146" t="str">
        <f t="shared" si="1353"/>
        <v>项</v>
      </c>
      <c r="K732" s="146" t="str">
        <f t="shared" si="1354"/>
        <v>211</v>
      </c>
      <c r="N732" s="218">
        <v>0</v>
      </c>
      <c r="O732" s="146">
        <v>0</v>
      </c>
      <c r="P732" s="219">
        <f t="shared" si="1428"/>
        <v>0</v>
      </c>
      <c r="Q732" s="219">
        <v>0</v>
      </c>
      <c r="R732" s="219">
        <v>0</v>
      </c>
      <c r="S732" s="219">
        <f>VLOOKUP(A:A,[3]全区!$A$1:$O$65536,15,FALSE)</f>
        <v>0</v>
      </c>
      <c r="T732" s="219">
        <v>0</v>
      </c>
      <c r="U732" s="146">
        <f>VLOOKUP(A:A,[3]全区!$A$1:$Q$65536,17,FALSE)</f>
        <v>0</v>
      </c>
      <c r="V732" s="219">
        <f t="shared" si="1429"/>
        <v>0</v>
      </c>
      <c r="W732" s="219">
        <v>0</v>
      </c>
      <c r="X732" s="182">
        <f>VLOOKUP(A:A,[3]全区!$A$1:$S$65536,19,FALSE)</f>
        <v>0</v>
      </c>
      <c r="Y732" s="219">
        <f t="shared" si="1430"/>
        <v>0</v>
      </c>
      <c r="AA732" s="182">
        <f>VLOOKUP(A:A,[2]全区!$A$1:$T$65536,20,FALSE)</f>
        <v>0</v>
      </c>
      <c r="AB732" s="219">
        <f t="shared" si="1431"/>
        <v>0</v>
      </c>
      <c r="AC732" s="182">
        <f>VLOOKUP(A:A,[1]全区!$A$1:$V$65536,22,FALSE)</f>
        <v>0</v>
      </c>
      <c r="AD732" s="219">
        <f t="shared" si="1432"/>
        <v>0</v>
      </c>
      <c r="AE732" s="182">
        <f>VLOOKUP(A:A,[2]全区!$A$1:$P$65536,16,FALSE)</f>
        <v>0</v>
      </c>
      <c r="AF732" s="219">
        <f t="shared" si="1433"/>
        <v>0</v>
      </c>
      <c r="AH732" s="182">
        <v>0</v>
      </c>
      <c r="AI732" s="182">
        <f>VLOOKUP(A:A,'[4]YB01'!$A$1:$C$1317,3,FALSE)</f>
        <v>0</v>
      </c>
      <c r="AJ732" s="177">
        <f t="shared" si="1434"/>
        <v>0</v>
      </c>
      <c r="AK732" s="146">
        <v>0</v>
      </c>
      <c r="AL732" s="146">
        <f t="shared" si="1435"/>
        <v>0</v>
      </c>
      <c r="AM732" s="228">
        <v>0</v>
      </c>
      <c r="AN732" s="182">
        <f t="shared" si="1408"/>
        <v>0</v>
      </c>
      <c r="AO732" s="219">
        <v>0</v>
      </c>
      <c r="AP732" s="176">
        <f>(SUMIF([5]预算调整!$O:$O,A:A,[5]预算调整!$AD:$AD))/10000</f>
        <v>0</v>
      </c>
      <c r="AQ732" s="219">
        <f t="shared" si="1421"/>
        <v>0</v>
      </c>
      <c r="AR732" s="219">
        <v>0</v>
      </c>
      <c r="AS732" s="182">
        <f>(SUMIF([6]预算调整!$F:$F,A:A,[6]预算调整!$P:$P))/10000</f>
        <v>0</v>
      </c>
      <c r="AT732" s="219">
        <f t="shared" si="1436"/>
        <v>0</v>
      </c>
      <c r="AW732" s="231">
        <v>0</v>
      </c>
      <c r="AX732" s="182">
        <f>(SUMIF([7]Sheet2!$B:$B,A:A,[7]Sheet2!$C:$C))/10000</f>
        <v>0</v>
      </c>
      <c r="AY732" s="219">
        <f t="shared" si="1437"/>
        <v>0</v>
      </c>
      <c r="BC732" s="182">
        <v>0</v>
      </c>
      <c r="BD732" s="146">
        <f t="shared" si="1438"/>
        <v>0</v>
      </c>
      <c r="BE732" s="182">
        <v>0</v>
      </c>
      <c r="BF732" s="182">
        <f>SUMIF([8]Sheet1!$O:$O,A732,[8]Sheet1!$AD:$AD)</f>
        <v>0</v>
      </c>
    </row>
    <row r="733" hidden="1" customHeight="1" spans="1:58">
      <c r="A733" s="236">
        <v>2110307</v>
      </c>
      <c r="B733" s="60" t="s">
        <v>631</v>
      </c>
      <c r="C733" s="63">
        <f t="shared" si="1422"/>
        <v>0</v>
      </c>
      <c r="D733" s="63">
        <f t="shared" si="1423"/>
        <v>0</v>
      </c>
      <c r="E733" s="63">
        <f t="shared" si="1424"/>
        <v>0</v>
      </c>
      <c r="F733" s="63">
        <f t="shared" si="1425"/>
        <v>0</v>
      </c>
      <c r="G733" s="63">
        <f t="shared" si="1426"/>
        <v>0</v>
      </c>
      <c r="H733" s="63">
        <f t="shared" si="1427"/>
        <v>0</v>
      </c>
      <c r="I733" s="106" t="str">
        <f t="shared" si="1346"/>
        <v>否</v>
      </c>
      <c r="J733" s="146" t="str">
        <f t="shared" si="1353"/>
        <v>项</v>
      </c>
      <c r="K733" s="146" t="str">
        <f t="shared" si="1354"/>
        <v>211</v>
      </c>
      <c r="N733" s="218">
        <v>0</v>
      </c>
      <c r="O733" s="146">
        <v>0</v>
      </c>
      <c r="P733" s="219">
        <f t="shared" si="1428"/>
        <v>0</v>
      </c>
      <c r="Q733" s="219">
        <v>0</v>
      </c>
      <c r="R733" s="219">
        <v>0</v>
      </c>
      <c r="S733" s="219">
        <f>VLOOKUP(A:A,[3]全区!$A$1:$O$65536,15,FALSE)</f>
        <v>0</v>
      </c>
      <c r="T733" s="219">
        <v>0</v>
      </c>
      <c r="U733" s="146">
        <f>VLOOKUP(A:A,[3]全区!$A$1:$Q$65536,17,FALSE)</f>
        <v>0</v>
      </c>
      <c r="V733" s="219">
        <f t="shared" si="1429"/>
        <v>0</v>
      </c>
      <c r="W733" s="219">
        <v>0</v>
      </c>
      <c r="X733" s="182">
        <f>VLOOKUP(A:A,[3]全区!$A$1:$S$65536,19,FALSE)</f>
        <v>0</v>
      </c>
      <c r="Y733" s="219">
        <f t="shared" si="1430"/>
        <v>0</v>
      </c>
      <c r="AA733" s="182">
        <f>VLOOKUP(A:A,[2]全区!$A$1:$T$65536,20,FALSE)</f>
        <v>0</v>
      </c>
      <c r="AB733" s="219">
        <f t="shared" si="1431"/>
        <v>0</v>
      </c>
      <c r="AC733" s="182">
        <f>VLOOKUP(A:A,[1]全区!$A$1:$V$65536,22,FALSE)</f>
        <v>0</v>
      </c>
      <c r="AD733" s="219">
        <f t="shared" si="1432"/>
        <v>0</v>
      </c>
      <c r="AE733" s="182">
        <f>VLOOKUP(A:A,[2]全区!$A$1:$P$65536,16,FALSE)</f>
        <v>0</v>
      </c>
      <c r="AF733" s="219">
        <f t="shared" si="1433"/>
        <v>0</v>
      </c>
      <c r="AH733" s="182">
        <v>0</v>
      </c>
      <c r="AI733" s="182">
        <f>VLOOKUP(A:A,'[4]YB01'!$A$1:$C$1317,3,FALSE)</f>
        <v>0</v>
      </c>
      <c r="AJ733" s="177">
        <f t="shared" si="1434"/>
        <v>0</v>
      </c>
      <c r="AK733" s="146">
        <v>0</v>
      </c>
      <c r="AL733" s="146">
        <f t="shared" si="1435"/>
        <v>0</v>
      </c>
      <c r="AM733" s="228">
        <v>0</v>
      </c>
      <c r="AN733" s="182">
        <f t="shared" si="1408"/>
        <v>0</v>
      </c>
      <c r="AO733" s="219">
        <v>0</v>
      </c>
      <c r="AP733" s="176">
        <f>(SUMIF([5]预算调整!$O:$O,A:A,[5]预算调整!$AD:$AD))/10000</f>
        <v>0</v>
      </c>
      <c r="AQ733" s="219">
        <f t="shared" si="1421"/>
        <v>0</v>
      </c>
      <c r="AR733" s="219">
        <v>0</v>
      </c>
      <c r="AS733" s="182">
        <f>(SUMIF([6]预算调整!$F:$F,A:A,[6]预算调整!$P:$P))/10000</f>
        <v>0</v>
      </c>
      <c r="AT733" s="219">
        <f t="shared" si="1436"/>
        <v>0</v>
      </c>
      <c r="AW733" s="231">
        <v>0</v>
      </c>
      <c r="AX733" s="182">
        <f>(SUMIF([7]Sheet2!$B:$B,A:A,[7]Sheet2!$C:$C))/10000</f>
        <v>0</v>
      </c>
      <c r="AY733" s="219">
        <f t="shared" si="1437"/>
        <v>0</v>
      </c>
      <c r="BC733" s="182">
        <v>0</v>
      </c>
      <c r="BD733" s="146">
        <f t="shared" si="1438"/>
        <v>0</v>
      </c>
      <c r="BE733" s="182">
        <v>0</v>
      </c>
      <c r="BF733" s="182">
        <f>SUMIF([8]Sheet1!$O:$O,A733,[8]Sheet1!$AD:$AD)</f>
        <v>0</v>
      </c>
    </row>
    <row r="734" hidden="1" customHeight="1" spans="1:58">
      <c r="A734" s="208">
        <v>2110399</v>
      </c>
      <c r="B734" s="60" t="s">
        <v>632</v>
      </c>
      <c r="C734" s="63">
        <f t="shared" si="1422"/>
        <v>64</v>
      </c>
      <c r="D734" s="63">
        <f t="shared" si="1423"/>
        <v>0</v>
      </c>
      <c r="E734" s="63">
        <f t="shared" si="1424"/>
        <v>-64</v>
      </c>
      <c r="F734" s="63">
        <f t="shared" si="1425"/>
        <v>0</v>
      </c>
      <c r="G734" s="63">
        <f t="shared" si="1426"/>
        <v>0</v>
      </c>
      <c r="H734" s="63">
        <f t="shared" si="1427"/>
        <v>0</v>
      </c>
      <c r="I734" s="106" t="str">
        <f t="shared" si="1346"/>
        <v>否</v>
      </c>
      <c r="J734" s="146" t="str">
        <f t="shared" si="1353"/>
        <v>项</v>
      </c>
      <c r="K734" s="146" t="str">
        <f t="shared" si="1354"/>
        <v>211</v>
      </c>
      <c r="N734" s="218">
        <v>64</v>
      </c>
      <c r="O734" s="146">
        <v>64</v>
      </c>
      <c r="P734" s="219">
        <f t="shared" si="1428"/>
        <v>64</v>
      </c>
      <c r="Q734" s="219">
        <v>0</v>
      </c>
      <c r="R734" s="219">
        <v>0</v>
      </c>
      <c r="S734" s="219">
        <f>VLOOKUP(A:A,[3]全区!$A$1:$O$65536,15,FALSE)</f>
        <v>0</v>
      </c>
      <c r="T734" s="219">
        <v>0</v>
      </c>
      <c r="U734" s="146">
        <f>VLOOKUP(A:A,[3]全区!$A$1:$Q$65536,17,FALSE)</f>
        <v>0</v>
      </c>
      <c r="V734" s="219">
        <f t="shared" si="1429"/>
        <v>0</v>
      </c>
      <c r="W734" s="219">
        <v>0</v>
      </c>
      <c r="X734" s="182">
        <f>VLOOKUP(A:A,[3]全区!$A$1:$S$65536,19,FALSE)</f>
        <v>0</v>
      </c>
      <c r="Y734" s="219">
        <f t="shared" si="1430"/>
        <v>0</v>
      </c>
      <c r="AA734" s="182">
        <f>VLOOKUP(A:A,[2]全区!$A$1:$T$65536,20,FALSE)</f>
        <v>0</v>
      </c>
      <c r="AB734" s="219">
        <f t="shared" si="1431"/>
        <v>0</v>
      </c>
      <c r="AC734" s="182">
        <f>VLOOKUP(A:A,[1]全区!$A$1:$V$65536,22,FALSE)</f>
        <v>0</v>
      </c>
      <c r="AD734" s="219">
        <f t="shared" si="1432"/>
        <v>0</v>
      </c>
      <c r="AE734" s="182">
        <f>VLOOKUP(A:A,[2]全区!$A$1:$P$65536,16,FALSE)</f>
        <v>0</v>
      </c>
      <c r="AF734" s="219">
        <f t="shared" si="1433"/>
        <v>0</v>
      </c>
      <c r="AH734" s="182">
        <v>0</v>
      </c>
      <c r="AI734" s="182">
        <f>VLOOKUP(A:A,'[4]YB01'!$A$1:$C$1317,3,FALSE)</f>
        <v>0</v>
      </c>
      <c r="AJ734" s="177">
        <f t="shared" si="1434"/>
        <v>0</v>
      </c>
      <c r="AK734" s="146">
        <v>0</v>
      </c>
      <c r="AL734" s="146">
        <f t="shared" si="1435"/>
        <v>0</v>
      </c>
      <c r="AM734" s="228">
        <v>0</v>
      </c>
      <c r="AN734" s="182">
        <f t="shared" si="1408"/>
        <v>0</v>
      </c>
      <c r="AO734" s="219">
        <v>0</v>
      </c>
      <c r="AP734" s="176">
        <f>(SUMIF([5]预算调整!$O:$O,A:A,[5]预算调整!$AD:$AD))/10000</f>
        <v>0</v>
      </c>
      <c r="AQ734" s="219">
        <f t="shared" si="1421"/>
        <v>0</v>
      </c>
      <c r="AR734" s="219">
        <v>0</v>
      </c>
      <c r="AS734" s="182">
        <f>(SUMIF([6]预算调整!$F:$F,A:A,[6]预算调整!$P:$P))/10000</f>
        <v>0</v>
      </c>
      <c r="AT734" s="219">
        <f t="shared" si="1436"/>
        <v>0</v>
      </c>
      <c r="AW734" s="231">
        <v>0</v>
      </c>
      <c r="AX734" s="182">
        <f>(SUMIF([7]Sheet2!$B:$B,A:A,[7]Sheet2!$C:$C))/10000</f>
        <v>0</v>
      </c>
      <c r="AY734" s="219">
        <f t="shared" si="1437"/>
        <v>0</v>
      </c>
      <c r="BC734" s="182">
        <v>0</v>
      </c>
      <c r="BD734" s="146">
        <f t="shared" si="1438"/>
        <v>0</v>
      </c>
      <c r="BE734" s="182">
        <v>0</v>
      </c>
      <c r="BF734" s="182">
        <f>SUMIF([8]Sheet1!$O:$O,A734,[8]Sheet1!$AD:$AD)</f>
        <v>0</v>
      </c>
    </row>
    <row r="735" s="177" customFormat="1" customHeight="1" spans="1:58">
      <c r="A735" s="209">
        <v>21104</v>
      </c>
      <c r="B735" s="207" t="s">
        <v>633</v>
      </c>
      <c r="C735" s="66">
        <f t="shared" ref="C735:H735" si="1439">SUM(C736:C740)</f>
        <v>1684</v>
      </c>
      <c r="D735" s="66">
        <f t="shared" si="1439"/>
        <v>860</v>
      </c>
      <c r="E735" s="66">
        <f t="shared" si="1439"/>
        <v>-462</v>
      </c>
      <c r="F735" s="66">
        <f t="shared" si="1439"/>
        <v>-164</v>
      </c>
      <c r="G735" s="66">
        <f t="shared" si="1439"/>
        <v>696</v>
      </c>
      <c r="H735" s="66">
        <f t="shared" si="1439"/>
        <v>1222</v>
      </c>
      <c r="I735" s="106" t="str">
        <f t="shared" si="1346"/>
        <v>是</v>
      </c>
      <c r="J735" s="143" t="str">
        <f t="shared" si="1353"/>
        <v>款</v>
      </c>
      <c r="K735" s="143" t="str">
        <f t="shared" si="1354"/>
        <v>211</v>
      </c>
      <c r="L735" s="143"/>
      <c r="M735" s="143"/>
      <c r="N735" s="143"/>
      <c r="O735" s="143"/>
      <c r="P735" s="143"/>
      <c r="Q735" s="143"/>
      <c r="R735" s="143"/>
      <c r="S735" s="143"/>
      <c r="T735" s="143"/>
      <c r="U735" s="143"/>
      <c r="V735" s="143"/>
      <c r="W735" s="143"/>
      <c r="AN735" s="182">
        <f t="shared" si="1408"/>
        <v>0</v>
      </c>
      <c r="AO735" s="219"/>
      <c r="AP735" s="176">
        <f>(SUMIF([5]预算调整!$O:$O,A:A,[5]预算调整!$AD:$AD))/10000</f>
        <v>0</v>
      </c>
      <c r="AQ735" s="219">
        <f t="shared" si="1421"/>
        <v>0</v>
      </c>
      <c r="AR735" s="219"/>
      <c r="AS735" s="182">
        <v>0</v>
      </c>
      <c r="AX735" s="182">
        <v>0</v>
      </c>
      <c r="BC735" s="182"/>
      <c r="BD735" s="182"/>
      <c r="BE735" s="182">
        <v>0</v>
      </c>
      <c r="BF735" s="182"/>
    </row>
    <row r="736" customHeight="1" spans="1:58">
      <c r="A736" s="208">
        <v>2110401</v>
      </c>
      <c r="B736" s="60" t="s">
        <v>634</v>
      </c>
      <c r="C736" s="63">
        <f t="shared" ref="C736:C740" si="1440">N736+T736+W736</f>
        <v>891</v>
      </c>
      <c r="D736" s="63">
        <f t="shared" ref="D736:D740" si="1441">Q736+T736</f>
        <v>860</v>
      </c>
      <c r="E736" s="63">
        <f t="shared" ref="E736:E740" si="1442">H736-C736</f>
        <v>-169</v>
      </c>
      <c r="F736" s="63">
        <f t="shared" ref="F736:F740" si="1443">G736-D736</f>
        <v>-164</v>
      </c>
      <c r="G736" s="63">
        <f t="shared" ref="G736:G740" si="1444">AW736</f>
        <v>696</v>
      </c>
      <c r="H736" s="63">
        <f t="shared" ref="H736:H740" si="1445">AK736+AN736</f>
        <v>722</v>
      </c>
      <c r="I736" s="106" t="str">
        <f t="shared" si="1346"/>
        <v>是</v>
      </c>
      <c r="J736" s="146" t="str">
        <f t="shared" si="1353"/>
        <v>项</v>
      </c>
      <c r="K736" s="146" t="str">
        <f t="shared" si="1354"/>
        <v>211</v>
      </c>
      <c r="N736" s="218">
        <v>0</v>
      </c>
      <c r="O736" s="146">
        <v>0</v>
      </c>
      <c r="P736" s="219">
        <f>ROUND(O736,0)</f>
        <v>0</v>
      </c>
      <c r="Q736" s="219">
        <v>0</v>
      </c>
      <c r="R736" s="219">
        <v>0</v>
      </c>
      <c r="S736" s="219">
        <f>VLOOKUP(A:A,[3]全区!$A$1:$O$65536,15,FALSE)</f>
        <v>0</v>
      </c>
      <c r="T736" s="219">
        <v>860</v>
      </c>
      <c r="U736" s="146">
        <f>VLOOKUP(A:A,[3]全区!$A$1:$Q$65536,17,FALSE)</f>
        <v>860</v>
      </c>
      <c r="V736" s="219">
        <f>ROUND(U736,0)</f>
        <v>860</v>
      </c>
      <c r="W736" s="219">
        <v>31</v>
      </c>
      <c r="X736" s="182">
        <f>VLOOKUP(A:A,[3]全区!$A$1:$S$65536,19,FALSE)</f>
        <v>31.23668</v>
      </c>
      <c r="Y736" s="219">
        <f>ROUND(X736,0)</f>
        <v>31</v>
      </c>
      <c r="AA736" s="182">
        <f>VLOOKUP(A:A,[2]全区!$A$1:$T$65536,20,FALSE)</f>
        <v>0</v>
      </c>
      <c r="AB736" s="219">
        <f>ROUND(AA736,0)</f>
        <v>0</v>
      </c>
      <c r="AC736" s="182">
        <f>VLOOKUP(A:A,[1]全区!$A$1:$V$65536,22,FALSE)</f>
        <v>0</v>
      </c>
      <c r="AD736" s="219">
        <f>ROUND(AC736,0)</f>
        <v>0</v>
      </c>
      <c r="AE736" s="182">
        <f>VLOOKUP(A:A,[2]全区!$A$1:$P$65536,16,FALSE)</f>
        <v>860</v>
      </c>
      <c r="AF736" s="219">
        <f>ROUND(AE736,0)</f>
        <v>860</v>
      </c>
      <c r="AH736" s="182">
        <v>722</v>
      </c>
      <c r="AI736" s="182">
        <f>VLOOKUP(A:A,'[4]YB01'!$A$1:$C$1317,3,FALSE)</f>
        <v>722</v>
      </c>
      <c r="AJ736" s="177">
        <f t="shared" ref="AJ736:AJ740" si="1446">AO736+AR736</f>
        <v>0</v>
      </c>
      <c r="AK736" s="146">
        <v>722</v>
      </c>
      <c r="AL736" s="146">
        <f>ROUND(AM736,0)</f>
        <v>722</v>
      </c>
      <c r="AM736" s="228">
        <v>722.3604</v>
      </c>
      <c r="AN736" s="182">
        <f t="shared" si="1408"/>
        <v>0</v>
      </c>
      <c r="AO736" s="219">
        <v>0</v>
      </c>
      <c r="AP736" s="176">
        <f>(SUMIF([5]预算调整!$O:$O,A:A,[5]预算调整!$AD:$AD))/10000</f>
        <v>0</v>
      </c>
      <c r="AQ736" s="219">
        <f t="shared" si="1421"/>
        <v>0</v>
      </c>
      <c r="AR736" s="219">
        <v>0</v>
      </c>
      <c r="AS736" s="182">
        <f>(SUMIF([6]预算调整!$F:$F,A:A,[6]预算调整!$P:$P))/10000</f>
        <v>0</v>
      </c>
      <c r="AT736" s="219">
        <f t="shared" ref="AT736:AT740" si="1447">ROUND(AS736,0)</f>
        <v>0</v>
      </c>
      <c r="AW736" s="231">
        <v>696</v>
      </c>
      <c r="AX736" s="182">
        <f>(SUMIF([7]Sheet2!$B:$B,A:A,[7]Sheet2!$C:$C))/10000</f>
        <v>695.62372</v>
      </c>
      <c r="AY736" s="219">
        <f t="shared" ref="AY736:AY740" si="1448">ROUND(AX736,0)</f>
        <v>696</v>
      </c>
      <c r="BC736" s="182">
        <v>0</v>
      </c>
      <c r="BD736" s="146">
        <f t="shared" ref="BD736:BD740" si="1449">ROUND(BE736,0)</f>
        <v>0</v>
      </c>
      <c r="BE736" s="182">
        <v>0</v>
      </c>
      <c r="BF736" s="182">
        <f>SUMIF([8]Sheet1!$O:$O,A736,[8]Sheet1!$AD:$AD)</f>
        <v>0</v>
      </c>
    </row>
    <row r="737" hidden="1" customHeight="1" spans="1:58">
      <c r="A737" s="208">
        <v>2110402</v>
      </c>
      <c r="B737" s="60" t="s">
        <v>635</v>
      </c>
      <c r="C737" s="63">
        <f t="shared" si="1440"/>
        <v>0</v>
      </c>
      <c r="D737" s="63">
        <f t="shared" si="1441"/>
        <v>0</v>
      </c>
      <c r="E737" s="63">
        <f t="shared" si="1442"/>
        <v>0</v>
      </c>
      <c r="F737" s="63">
        <f t="shared" ref="F736:F740" si="1450">D737-G737</f>
        <v>0</v>
      </c>
      <c r="G737" s="63">
        <f t="shared" si="1444"/>
        <v>0</v>
      </c>
      <c r="H737" s="63">
        <f t="shared" si="1445"/>
        <v>0</v>
      </c>
      <c r="I737" s="106" t="str">
        <f t="shared" si="1346"/>
        <v>否</v>
      </c>
      <c r="J737" s="146" t="str">
        <f t="shared" si="1353"/>
        <v>项</v>
      </c>
      <c r="K737" s="146" t="str">
        <f t="shared" si="1354"/>
        <v>211</v>
      </c>
      <c r="N737" s="218">
        <v>0</v>
      </c>
      <c r="O737" s="146">
        <v>0</v>
      </c>
      <c r="P737" s="219">
        <f>ROUND(O737,0)</f>
        <v>0</v>
      </c>
      <c r="Q737" s="219">
        <v>0</v>
      </c>
      <c r="R737" s="219">
        <v>0</v>
      </c>
      <c r="S737" s="219">
        <f>VLOOKUP(A:A,[3]全区!$A$1:$O$65536,15,FALSE)</f>
        <v>0</v>
      </c>
      <c r="T737" s="219">
        <v>0</v>
      </c>
      <c r="U737" s="146">
        <f>VLOOKUP(A:A,[3]全区!$A$1:$Q$65536,17,FALSE)</f>
        <v>0</v>
      </c>
      <c r="V737" s="219">
        <f>ROUND(U737,0)</f>
        <v>0</v>
      </c>
      <c r="W737" s="219">
        <v>0</v>
      </c>
      <c r="X737" s="182">
        <f>VLOOKUP(A:A,[3]全区!$A$1:$S$65536,19,FALSE)</f>
        <v>0</v>
      </c>
      <c r="Y737" s="219">
        <f>ROUND(X737,0)</f>
        <v>0</v>
      </c>
      <c r="AA737" s="182">
        <f>VLOOKUP(A:A,[2]全区!$A$1:$T$65536,20,FALSE)</f>
        <v>1000</v>
      </c>
      <c r="AB737" s="219">
        <f>ROUND(AA737,0)</f>
        <v>1000</v>
      </c>
      <c r="AC737" s="182">
        <f>VLOOKUP(A:A,[1]全区!$A$1:$V$65536,22,FALSE)</f>
        <v>0</v>
      </c>
      <c r="AD737" s="219">
        <f>ROUND(AC737,0)</f>
        <v>0</v>
      </c>
      <c r="AE737" s="182">
        <f>VLOOKUP(A:A,[2]全区!$A$1:$P$65536,16,FALSE)</f>
        <v>0</v>
      </c>
      <c r="AF737" s="219">
        <f>ROUND(AE737,0)</f>
        <v>0</v>
      </c>
      <c r="AH737" s="182">
        <v>0</v>
      </c>
      <c r="AI737" s="182">
        <f>VLOOKUP(A:A,'[4]YB01'!$A$1:$C$1317,3,FALSE)</f>
        <v>0</v>
      </c>
      <c r="AJ737" s="177">
        <f t="shared" si="1446"/>
        <v>0</v>
      </c>
      <c r="AK737" s="146">
        <v>0</v>
      </c>
      <c r="AL737" s="146">
        <f>ROUND(AM737,0)</f>
        <v>0</v>
      </c>
      <c r="AM737" s="228">
        <v>0</v>
      </c>
      <c r="AN737" s="182">
        <f t="shared" si="1408"/>
        <v>0</v>
      </c>
      <c r="AO737" s="219">
        <v>0</v>
      </c>
      <c r="AP737" s="176">
        <f>(SUMIF([5]预算调整!$O:$O,A:A,[5]预算调整!$AD:$AD))/10000</f>
        <v>0</v>
      </c>
      <c r="AQ737" s="219">
        <f t="shared" si="1421"/>
        <v>0</v>
      </c>
      <c r="AR737" s="219">
        <v>0</v>
      </c>
      <c r="AS737" s="182">
        <f>(SUMIF([6]预算调整!$F:$F,A:A,[6]预算调整!$P:$P))/10000</f>
        <v>0</v>
      </c>
      <c r="AT737" s="219">
        <f t="shared" si="1447"/>
        <v>0</v>
      </c>
      <c r="AW737" s="231">
        <v>0</v>
      </c>
      <c r="AX737" s="182">
        <f>(SUMIF([7]Sheet2!$B:$B,A:A,[7]Sheet2!$C:$C))/10000</f>
        <v>0</v>
      </c>
      <c r="AY737" s="219">
        <f t="shared" si="1448"/>
        <v>0</v>
      </c>
      <c r="BC737" s="182">
        <v>0</v>
      </c>
      <c r="BD737" s="146">
        <f t="shared" si="1449"/>
        <v>0</v>
      </c>
      <c r="BE737" s="182">
        <v>0</v>
      </c>
      <c r="BF737" s="182">
        <f>SUMIF([8]Sheet1!$O:$O,A737,[8]Sheet1!$AD:$AD)</f>
        <v>0</v>
      </c>
    </row>
    <row r="738" hidden="1" customHeight="1" spans="1:58">
      <c r="A738" s="208">
        <v>2110404</v>
      </c>
      <c r="B738" s="60" t="s">
        <v>636</v>
      </c>
      <c r="C738" s="63">
        <f t="shared" si="1440"/>
        <v>0</v>
      </c>
      <c r="D738" s="63">
        <f t="shared" si="1441"/>
        <v>0</v>
      </c>
      <c r="E738" s="63">
        <f t="shared" si="1442"/>
        <v>0</v>
      </c>
      <c r="F738" s="63">
        <f t="shared" si="1443"/>
        <v>0</v>
      </c>
      <c r="G738" s="63">
        <f t="shared" si="1444"/>
        <v>0</v>
      </c>
      <c r="H738" s="63">
        <f t="shared" si="1445"/>
        <v>0</v>
      </c>
      <c r="I738" s="106" t="str">
        <f t="shared" si="1346"/>
        <v>否</v>
      </c>
      <c r="J738" s="146" t="str">
        <f t="shared" si="1353"/>
        <v>项</v>
      </c>
      <c r="K738" s="146" t="str">
        <f t="shared" si="1354"/>
        <v>211</v>
      </c>
      <c r="N738" s="218">
        <v>0</v>
      </c>
      <c r="O738" s="146">
        <v>0</v>
      </c>
      <c r="P738" s="219">
        <f>ROUND(O738,0)</f>
        <v>0</v>
      </c>
      <c r="Q738" s="219">
        <v>0</v>
      </c>
      <c r="R738" s="219">
        <v>0</v>
      </c>
      <c r="S738" s="219">
        <f>VLOOKUP(A:A,[3]全区!$A$1:$O$65536,15,FALSE)</f>
        <v>0</v>
      </c>
      <c r="T738" s="219">
        <v>0</v>
      </c>
      <c r="U738" s="146">
        <f>VLOOKUP(A:A,[3]全区!$A$1:$Q$65536,17,FALSE)</f>
        <v>0</v>
      </c>
      <c r="V738" s="219">
        <f>ROUND(U738,0)</f>
        <v>0</v>
      </c>
      <c r="W738" s="219">
        <v>0</v>
      </c>
      <c r="X738" s="182">
        <f>VLOOKUP(A:A,[3]全区!$A$1:$S$65536,19,FALSE)</f>
        <v>0</v>
      </c>
      <c r="Y738" s="219">
        <f>ROUND(X738,0)</f>
        <v>0</v>
      </c>
      <c r="AA738" s="182">
        <f>VLOOKUP(A:A,[2]全区!$A$1:$T$65536,20,FALSE)</f>
        <v>0</v>
      </c>
      <c r="AB738" s="219">
        <f>ROUND(AA738,0)</f>
        <v>0</v>
      </c>
      <c r="AC738" s="182">
        <f>VLOOKUP(A:A,[1]全区!$A$1:$V$65536,22,FALSE)</f>
        <v>0</v>
      </c>
      <c r="AD738" s="219">
        <f>ROUND(AC738,0)</f>
        <v>0</v>
      </c>
      <c r="AE738" s="182">
        <f>VLOOKUP(A:A,[2]全区!$A$1:$P$65536,16,FALSE)</f>
        <v>0</v>
      </c>
      <c r="AF738" s="219">
        <f>ROUND(AE738,0)</f>
        <v>0</v>
      </c>
      <c r="AH738" s="182">
        <v>0</v>
      </c>
      <c r="AI738" s="182">
        <f>VLOOKUP(A:A,'[4]YB01'!$A$1:$C$1317,3,FALSE)</f>
        <v>0</v>
      </c>
      <c r="AJ738" s="177">
        <f t="shared" si="1446"/>
        <v>0</v>
      </c>
      <c r="AK738" s="146">
        <v>0</v>
      </c>
      <c r="AL738" s="146">
        <f>ROUND(AM738,0)</f>
        <v>0</v>
      </c>
      <c r="AM738" s="228">
        <v>0</v>
      </c>
      <c r="AN738" s="182">
        <f t="shared" si="1408"/>
        <v>0</v>
      </c>
      <c r="AO738" s="219">
        <v>0</v>
      </c>
      <c r="AP738" s="176">
        <f>(SUMIF([5]预算调整!$O:$O,A:A,[5]预算调整!$AD:$AD))/10000</f>
        <v>0</v>
      </c>
      <c r="AQ738" s="219">
        <f t="shared" si="1421"/>
        <v>0</v>
      </c>
      <c r="AR738" s="219">
        <v>0</v>
      </c>
      <c r="AS738" s="182">
        <f>(SUMIF([6]预算调整!$F:$F,A:A,[6]预算调整!$P:$P))/10000</f>
        <v>0</v>
      </c>
      <c r="AT738" s="219">
        <f t="shared" si="1447"/>
        <v>0</v>
      </c>
      <c r="AW738" s="231">
        <v>0</v>
      </c>
      <c r="AX738" s="182">
        <f>(SUMIF([7]Sheet2!$B:$B,A:A,[7]Sheet2!$C:$C))/10000</f>
        <v>0</v>
      </c>
      <c r="AY738" s="219">
        <f t="shared" si="1448"/>
        <v>0</v>
      </c>
      <c r="BC738" s="182">
        <v>0</v>
      </c>
      <c r="BD738" s="146">
        <f t="shared" si="1449"/>
        <v>0</v>
      </c>
      <c r="BE738" s="182">
        <v>0</v>
      </c>
      <c r="BF738" s="182">
        <f>SUMIF([8]Sheet1!$O:$O,A738,[8]Sheet1!$AD:$AD)</f>
        <v>0</v>
      </c>
    </row>
    <row r="739" customHeight="1" spans="1:58">
      <c r="A739" s="208">
        <v>2110405</v>
      </c>
      <c r="B739" s="60" t="s">
        <v>637</v>
      </c>
      <c r="C739" s="63">
        <f t="shared" si="1440"/>
        <v>764</v>
      </c>
      <c r="D739" s="63">
        <f t="shared" si="1441"/>
        <v>0</v>
      </c>
      <c r="E739" s="63">
        <f t="shared" si="1442"/>
        <v>-293</v>
      </c>
      <c r="F739" s="63">
        <f t="shared" si="1443"/>
        <v>0</v>
      </c>
      <c r="G739" s="63">
        <f t="shared" si="1444"/>
        <v>0</v>
      </c>
      <c r="H739" s="63">
        <f t="shared" si="1445"/>
        <v>471</v>
      </c>
      <c r="I739" s="106" t="str">
        <f t="shared" si="1346"/>
        <v>是</v>
      </c>
      <c r="J739" s="146" t="str">
        <f t="shared" si="1353"/>
        <v>项</v>
      </c>
      <c r="K739" s="146" t="str">
        <f t="shared" si="1354"/>
        <v>211</v>
      </c>
      <c r="N739" s="218">
        <v>764</v>
      </c>
      <c r="O739" s="146">
        <v>763.953568</v>
      </c>
      <c r="P739" s="219">
        <f>ROUND(O739,0)</f>
        <v>764</v>
      </c>
      <c r="Q739" s="219">
        <v>0</v>
      </c>
      <c r="R739" s="219">
        <v>0</v>
      </c>
      <c r="S739" s="219">
        <f>VLOOKUP(A:A,[3]全区!$A$1:$O$65536,15,FALSE)</f>
        <v>0</v>
      </c>
      <c r="T739" s="219">
        <v>0</v>
      </c>
      <c r="U739" s="146">
        <f>VLOOKUP(A:A,[3]全区!$A$1:$Q$65536,17,FALSE)</f>
        <v>0</v>
      </c>
      <c r="V739" s="219">
        <f>ROUND(U739,0)</f>
        <v>0</v>
      </c>
      <c r="W739" s="219">
        <v>0</v>
      </c>
      <c r="X739" s="182">
        <f>VLOOKUP(A:A,[3]全区!$A$1:$S$65536,19,FALSE)</f>
        <v>0</v>
      </c>
      <c r="Y739" s="219">
        <f>ROUND(X739,0)</f>
        <v>0</v>
      </c>
      <c r="AA739" s="182">
        <f>VLOOKUP(A:A,[2]全区!$A$1:$T$65536,20,FALSE)</f>
        <v>0</v>
      </c>
      <c r="AB739" s="219">
        <f>ROUND(AA739,0)</f>
        <v>0</v>
      </c>
      <c r="AC739" s="182">
        <f>VLOOKUP(A:A,[1]全区!$A$1:$V$65536,22,FALSE)</f>
        <v>0</v>
      </c>
      <c r="AD739" s="219">
        <f>ROUND(AC739,0)</f>
        <v>0</v>
      </c>
      <c r="AE739" s="182">
        <f>VLOOKUP(A:A,[2]全区!$A$1:$P$65536,16,FALSE)</f>
        <v>0</v>
      </c>
      <c r="AF739" s="219">
        <f>ROUND(AE739,0)</f>
        <v>0</v>
      </c>
      <c r="AH739" s="182">
        <v>471</v>
      </c>
      <c r="AI739" s="182">
        <f>VLOOKUP(A:A,'[4]YB01'!$A$1:$C$1317,3,FALSE)</f>
        <v>471</v>
      </c>
      <c r="AJ739" s="177">
        <f t="shared" si="1446"/>
        <v>0</v>
      </c>
      <c r="AK739" s="146">
        <v>471</v>
      </c>
      <c r="AL739" s="146">
        <f>ROUND(AM739,0)</f>
        <v>471</v>
      </c>
      <c r="AM739" s="228">
        <v>470.571771</v>
      </c>
      <c r="AN739" s="182">
        <f t="shared" si="1408"/>
        <v>0</v>
      </c>
      <c r="AO739" s="219">
        <v>0</v>
      </c>
      <c r="AP739" s="176">
        <f>(SUMIF([5]预算调整!$O:$O,A:A,[5]预算调整!$AD:$AD))/10000</f>
        <v>0</v>
      </c>
      <c r="AQ739" s="219">
        <f t="shared" si="1421"/>
        <v>0</v>
      </c>
      <c r="AR739" s="219">
        <v>0</v>
      </c>
      <c r="AS739" s="182">
        <f>(SUMIF([6]预算调整!$F:$F,A:A,[6]预算调整!$P:$P))/10000</f>
        <v>0</v>
      </c>
      <c r="AT739" s="219">
        <f t="shared" si="1447"/>
        <v>0</v>
      </c>
      <c r="AW739" s="231">
        <v>0</v>
      </c>
      <c r="AX739" s="182">
        <f>(SUMIF([7]Sheet2!$B:$B,A:A,[7]Sheet2!$C:$C))/10000</f>
        <v>0</v>
      </c>
      <c r="AY739" s="219">
        <f t="shared" si="1448"/>
        <v>0</v>
      </c>
      <c r="BC739" s="182">
        <v>0</v>
      </c>
      <c r="BD739" s="146">
        <f t="shared" si="1449"/>
        <v>0</v>
      </c>
      <c r="BE739" s="182">
        <v>0</v>
      </c>
      <c r="BF739" s="182">
        <f>SUMIF([8]Sheet1!$O:$O,A739,[8]Sheet1!$AD:$AD)</f>
        <v>0</v>
      </c>
    </row>
    <row r="740" customHeight="1" spans="1:58">
      <c r="A740" s="208">
        <v>2110499</v>
      </c>
      <c r="B740" s="60" t="s">
        <v>638</v>
      </c>
      <c r="C740" s="63">
        <f t="shared" si="1440"/>
        <v>29</v>
      </c>
      <c r="D740" s="63">
        <f t="shared" si="1441"/>
        <v>0</v>
      </c>
      <c r="E740" s="63">
        <f t="shared" si="1442"/>
        <v>0</v>
      </c>
      <c r="F740" s="63">
        <f t="shared" si="1443"/>
        <v>0</v>
      </c>
      <c r="G740" s="63">
        <f t="shared" si="1444"/>
        <v>0</v>
      </c>
      <c r="H740" s="63">
        <f t="shared" si="1445"/>
        <v>29</v>
      </c>
      <c r="I740" s="106" t="str">
        <f t="shared" si="1346"/>
        <v>是</v>
      </c>
      <c r="J740" s="146" t="str">
        <f t="shared" si="1353"/>
        <v>项</v>
      </c>
      <c r="K740" s="146" t="str">
        <f t="shared" si="1354"/>
        <v>211</v>
      </c>
      <c r="N740" s="218">
        <v>0</v>
      </c>
      <c r="O740" s="146">
        <v>0</v>
      </c>
      <c r="P740" s="219">
        <f>ROUND(O740,0)</f>
        <v>0</v>
      </c>
      <c r="Q740" s="219">
        <v>0</v>
      </c>
      <c r="R740" s="219">
        <v>0</v>
      </c>
      <c r="S740" s="219">
        <f>VLOOKUP(A:A,[3]全区!$A$1:$O$65536,15,FALSE)</f>
        <v>0</v>
      </c>
      <c r="T740" s="219">
        <v>0</v>
      </c>
      <c r="U740" s="146">
        <f>VLOOKUP(A:A,[3]全区!$A$1:$Q$65536,17,FALSE)</f>
        <v>0</v>
      </c>
      <c r="V740" s="219">
        <f>ROUND(U740,0)</f>
        <v>0</v>
      </c>
      <c r="W740" s="219">
        <v>29</v>
      </c>
      <c r="X740" s="182">
        <f>VLOOKUP(A:A,[3]全区!$A$1:$S$65536,19,FALSE)</f>
        <v>28.8</v>
      </c>
      <c r="Y740" s="219">
        <f>ROUND(X740,0)</f>
        <v>29</v>
      </c>
      <c r="AA740" s="182">
        <f>VLOOKUP(A:A,[2]全区!$A$1:$T$65536,20,FALSE)</f>
        <v>0</v>
      </c>
      <c r="AB740" s="219">
        <f>ROUND(AA740,0)</f>
        <v>0</v>
      </c>
      <c r="AC740" s="182">
        <f>VLOOKUP(A:A,[1]全区!$A$1:$V$65536,22,FALSE)</f>
        <v>0</v>
      </c>
      <c r="AD740" s="219">
        <f>ROUND(AC740,0)</f>
        <v>0</v>
      </c>
      <c r="AE740" s="182">
        <f>VLOOKUP(A:A,[2]全区!$A$1:$P$65536,16,FALSE)</f>
        <v>3</v>
      </c>
      <c r="AF740" s="219">
        <f>ROUND(AE740,0)</f>
        <v>3</v>
      </c>
      <c r="AH740" s="182">
        <v>29</v>
      </c>
      <c r="AI740" s="182">
        <f>VLOOKUP(A:A,'[4]YB01'!$A$1:$C$1317,3,FALSE)</f>
        <v>29</v>
      </c>
      <c r="AJ740" s="177">
        <f t="shared" si="1446"/>
        <v>0</v>
      </c>
      <c r="AK740" s="146">
        <v>29</v>
      </c>
      <c r="AL740" s="146">
        <f>ROUND(AM740,0)</f>
        <v>29</v>
      </c>
      <c r="AM740" s="228">
        <v>28.8</v>
      </c>
      <c r="AN740" s="182">
        <f t="shared" si="1408"/>
        <v>0</v>
      </c>
      <c r="AO740" s="219">
        <v>0</v>
      </c>
      <c r="AP740" s="176">
        <f>(SUMIF([5]预算调整!$O:$O,A:A,[5]预算调整!$AD:$AD))/10000</f>
        <v>0</v>
      </c>
      <c r="AQ740" s="219">
        <f t="shared" si="1421"/>
        <v>0</v>
      </c>
      <c r="AR740" s="219">
        <v>0</v>
      </c>
      <c r="AS740" s="182">
        <f>(SUMIF([6]预算调整!$F:$F,A:A,[6]预算调整!$P:$P))/10000</f>
        <v>0</v>
      </c>
      <c r="AT740" s="219">
        <f t="shared" si="1447"/>
        <v>0</v>
      </c>
      <c r="AW740" s="231">
        <v>0</v>
      </c>
      <c r="AX740" s="182">
        <f>(SUMIF([7]Sheet2!$B:$B,A:A,[7]Sheet2!$C:$C))/10000</f>
        <v>0</v>
      </c>
      <c r="AY740" s="219">
        <f t="shared" si="1448"/>
        <v>0</v>
      </c>
      <c r="BC740" s="182">
        <v>0</v>
      </c>
      <c r="BD740" s="146">
        <f t="shared" si="1449"/>
        <v>0</v>
      </c>
      <c r="BE740" s="182">
        <v>0</v>
      </c>
      <c r="BF740" s="182">
        <f>SUMIF([8]Sheet1!$O:$O,A740,[8]Sheet1!$AD:$AD)</f>
        <v>0</v>
      </c>
    </row>
    <row r="741" s="177" customFormat="1" customHeight="1" spans="1:58">
      <c r="A741" s="209">
        <v>21105</v>
      </c>
      <c r="B741" s="207" t="s">
        <v>639</v>
      </c>
      <c r="C741" s="66">
        <f t="shared" ref="C741:H741" si="1450">SUM(C742:C747)</f>
        <v>1090</v>
      </c>
      <c r="D741" s="66">
        <f t="shared" si="1450"/>
        <v>0</v>
      </c>
      <c r="E741" s="66">
        <f t="shared" si="1450"/>
        <v>-299</v>
      </c>
      <c r="F741" s="66">
        <f t="shared" si="1450"/>
        <v>13</v>
      </c>
      <c r="G741" s="66">
        <f t="shared" si="1450"/>
        <v>13</v>
      </c>
      <c r="H741" s="66">
        <f t="shared" si="1450"/>
        <v>791</v>
      </c>
      <c r="I741" s="106" t="str">
        <f t="shared" si="1346"/>
        <v>是</v>
      </c>
      <c r="J741" s="143" t="str">
        <f t="shared" si="1353"/>
        <v>款</v>
      </c>
      <c r="K741" s="143" t="str">
        <f t="shared" si="1354"/>
        <v>211</v>
      </c>
      <c r="L741" s="143"/>
      <c r="M741" s="143"/>
      <c r="N741" s="143"/>
      <c r="O741" s="143"/>
      <c r="P741" s="143"/>
      <c r="Q741" s="143"/>
      <c r="R741" s="143"/>
      <c r="S741" s="143"/>
      <c r="T741" s="143"/>
      <c r="U741" s="143"/>
      <c r="V741" s="143"/>
      <c r="W741" s="143"/>
      <c r="AN741" s="182">
        <f t="shared" si="1408"/>
        <v>0</v>
      </c>
      <c r="AO741" s="219"/>
      <c r="AP741" s="176">
        <f>(SUMIF([5]预算调整!$O:$O,A:A,[5]预算调整!$AD:$AD))/10000</f>
        <v>0</v>
      </c>
      <c r="AQ741" s="219">
        <f t="shared" si="1421"/>
        <v>0</v>
      </c>
      <c r="AR741" s="219"/>
      <c r="AS741" s="182">
        <v>0</v>
      </c>
      <c r="AX741" s="182">
        <v>0</v>
      </c>
      <c r="BC741" s="182"/>
      <c r="BD741" s="182"/>
      <c r="BE741" s="182">
        <v>0</v>
      </c>
      <c r="BF741" s="182"/>
    </row>
    <row r="742" customHeight="1" spans="1:58">
      <c r="A742" s="208">
        <v>2110501</v>
      </c>
      <c r="B742" s="60" t="s">
        <v>640</v>
      </c>
      <c r="C742" s="63">
        <f t="shared" ref="C742:C747" si="1451">N742+T742+W742</f>
        <v>1090</v>
      </c>
      <c r="D742" s="63">
        <f t="shared" ref="D742:D747" si="1452">Q742+T742</f>
        <v>0</v>
      </c>
      <c r="E742" s="63">
        <f t="shared" ref="E742:E747" si="1453">H742-C742</f>
        <v>-299</v>
      </c>
      <c r="F742" s="63">
        <f>G742-D742</f>
        <v>13</v>
      </c>
      <c r="G742" s="63">
        <f t="shared" ref="G742:G747" si="1454">AW742</f>
        <v>13</v>
      </c>
      <c r="H742" s="63">
        <f t="shared" ref="H742:H747" si="1455">AK742+AN742</f>
        <v>791</v>
      </c>
      <c r="I742" s="106" t="str">
        <f t="shared" si="1346"/>
        <v>是</v>
      </c>
      <c r="J742" s="146" t="str">
        <f t="shared" si="1353"/>
        <v>项</v>
      </c>
      <c r="K742" s="146" t="str">
        <f t="shared" si="1354"/>
        <v>211</v>
      </c>
      <c r="N742" s="218">
        <v>1090</v>
      </c>
      <c r="O742" s="146">
        <v>1089.637146</v>
      </c>
      <c r="P742" s="219">
        <f t="shared" ref="P742:P747" si="1456">ROUND(O742,0)</f>
        <v>1090</v>
      </c>
      <c r="Q742" s="219">
        <v>0</v>
      </c>
      <c r="R742" s="219">
        <v>0</v>
      </c>
      <c r="S742" s="219">
        <f>VLOOKUP(A:A,[3]全区!$A$1:$O$65536,15,FALSE)</f>
        <v>0</v>
      </c>
      <c r="T742" s="219">
        <v>0</v>
      </c>
      <c r="U742" s="146">
        <f>VLOOKUP(A:A,[3]全区!$A$1:$Q$65536,17,FALSE)</f>
        <v>0</v>
      </c>
      <c r="V742" s="219">
        <f t="shared" ref="V742:V747" si="1457">ROUND(U742,0)</f>
        <v>0</v>
      </c>
      <c r="W742" s="219">
        <v>0</v>
      </c>
      <c r="X742" s="182">
        <f>VLOOKUP(A:A,[3]全区!$A$1:$S$65536,19,FALSE)</f>
        <v>0</v>
      </c>
      <c r="Y742" s="219">
        <f t="shared" ref="Y742:Y747" si="1458">ROUND(X742,0)</f>
        <v>0</v>
      </c>
      <c r="AA742" s="182">
        <f>VLOOKUP(A:A,[2]全区!$A$1:$T$65536,20,FALSE)</f>
        <v>0</v>
      </c>
      <c r="AB742" s="219">
        <f t="shared" ref="AB742:AB747" si="1459">ROUND(AA742,0)</f>
        <v>0</v>
      </c>
      <c r="AC742" s="182">
        <f>VLOOKUP(A:A,[1]全区!$A$1:$V$65536,22,FALSE)</f>
        <v>0</v>
      </c>
      <c r="AD742" s="219">
        <f t="shared" ref="AD742:AD747" si="1460">ROUND(AC742,0)</f>
        <v>0</v>
      </c>
      <c r="AE742" s="182">
        <f>VLOOKUP(A:A,[2]全区!$A$1:$P$65536,16,FALSE)</f>
        <v>90</v>
      </c>
      <c r="AF742" s="219">
        <f t="shared" ref="AF742:AF747" si="1461">ROUND(AE742,0)</f>
        <v>90</v>
      </c>
      <c r="AH742" s="182">
        <v>745</v>
      </c>
      <c r="AI742" s="182">
        <f>VLOOKUP(A:A,'[4]YB01'!$A$1:$C$1317,3,FALSE)</f>
        <v>745</v>
      </c>
      <c r="AJ742" s="177">
        <f t="shared" ref="AJ742:AJ747" si="1462">AO742+AR742</f>
        <v>0</v>
      </c>
      <c r="AK742" s="146">
        <v>791</v>
      </c>
      <c r="AL742" s="146">
        <f t="shared" ref="AL742:AL747" si="1463">ROUND(AM742,0)</f>
        <v>791</v>
      </c>
      <c r="AM742" s="228">
        <v>791.055692</v>
      </c>
      <c r="AN742" s="182">
        <f t="shared" si="1408"/>
        <v>0</v>
      </c>
      <c r="AO742" s="219">
        <v>0</v>
      </c>
      <c r="AP742" s="176">
        <f>(SUMIF([5]预算调整!$O:$O,A:A,[5]预算调整!$AD:$AD))/10000</f>
        <v>0</v>
      </c>
      <c r="AQ742" s="219">
        <f t="shared" si="1421"/>
        <v>0</v>
      </c>
      <c r="AR742" s="219">
        <v>0</v>
      </c>
      <c r="AS742" s="182">
        <f>(SUMIF([6]预算调整!$F:$F,A:A,[6]预算调整!$P:$P))/10000</f>
        <v>0</v>
      </c>
      <c r="AT742" s="219">
        <f t="shared" ref="AT742:AT747" si="1464">ROUND(AS742,0)</f>
        <v>0</v>
      </c>
      <c r="AW742" s="231">
        <v>13</v>
      </c>
      <c r="AX742" s="182">
        <f>(SUMIF([7]Sheet2!$B:$B,A:A,[7]Sheet2!$C:$C))/10000</f>
        <v>12.544819</v>
      </c>
      <c r="AY742" s="219">
        <f t="shared" ref="AY742:AY747" si="1465">ROUND(AX742,0)</f>
        <v>13</v>
      </c>
      <c r="BC742" s="182">
        <v>0</v>
      </c>
      <c r="BD742" s="146">
        <f t="shared" ref="BD742:BD747" si="1466">ROUND(BE742,0)</f>
        <v>0</v>
      </c>
      <c r="BE742" s="182">
        <v>0</v>
      </c>
      <c r="BF742" s="182">
        <f>SUMIF([8]Sheet1!$O:$O,A742,[8]Sheet1!$AD:$AD)</f>
        <v>0</v>
      </c>
    </row>
    <row r="743" hidden="1" customHeight="1" spans="1:58">
      <c r="A743" s="208">
        <v>2110502</v>
      </c>
      <c r="B743" s="60" t="s">
        <v>641</v>
      </c>
      <c r="C743" s="63">
        <f t="shared" si="1451"/>
        <v>0</v>
      </c>
      <c r="D743" s="63">
        <f t="shared" si="1452"/>
        <v>0</v>
      </c>
      <c r="E743" s="63">
        <f t="shared" si="1453"/>
        <v>0</v>
      </c>
      <c r="F743" s="63">
        <f t="shared" ref="F742:F747" si="1467">D743-G743</f>
        <v>0</v>
      </c>
      <c r="G743" s="63">
        <f t="shared" si="1454"/>
        <v>0</v>
      </c>
      <c r="H743" s="63">
        <f t="shared" si="1455"/>
        <v>0</v>
      </c>
      <c r="I743" s="106" t="str">
        <f t="shared" si="1346"/>
        <v>否</v>
      </c>
      <c r="J743" s="146" t="str">
        <f t="shared" si="1353"/>
        <v>项</v>
      </c>
      <c r="K743" s="146" t="str">
        <f t="shared" si="1354"/>
        <v>211</v>
      </c>
      <c r="N743" s="218">
        <v>0</v>
      </c>
      <c r="O743" s="146">
        <v>0</v>
      </c>
      <c r="P743" s="219">
        <f t="shared" si="1456"/>
        <v>0</v>
      </c>
      <c r="Q743" s="219">
        <v>0</v>
      </c>
      <c r="R743" s="219">
        <v>0</v>
      </c>
      <c r="S743" s="219">
        <f>VLOOKUP(A:A,[3]全区!$A$1:$O$65536,15,FALSE)</f>
        <v>0</v>
      </c>
      <c r="T743" s="219">
        <v>0</v>
      </c>
      <c r="U743" s="146">
        <f>VLOOKUP(A:A,[3]全区!$A$1:$Q$65536,17,FALSE)</f>
        <v>0</v>
      </c>
      <c r="V743" s="219">
        <f t="shared" si="1457"/>
        <v>0</v>
      </c>
      <c r="W743" s="219">
        <v>0</v>
      </c>
      <c r="X743" s="182">
        <f>VLOOKUP(A:A,[3]全区!$A$1:$S$65536,19,FALSE)</f>
        <v>0</v>
      </c>
      <c r="Y743" s="219">
        <f t="shared" si="1458"/>
        <v>0</v>
      </c>
      <c r="AA743" s="182">
        <f>VLOOKUP(A:A,[2]全区!$A$1:$T$65536,20,FALSE)</f>
        <v>0</v>
      </c>
      <c r="AB743" s="219">
        <f t="shared" si="1459"/>
        <v>0</v>
      </c>
      <c r="AC743" s="182">
        <f>VLOOKUP(A:A,[1]全区!$A$1:$V$65536,22,FALSE)</f>
        <v>0</v>
      </c>
      <c r="AD743" s="219">
        <f t="shared" si="1460"/>
        <v>0</v>
      </c>
      <c r="AE743" s="182">
        <f>VLOOKUP(A:A,[2]全区!$A$1:$P$65536,16,FALSE)</f>
        <v>0</v>
      </c>
      <c r="AF743" s="219">
        <f t="shared" si="1461"/>
        <v>0</v>
      </c>
      <c r="AH743" s="182">
        <v>0</v>
      </c>
      <c r="AI743" s="182">
        <f>VLOOKUP(A:A,'[4]YB01'!$A$1:$C$1317,3,FALSE)</f>
        <v>0</v>
      </c>
      <c r="AJ743" s="177">
        <f t="shared" si="1462"/>
        <v>0</v>
      </c>
      <c r="AK743" s="146">
        <v>0</v>
      </c>
      <c r="AL743" s="146">
        <f t="shared" si="1463"/>
        <v>0</v>
      </c>
      <c r="AM743" s="228">
        <v>0</v>
      </c>
      <c r="AN743" s="182">
        <f t="shared" si="1408"/>
        <v>0</v>
      </c>
      <c r="AO743" s="219">
        <v>0</v>
      </c>
      <c r="AP743" s="176">
        <f>(SUMIF([5]预算调整!$O:$O,A:A,[5]预算调整!$AD:$AD))/10000</f>
        <v>0</v>
      </c>
      <c r="AQ743" s="219">
        <f t="shared" si="1421"/>
        <v>0</v>
      </c>
      <c r="AR743" s="219">
        <v>0</v>
      </c>
      <c r="AS743" s="182">
        <f>(SUMIF([6]预算调整!$F:$F,A:A,[6]预算调整!$P:$P))/10000</f>
        <v>0</v>
      </c>
      <c r="AT743" s="219">
        <f t="shared" si="1464"/>
        <v>0</v>
      </c>
      <c r="AW743" s="231">
        <v>0</v>
      </c>
      <c r="AX743" s="182">
        <f>(SUMIF([7]Sheet2!$B:$B,A:A,[7]Sheet2!$C:$C))/10000</f>
        <v>0</v>
      </c>
      <c r="AY743" s="219">
        <f t="shared" si="1465"/>
        <v>0</v>
      </c>
      <c r="BC743" s="182">
        <v>0</v>
      </c>
      <c r="BD743" s="146">
        <f t="shared" si="1466"/>
        <v>0</v>
      </c>
      <c r="BE743" s="182">
        <v>0</v>
      </c>
      <c r="BF743" s="182">
        <f>SUMIF([8]Sheet1!$O:$O,A743,[8]Sheet1!$AD:$AD)</f>
        <v>0</v>
      </c>
    </row>
    <row r="744" hidden="1" customHeight="1" spans="1:58">
      <c r="A744" s="208">
        <v>2110503</v>
      </c>
      <c r="B744" s="60" t="s">
        <v>642</v>
      </c>
      <c r="C744" s="63">
        <f t="shared" si="1451"/>
        <v>0</v>
      </c>
      <c r="D744" s="63">
        <f t="shared" si="1452"/>
        <v>0</v>
      </c>
      <c r="E744" s="63">
        <f t="shared" si="1453"/>
        <v>0</v>
      </c>
      <c r="F744" s="63">
        <f t="shared" si="1467"/>
        <v>0</v>
      </c>
      <c r="G744" s="63">
        <f t="shared" si="1454"/>
        <v>0</v>
      </c>
      <c r="H744" s="63">
        <f t="shared" si="1455"/>
        <v>0</v>
      </c>
      <c r="I744" s="106" t="str">
        <f t="shared" si="1346"/>
        <v>否</v>
      </c>
      <c r="J744" s="146" t="str">
        <f t="shared" si="1353"/>
        <v>项</v>
      </c>
      <c r="K744" s="146" t="str">
        <f t="shared" si="1354"/>
        <v>211</v>
      </c>
      <c r="N744" s="218">
        <v>0</v>
      </c>
      <c r="O744" s="146">
        <v>0</v>
      </c>
      <c r="P744" s="219">
        <f t="shared" si="1456"/>
        <v>0</v>
      </c>
      <c r="Q744" s="219">
        <v>0</v>
      </c>
      <c r="R744" s="219">
        <v>0</v>
      </c>
      <c r="S744" s="219">
        <f>VLOOKUP(A:A,[3]全区!$A$1:$O$65536,15,FALSE)</f>
        <v>0</v>
      </c>
      <c r="T744" s="219">
        <v>0</v>
      </c>
      <c r="U744" s="146">
        <f>VLOOKUP(A:A,[3]全区!$A$1:$Q$65536,17,FALSE)</f>
        <v>0</v>
      </c>
      <c r="V744" s="219">
        <f t="shared" si="1457"/>
        <v>0</v>
      </c>
      <c r="W744" s="219">
        <v>0</v>
      </c>
      <c r="X744" s="182">
        <f>VLOOKUP(A:A,[3]全区!$A$1:$S$65536,19,FALSE)</f>
        <v>0</v>
      </c>
      <c r="Y744" s="219">
        <f t="shared" si="1458"/>
        <v>0</v>
      </c>
      <c r="AA744" s="182">
        <f>VLOOKUP(A:A,[2]全区!$A$1:$T$65536,20,FALSE)</f>
        <v>0</v>
      </c>
      <c r="AB744" s="219">
        <f t="shared" si="1459"/>
        <v>0</v>
      </c>
      <c r="AC744" s="182">
        <f>VLOOKUP(A:A,[1]全区!$A$1:$V$65536,22,FALSE)</f>
        <v>0</v>
      </c>
      <c r="AD744" s="219">
        <f t="shared" si="1460"/>
        <v>0</v>
      </c>
      <c r="AE744" s="182">
        <f>VLOOKUP(A:A,[2]全区!$A$1:$P$65536,16,FALSE)</f>
        <v>0</v>
      </c>
      <c r="AF744" s="219">
        <f t="shared" si="1461"/>
        <v>0</v>
      </c>
      <c r="AH744" s="182">
        <v>0</v>
      </c>
      <c r="AI744" s="182">
        <f>VLOOKUP(A:A,'[4]YB01'!$A$1:$C$1317,3,FALSE)</f>
        <v>0</v>
      </c>
      <c r="AJ744" s="177">
        <f t="shared" si="1462"/>
        <v>0</v>
      </c>
      <c r="AK744" s="146">
        <v>0</v>
      </c>
      <c r="AL744" s="146">
        <f t="shared" si="1463"/>
        <v>0</v>
      </c>
      <c r="AM744" s="228">
        <v>0</v>
      </c>
      <c r="AN744" s="182">
        <f t="shared" si="1408"/>
        <v>0</v>
      </c>
      <c r="AO744" s="219">
        <v>0</v>
      </c>
      <c r="AP744" s="176">
        <f>(SUMIF([5]预算调整!$O:$O,A:A,[5]预算调整!$AD:$AD))/10000</f>
        <v>0</v>
      </c>
      <c r="AQ744" s="219">
        <f t="shared" si="1421"/>
        <v>0</v>
      </c>
      <c r="AR744" s="219">
        <v>0</v>
      </c>
      <c r="AS744" s="182">
        <f>(SUMIF([6]预算调整!$F:$F,A:A,[6]预算调整!$P:$P))/10000</f>
        <v>0</v>
      </c>
      <c r="AT744" s="219">
        <f t="shared" si="1464"/>
        <v>0</v>
      </c>
      <c r="AW744" s="231">
        <v>0</v>
      </c>
      <c r="AX744" s="182">
        <f>(SUMIF([7]Sheet2!$B:$B,A:A,[7]Sheet2!$C:$C))/10000</f>
        <v>0</v>
      </c>
      <c r="AY744" s="219">
        <f t="shared" si="1465"/>
        <v>0</v>
      </c>
      <c r="BC744" s="182">
        <v>0</v>
      </c>
      <c r="BD744" s="146">
        <f t="shared" si="1466"/>
        <v>0</v>
      </c>
      <c r="BE744" s="182">
        <v>0</v>
      </c>
      <c r="BF744" s="182">
        <f>SUMIF([8]Sheet1!$O:$O,A744,[8]Sheet1!$AD:$AD)</f>
        <v>0</v>
      </c>
    </row>
    <row r="745" hidden="1" customHeight="1" spans="1:58">
      <c r="A745" s="208">
        <v>2110506</v>
      </c>
      <c r="B745" s="60" t="s">
        <v>643</v>
      </c>
      <c r="C745" s="63">
        <f t="shared" si="1451"/>
        <v>0</v>
      </c>
      <c r="D745" s="63">
        <f t="shared" si="1452"/>
        <v>0</v>
      </c>
      <c r="E745" s="63">
        <f t="shared" si="1453"/>
        <v>0</v>
      </c>
      <c r="F745" s="63">
        <f t="shared" si="1467"/>
        <v>0</v>
      </c>
      <c r="G745" s="63">
        <f t="shared" si="1454"/>
        <v>0</v>
      </c>
      <c r="H745" s="63">
        <f t="shared" si="1455"/>
        <v>0</v>
      </c>
      <c r="I745" s="106" t="str">
        <f t="shared" si="1346"/>
        <v>否</v>
      </c>
      <c r="J745" s="146" t="str">
        <f t="shared" si="1353"/>
        <v>项</v>
      </c>
      <c r="K745" s="146" t="str">
        <f t="shared" si="1354"/>
        <v>211</v>
      </c>
      <c r="N745" s="218">
        <v>0</v>
      </c>
      <c r="O745" s="146">
        <v>0</v>
      </c>
      <c r="P745" s="219">
        <f t="shared" si="1456"/>
        <v>0</v>
      </c>
      <c r="Q745" s="219">
        <v>0</v>
      </c>
      <c r="R745" s="219">
        <v>0</v>
      </c>
      <c r="S745" s="219">
        <f>VLOOKUP(A:A,[3]全区!$A$1:$O$65536,15,FALSE)</f>
        <v>0</v>
      </c>
      <c r="T745" s="219">
        <v>0</v>
      </c>
      <c r="U745" s="146">
        <f>VLOOKUP(A:A,[3]全区!$A$1:$Q$65536,17,FALSE)</f>
        <v>0</v>
      </c>
      <c r="V745" s="219">
        <f t="shared" si="1457"/>
        <v>0</v>
      </c>
      <c r="W745" s="219">
        <v>0</v>
      </c>
      <c r="X745" s="182">
        <f>VLOOKUP(A:A,[3]全区!$A$1:$S$65536,19,FALSE)</f>
        <v>0</v>
      </c>
      <c r="Y745" s="219">
        <f t="shared" si="1458"/>
        <v>0</v>
      </c>
      <c r="AA745" s="182">
        <f>VLOOKUP(A:A,[2]全区!$A$1:$T$65536,20,FALSE)</f>
        <v>0</v>
      </c>
      <c r="AB745" s="219">
        <f t="shared" si="1459"/>
        <v>0</v>
      </c>
      <c r="AC745" s="182">
        <f>VLOOKUP(A:A,[1]全区!$A$1:$V$65536,22,FALSE)</f>
        <v>0</v>
      </c>
      <c r="AD745" s="219">
        <f t="shared" si="1460"/>
        <v>0</v>
      </c>
      <c r="AE745" s="182">
        <f>VLOOKUP(A:A,[2]全区!$A$1:$P$65536,16,FALSE)</f>
        <v>0</v>
      </c>
      <c r="AF745" s="219">
        <f t="shared" si="1461"/>
        <v>0</v>
      </c>
      <c r="AH745" s="182">
        <v>0</v>
      </c>
      <c r="AI745" s="182">
        <f>VLOOKUP(A:A,'[4]YB01'!$A$1:$C$1317,3,FALSE)</f>
        <v>0</v>
      </c>
      <c r="AJ745" s="177">
        <f t="shared" si="1462"/>
        <v>0</v>
      </c>
      <c r="AK745" s="146">
        <v>0</v>
      </c>
      <c r="AL745" s="146">
        <f t="shared" si="1463"/>
        <v>0</v>
      </c>
      <c r="AM745" s="228">
        <v>0</v>
      </c>
      <c r="AN745" s="182">
        <f t="shared" si="1408"/>
        <v>0</v>
      </c>
      <c r="AO745" s="219">
        <v>0</v>
      </c>
      <c r="AP745" s="176">
        <f>(SUMIF([5]预算调整!$O:$O,A:A,[5]预算调整!$AD:$AD))/10000</f>
        <v>0</v>
      </c>
      <c r="AQ745" s="219">
        <f t="shared" si="1421"/>
        <v>0</v>
      </c>
      <c r="AR745" s="219">
        <v>0</v>
      </c>
      <c r="AS745" s="182">
        <f>(SUMIF([6]预算调整!$F:$F,A:A,[6]预算调整!$P:$P))/10000</f>
        <v>0</v>
      </c>
      <c r="AT745" s="219">
        <f t="shared" si="1464"/>
        <v>0</v>
      </c>
      <c r="AW745" s="231">
        <v>0</v>
      </c>
      <c r="AX745" s="182">
        <f>(SUMIF([7]Sheet2!$B:$B,A:A,[7]Sheet2!$C:$C))/10000</f>
        <v>0</v>
      </c>
      <c r="AY745" s="219">
        <f t="shared" si="1465"/>
        <v>0</v>
      </c>
      <c r="BC745" s="182">
        <v>0</v>
      </c>
      <c r="BD745" s="146">
        <f t="shared" si="1466"/>
        <v>0</v>
      </c>
      <c r="BE745" s="182">
        <v>0</v>
      </c>
      <c r="BF745" s="182">
        <f>SUMIF([8]Sheet1!$O:$O,A745,[8]Sheet1!$AD:$AD)</f>
        <v>0</v>
      </c>
    </row>
    <row r="746" hidden="1" customHeight="1" spans="1:58">
      <c r="A746" s="208">
        <v>2110507</v>
      </c>
      <c r="B746" s="60" t="s">
        <v>644</v>
      </c>
      <c r="C746" s="63">
        <f t="shared" si="1451"/>
        <v>0</v>
      </c>
      <c r="D746" s="63">
        <f t="shared" si="1452"/>
        <v>0</v>
      </c>
      <c r="E746" s="63">
        <f t="shared" si="1453"/>
        <v>0</v>
      </c>
      <c r="F746" s="63">
        <f t="shared" si="1467"/>
        <v>0</v>
      </c>
      <c r="G746" s="63">
        <f t="shared" si="1454"/>
        <v>0</v>
      </c>
      <c r="H746" s="63">
        <f t="shared" si="1455"/>
        <v>0</v>
      </c>
      <c r="I746" s="106" t="str">
        <f t="shared" si="1346"/>
        <v>否</v>
      </c>
      <c r="J746" s="146" t="str">
        <f t="shared" si="1353"/>
        <v>项</v>
      </c>
      <c r="K746" s="146" t="str">
        <f t="shared" si="1354"/>
        <v>211</v>
      </c>
      <c r="N746" s="218">
        <v>0</v>
      </c>
      <c r="P746" s="219">
        <f t="shared" si="1456"/>
        <v>0</v>
      </c>
      <c r="Q746" s="219"/>
      <c r="R746" s="219"/>
      <c r="S746" s="219"/>
      <c r="T746" s="219"/>
      <c r="V746" s="219"/>
      <c r="W746" s="219">
        <v>0</v>
      </c>
      <c r="Y746" s="219">
        <f t="shared" si="1458"/>
        <v>0</v>
      </c>
      <c r="AB746" s="219"/>
      <c r="AD746" s="219">
        <f t="shared" si="1460"/>
        <v>0</v>
      </c>
      <c r="AF746" s="219"/>
      <c r="AH746" s="182">
        <v>0</v>
      </c>
      <c r="AI746" s="182">
        <f>VLOOKUP(A:A,'[4]YB01'!$A$1:$C$1317,3,FALSE)</f>
        <v>0</v>
      </c>
      <c r="AJ746" s="177">
        <f t="shared" si="1462"/>
        <v>0</v>
      </c>
      <c r="AK746" s="146">
        <v>0</v>
      </c>
      <c r="AL746" s="146">
        <f t="shared" si="1463"/>
        <v>0</v>
      </c>
      <c r="AM746" s="228">
        <v>0</v>
      </c>
      <c r="AN746" s="182">
        <f t="shared" si="1408"/>
        <v>0</v>
      </c>
      <c r="AO746" s="219">
        <v>0</v>
      </c>
      <c r="AP746" s="176">
        <f>(SUMIF([5]预算调整!$O:$O,A:A,[5]预算调整!$AD:$AD))/10000</f>
        <v>0</v>
      </c>
      <c r="AQ746" s="219">
        <f t="shared" si="1421"/>
        <v>0</v>
      </c>
      <c r="AR746" s="219">
        <v>0</v>
      </c>
      <c r="AS746" s="182">
        <f>(SUMIF([6]预算调整!$F:$F,A:A,[6]预算调整!$P:$P))/10000</f>
        <v>0</v>
      </c>
      <c r="AT746" s="219">
        <f t="shared" si="1464"/>
        <v>0</v>
      </c>
      <c r="AW746" s="231">
        <v>0</v>
      </c>
      <c r="AX746" s="182">
        <f>(SUMIF([7]Sheet2!$B:$B,A:A,[7]Sheet2!$C:$C))/10000</f>
        <v>0</v>
      </c>
      <c r="AY746" s="219">
        <f t="shared" si="1465"/>
        <v>0</v>
      </c>
      <c r="BC746" s="182">
        <v>0</v>
      </c>
      <c r="BD746" s="146">
        <f t="shared" si="1466"/>
        <v>0</v>
      </c>
      <c r="BE746" s="182">
        <v>0</v>
      </c>
      <c r="BF746" s="182">
        <f>SUMIF([8]Sheet1!$O:$O,A746,[8]Sheet1!$AD:$AD)</f>
        <v>0</v>
      </c>
    </row>
    <row r="747" hidden="1" customHeight="1" spans="1:58">
      <c r="A747" s="208">
        <v>2110599</v>
      </c>
      <c r="B747" s="60" t="s">
        <v>645</v>
      </c>
      <c r="C747" s="63">
        <f t="shared" si="1451"/>
        <v>0</v>
      </c>
      <c r="D747" s="63">
        <f t="shared" si="1452"/>
        <v>0</v>
      </c>
      <c r="E747" s="63">
        <f t="shared" si="1453"/>
        <v>0</v>
      </c>
      <c r="F747" s="63">
        <f t="shared" si="1467"/>
        <v>0</v>
      </c>
      <c r="G747" s="63">
        <f t="shared" si="1454"/>
        <v>0</v>
      </c>
      <c r="H747" s="63">
        <f t="shared" si="1455"/>
        <v>0</v>
      </c>
      <c r="I747" s="106" t="str">
        <f t="shared" si="1346"/>
        <v>否</v>
      </c>
      <c r="J747" s="146" t="str">
        <f t="shared" si="1353"/>
        <v>项</v>
      </c>
      <c r="K747" s="146" t="str">
        <f t="shared" si="1354"/>
        <v>211</v>
      </c>
      <c r="N747" s="218">
        <v>0</v>
      </c>
      <c r="O747" s="146">
        <v>0</v>
      </c>
      <c r="P747" s="219">
        <f t="shared" si="1456"/>
        <v>0</v>
      </c>
      <c r="Q747" s="219">
        <v>0</v>
      </c>
      <c r="R747" s="219">
        <v>0</v>
      </c>
      <c r="S747" s="219">
        <f>VLOOKUP(A:A,[3]全区!$A$1:$O$65536,15,FALSE)</f>
        <v>0</v>
      </c>
      <c r="T747" s="219">
        <v>0</v>
      </c>
      <c r="U747" s="146">
        <f>VLOOKUP(A:A,[3]全区!$A$1:$Q$65536,17,FALSE)</f>
        <v>0</v>
      </c>
      <c r="V747" s="219">
        <f t="shared" si="1457"/>
        <v>0</v>
      </c>
      <c r="W747" s="219">
        <v>0</v>
      </c>
      <c r="X747" s="182">
        <f>VLOOKUP(A:A,[3]全区!$A$1:$S$65536,19,FALSE)</f>
        <v>0</v>
      </c>
      <c r="Y747" s="219">
        <f t="shared" si="1458"/>
        <v>0</v>
      </c>
      <c r="AA747" s="182">
        <f>VLOOKUP(A:A,[2]全区!$A$1:$T$65536,20,FALSE)</f>
        <v>0</v>
      </c>
      <c r="AB747" s="219">
        <f t="shared" si="1459"/>
        <v>0</v>
      </c>
      <c r="AC747" s="182">
        <f>VLOOKUP(A:A,[1]全区!$A$1:$V$65536,22,FALSE)</f>
        <v>0</v>
      </c>
      <c r="AD747" s="219">
        <f t="shared" si="1460"/>
        <v>0</v>
      </c>
      <c r="AE747" s="182">
        <f>VLOOKUP(A:A,[2]全区!$A$1:$P$65536,16,FALSE)</f>
        <v>0</v>
      </c>
      <c r="AF747" s="219">
        <f t="shared" si="1461"/>
        <v>0</v>
      </c>
      <c r="AH747" s="182">
        <v>0</v>
      </c>
      <c r="AI747" s="182">
        <f>VLOOKUP(A:A,'[4]YB01'!$A$1:$C$1317,3,FALSE)</f>
        <v>0</v>
      </c>
      <c r="AJ747" s="177">
        <f t="shared" si="1462"/>
        <v>0</v>
      </c>
      <c r="AK747" s="146">
        <v>0</v>
      </c>
      <c r="AL747" s="146">
        <f t="shared" si="1463"/>
        <v>0</v>
      </c>
      <c r="AM747" s="228">
        <v>0</v>
      </c>
      <c r="AN747" s="182">
        <f t="shared" si="1408"/>
        <v>0</v>
      </c>
      <c r="AO747" s="219">
        <v>0</v>
      </c>
      <c r="AP747" s="176">
        <f>(SUMIF([5]预算调整!$O:$O,A:A,[5]预算调整!$AD:$AD))/10000</f>
        <v>0</v>
      </c>
      <c r="AQ747" s="219">
        <f t="shared" si="1421"/>
        <v>0</v>
      </c>
      <c r="AR747" s="219">
        <v>0</v>
      </c>
      <c r="AS747" s="182">
        <f>(SUMIF([6]预算调整!$F:$F,A:A,[6]预算调整!$P:$P))/10000</f>
        <v>0</v>
      </c>
      <c r="AT747" s="219">
        <f t="shared" si="1464"/>
        <v>0</v>
      </c>
      <c r="AW747" s="231">
        <v>0</v>
      </c>
      <c r="AX747" s="182">
        <f>(SUMIF([7]Sheet2!$B:$B,A:A,[7]Sheet2!$C:$C))/10000</f>
        <v>0</v>
      </c>
      <c r="AY747" s="219">
        <f t="shared" si="1465"/>
        <v>0</v>
      </c>
      <c r="BC747" s="182">
        <v>0</v>
      </c>
      <c r="BD747" s="146">
        <f t="shared" si="1466"/>
        <v>0</v>
      </c>
      <c r="BE747" s="182">
        <v>0</v>
      </c>
      <c r="BF747" s="182">
        <f>SUMIF([8]Sheet1!$O:$O,A747,[8]Sheet1!$AD:$AD)</f>
        <v>0</v>
      </c>
    </row>
    <row r="748" s="177" customFormat="1" customHeight="1" spans="1:58">
      <c r="A748" s="209">
        <v>21106</v>
      </c>
      <c r="B748" s="207" t="s">
        <v>646</v>
      </c>
      <c r="C748" s="66">
        <f t="shared" ref="C748:H748" si="1468">SUM(C749:C753)</f>
        <v>4177</v>
      </c>
      <c r="D748" s="66">
        <f t="shared" si="1468"/>
        <v>3993</v>
      </c>
      <c r="E748" s="66">
        <f t="shared" si="1468"/>
        <v>-3573</v>
      </c>
      <c r="F748" s="66">
        <f t="shared" si="1468"/>
        <v>-3485</v>
      </c>
      <c r="G748" s="66">
        <f t="shared" si="1468"/>
        <v>508</v>
      </c>
      <c r="H748" s="66">
        <f t="shared" si="1468"/>
        <v>604</v>
      </c>
      <c r="I748" s="106" t="str">
        <f t="shared" si="1346"/>
        <v>是</v>
      </c>
      <c r="J748" s="143" t="str">
        <f t="shared" si="1353"/>
        <v>款</v>
      </c>
      <c r="K748" s="143" t="str">
        <f t="shared" si="1354"/>
        <v>211</v>
      </c>
      <c r="L748" s="143"/>
      <c r="M748" s="143"/>
      <c r="N748" s="143"/>
      <c r="O748" s="143"/>
      <c r="P748" s="143"/>
      <c r="Q748" s="143"/>
      <c r="R748" s="143"/>
      <c r="S748" s="143"/>
      <c r="T748" s="143"/>
      <c r="U748" s="143"/>
      <c r="V748" s="143"/>
      <c r="W748" s="143"/>
      <c r="AN748" s="182">
        <f t="shared" si="1408"/>
        <v>0</v>
      </c>
      <c r="AO748" s="219"/>
      <c r="AP748" s="176">
        <f>(SUMIF([5]预算调整!$O:$O,A:A,[5]预算调整!$AD:$AD))/10000</f>
        <v>0</v>
      </c>
      <c r="AQ748" s="219">
        <f t="shared" si="1421"/>
        <v>0</v>
      </c>
      <c r="AR748" s="219"/>
      <c r="AS748" s="182">
        <v>0</v>
      </c>
      <c r="AX748" s="182">
        <v>0</v>
      </c>
      <c r="BC748" s="182"/>
      <c r="BD748" s="182"/>
      <c r="BE748" s="182">
        <v>0</v>
      </c>
      <c r="BF748" s="182"/>
    </row>
    <row r="749" customHeight="1" spans="1:58">
      <c r="A749" s="208">
        <v>2110602</v>
      </c>
      <c r="B749" s="60" t="s">
        <v>647</v>
      </c>
      <c r="C749" s="63">
        <f t="shared" ref="C749:C753" si="1469">N749+T749+W749</f>
        <v>4029</v>
      </c>
      <c r="D749" s="63">
        <f t="shared" ref="D749:D753" si="1470">Q749+T749</f>
        <v>3993</v>
      </c>
      <c r="E749" s="63">
        <f t="shared" ref="E749:E753" si="1471">H749-C749</f>
        <v>-3484</v>
      </c>
      <c r="F749" s="63">
        <f>G749-D749</f>
        <v>-3485</v>
      </c>
      <c r="G749" s="63">
        <f t="shared" ref="G749:G753" si="1472">AW749</f>
        <v>508</v>
      </c>
      <c r="H749" s="63">
        <f t="shared" ref="H749:H753" si="1473">AK749+AN749</f>
        <v>545</v>
      </c>
      <c r="I749" s="106" t="str">
        <f t="shared" si="1346"/>
        <v>是</v>
      </c>
      <c r="J749" s="146" t="str">
        <f t="shared" si="1353"/>
        <v>项</v>
      </c>
      <c r="K749" s="146" t="str">
        <f t="shared" si="1354"/>
        <v>211</v>
      </c>
      <c r="N749" s="218">
        <v>36</v>
      </c>
      <c r="O749" s="146">
        <v>36.261</v>
      </c>
      <c r="P749" s="219">
        <f>ROUND(O749,0)</f>
        <v>36</v>
      </c>
      <c r="Q749" s="219">
        <v>0</v>
      </c>
      <c r="R749" s="219">
        <v>0</v>
      </c>
      <c r="S749" s="219">
        <f>VLOOKUP(A:A,[3]全区!$A$1:$O$65536,15,FALSE)</f>
        <v>0</v>
      </c>
      <c r="T749" s="219">
        <v>3993</v>
      </c>
      <c r="U749" s="146">
        <f>VLOOKUP(A:A,[3]全区!$A$1:$Q$65536,17,FALSE)</f>
        <v>3992.5392</v>
      </c>
      <c r="V749" s="219">
        <f>ROUND(U749,0)</f>
        <v>3993</v>
      </c>
      <c r="W749" s="219">
        <v>0</v>
      </c>
      <c r="X749" s="182">
        <f>VLOOKUP(A:A,[3]全区!$A$1:$S$65536,19,FALSE)</f>
        <v>0.00066</v>
      </c>
      <c r="Y749" s="219">
        <f>ROUND(X749,0)</f>
        <v>0</v>
      </c>
      <c r="AA749" s="182">
        <f>VLOOKUP(A:A,[2]全区!$A$1:$T$65536,20,FALSE)</f>
        <v>0</v>
      </c>
      <c r="AB749" s="219">
        <f>ROUND(AA749,0)</f>
        <v>0</v>
      </c>
      <c r="AC749" s="182">
        <f>VLOOKUP(A:A,[1]全区!$A$1:$V$65536,22,FALSE)</f>
        <v>0</v>
      </c>
      <c r="AD749" s="219">
        <f>ROUND(AC749,0)</f>
        <v>0</v>
      </c>
      <c r="AE749" s="182">
        <f>VLOOKUP(A:A,[2]全区!$A$1:$P$65536,16,FALSE)</f>
        <v>538</v>
      </c>
      <c r="AF749" s="219">
        <f>ROUND(AE749,0)</f>
        <v>538</v>
      </c>
      <c r="AH749" s="182">
        <v>545</v>
      </c>
      <c r="AI749" s="182">
        <f>VLOOKUP(A:A,'[4]YB01'!$A$1:$C$1317,3,FALSE)</f>
        <v>545</v>
      </c>
      <c r="AJ749" s="177">
        <f t="shared" ref="AJ749:AJ753" si="1474">AO749+AR749</f>
        <v>0</v>
      </c>
      <c r="AK749" s="146">
        <v>545</v>
      </c>
      <c r="AL749" s="146">
        <f>ROUND(AM749,0)</f>
        <v>545</v>
      </c>
      <c r="AM749" s="228">
        <v>544.62246</v>
      </c>
      <c r="AN749" s="182">
        <f t="shared" si="1408"/>
        <v>0</v>
      </c>
      <c r="AO749" s="219">
        <v>0</v>
      </c>
      <c r="AP749" s="176">
        <f>(SUMIF([5]预算调整!$O:$O,A:A,[5]预算调整!$AD:$AD))/10000</f>
        <v>0</v>
      </c>
      <c r="AQ749" s="219">
        <f t="shared" si="1421"/>
        <v>0</v>
      </c>
      <c r="AR749" s="219">
        <v>0</v>
      </c>
      <c r="AS749" s="182">
        <f>(SUMIF([6]预算调整!$F:$F,A:A,[6]预算调整!$P:$P))/10000</f>
        <v>0</v>
      </c>
      <c r="AT749" s="219">
        <f t="shared" ref="AT749:AT753" si="1475">ROUND(AS749,0)</f>
        <v>0</v>
      </c>
      <c r="AW749" s="231">
        <v>508</v>
      </c>
      <c r="AX749" s="182">
        <f>(SUMIF([7]Sheet2!$B:$B,A:A,[7]Sheet2!$C:$C))/10000</f>
        <v>508.3608</v>
      </c>
      <c r="AY749" s="219">
        <f t="shared" ref="AY749:AY753" si="1476">ROUND(AX749,0)</f>
        <v>508</v>
      </c>
      <c r="BC749" s="182">
        <v>0</v>
      </c>
      <c r="BD749" s="146">
        <f t="shared" ref="BD749:BD753" si="1477">ROUND(BE749,0)</f>
        <v>0</v>
      </c>
      <c r="BE749" s="182">
        <v>0</v>
      </c>
      <c r="BF749" s="182">
        <f>SUMIF([8]Sheet1!$O:$O,A749,[8]Sheet1!$AD:$AD)</f>
        <v>0</v>
      </c>
    </row>
    <row r="750" hidden="1" customHeight="1" spans="1:58">
      <c r="A750" s="208">
        <v>2110603</v>
      </c>
      <c r="B750" s="60" t="s">
        <v>648</v>
      </c>
      <c r="C750" s="63">
        <f t="shared" si="1469"/>
        <v>0</v>
      </c>
      <c r="D750" s="63">
        <f t="shared" si="1470"/>
        <v>0</v>
      </c>
      <c r="E750" s="63">
        <f t="shared" si="1471"/>
        <v>0</v>
      </c>
      <c r="F750" s="63">
        <f t="shared" ref="F749:F753" si="1478">D750-G750</f>
        <v>0</v>
      </c>
      <c r="G750" s="63">
        <f t="shared" si="1472"/>
        <v>0</v>
      </c>
      <c r="H750" s="63">
        <f t="shared" si="1473"/>
        <v>0</v>
      </c>
      <c r="I750" s="106" t="str">
        <f t="shared" si="1346"/>
        <v>否</v>
      </c>
      <c r="J750" s="146" t="str">
        <f t="shared" si="1353"/>
        <v>项</v>
      </c>
      <c r="K750" s="146" t="str">
        <f t="shared" si="1354"/>
        <v>211</v>
      </c>
      <c r="N750" s="218">
        <v>0</v>
      </c>
      <c r="O750" s="146">
        <v>0</v>
      </c>
      <c r="P750" s="219">
        <f>ROUND(O750,0)</f>
        <v>0</v>
      </c>
      <c r="Q750" s="219">
        <v>0</v>
      </c>
      <c r="R750" s="219">
        <v>0</v>
      </c>
      <c r="S750" s="219">
        <f>VLOOKUP(A:A,[3]全区!$A$1:$O$65536,15,FALSE)</f>
        <v>0</v>
      </c>
      <c r="T750" s="219">
        <v>0</v>
      </c>
      <c r="U750" s="146">
        <f>VLOOKUP(A:A,[3]全区!$A$1:$Q$65536,17,FALSE)</f>
        <v>0</v>
      </c>
      <c r="V750" s="219">
        <f>ROUND(U750,0)</f>
        <v>0</v>
      </c>
      <c r="W750" s="219">
        <v>0</v>
      </c>
      <c r="X750" s="182">
        <f>VLOOKUP(A:A,[3]全区!$A$1:$S$65536,19,FALSE)</f>
        <v>0</v>
      </c>
      <c r="Y750" s="219">
        <f>ROUND(X750,0)</f>
        <v>0</v>
      </c>
      <c r="AA750" s="182">
        <f>VLOOKUP(A:A,[2]全区!$A$1:$T$65536,20,FALSE)</f>
        <v>0</v>
      </c>
      <c r="AB750" s="219">
        <f>ROUND(AA750,0)</f>
        <v>0</v>
      </c>
      <c r="AC750" s="182">
        <f>VLOOKUP(A:A,[1]全区!$A$1:$V$65536,22,FALSE)</f>
        <v>0</v>
      </c>
      <c r="AD750" s="219">
        <f>ROUND(AC750,0)</f>
        <v>0</v>
      </c>
      <c r="AE750" s="182">
        <f>VLOOKUP(A:A,[2]全区!$A$1:$P$65536,16,FALSE)</f>
        <v>0</v>
      </c>
      <c r="AF750" s="219">
        <f>ROUND(AE750,0)</f>
        <v>0</v>
      </c>
      <c r="AH750" s="182">
        <v>0</v>
      </c>
      <c r="AI750" s="182">
        <f>VLOOKUP(A:A,'[4]YB01'!$A$1:$C$1317,3,FALSE)</f>
        <v>0</v>
      </c>
      <c r="AJ750" s="177">
        <f t="shared" si="1474"/>
        <v>0</v>
      </c>
      <c r="AK750" s="146">
        <v>0</v>
      </c>
      <c r="AL750" s="146">
        <f>ROUND(AM750,0)</f>
        <v>0</v>
      </c>
      <c r="AM750" s="228">
        <v>0</v>
      </c>
      <c r="AN750" s="182">
        <f t="shared" si="1408"/>
        <v>0</v>
      </c>
      <c r="AO750" s="219">
        <v>0</v>
      </c>
      <c r="AP750" s="176">
        <f>(SUMIF([5]预算调整!$O:$O,A:A,[5]预算调整!$AD:$AD))/10000</f>
        <v>0</v>
      </c>
      <c r="AQ750" s="219">
        <f t="shared" si="1421"/>
        <v>0</v>
      </c>
      <c r="AR750" s="219">
        <v>0</v>
      </c>
      <c r="AS750" s="182">
        <f>(SUMIF([6]预算调整!$F:$F,A:A,[6]预算调整!$P:$P))/10000</f>
        <v>0</v>
      </c>
      <c r="AT750" s="219">
        <f t="shared" si="1475"/>
        <v>0</v>
      </c>
      <c r="AW750" s="231">
        <v>0</v>
      </c>
      <c r="AX750" s="182">
        <f>(SUMIF([7]Sheet2!$B:$B,A:A,[7]Sheet2!$C:$C))/10000</f>
        <v>0</v>
      </c>
      <c r="AY750" s="219">
        <f t="shared" si="1476"/>
        <v>0</v>
      </c>
      <c r="BC750" s="182">
        <v>0</v>
      </c>
      <c r="BD750" s="146">
        <f t="shared" si="1477"/>
        <v>0</v>
      </c>
      <c r="BE750" s="182">
        <v>0</v>
      </c>
      <c r="BF750" s="182">
        <f>SUMIF([8]Sheet1!$O:$O,A750,[8]Sheet1!$AD:$AD)</f>
        <v>0</v>
      </c>
    </row>
    <row r="751" hidden="1" customHeight="1" spans="1:58">
      <c r="A751" s="208">
        <v>2110604</v>
      </c>
      <c r="B751" s="60" t="s">
        <v>649</v>
      </c>
      <c r="C751" s="63">
        <f t="shared" si="1469"/>
        <v>0</v>
      </c>
      <c r="D751" s="63">
        <f t="shared" si="1470"/>
        <v>0</v>
      </c>
      <c r="E751" s="63">
        <f t="shared" si="1471"/>
        <v>0</v>
      </c>
      <c r="F751" s="63">
        <f t="shared" si="1478"/>
        <v>0</v>
      </c>
      <c r="G751" s="63">
        <f t="shared" si="1472"/>
        <v>0</v>
      </c>
      <c r="H751" s="63">
        <f t="shared" si="1473"/>
        <v>0</v>
      </c>
      <c r="I751" s="106" t="str">
        <f>IF(SUM(C751:H751)=0,"否","是")</f>
        <v>否</v>
      </c>
      <c r="J751" s="146" t="str">
        <f t="shared" si="1353"/>
        <v>项</v>
      </c>
      <c r="K751" s="146" t="str">
        <f t="shared" si="1354"/>
        <v>211</v>
      </c>
      <c r="N751" s="218">
        <v>0</v>
      </c>
      <c r="O751" s="146">
        <v>0</v>
      </c>
      <c r="P751" s="219">
        <f>ROUND(O751,0)</f>
        <v>0</v>
      </c>
      <c r="Q751" s="219">
        <v>0</v>
      </c>
      <c r="R751" s="219">
        <v>0</v>
      </c>
      <c r="S751" s="219">
        <f>VLOOKUP(A:A,[3]全区!$A$1:$O$65536,15,FALSE)</f>
        <v>0</v>
      </c>
      <c r="T751" s="219">
        <v>0</v>
      </c>
      <c r="U751" s="146">
        <f>VLOOKUP(A:A,[3]全区!$A$1:$Q$65536,17,FALSE)</f>
        <v>0</v>
      </c>
      <c r="V751" s="219">
        <f>ROUND(U751,0)</f>
        <v>0</v>
      </c>
      <c r="W751" s="219">
        <v>0</v>
      </c>
      <c r="X751" s="182">
        <f>VLOOKUP(A:A,[3]全区!$A$1:$S$65536,19,FALSE)</f>
        <v>0</v>
      </c>
      <c r="Y751" s="219">
        <f>ROUND(X751,0)</f>
        <v>0</v>
      </c>
      <c r="AA751" s="182">
        <f>VLOOKUP(A:A,[2]全区!$A$1:$T$65536,20,FALSE)</f>
        <v>0</v>
      </c>
      <c r="AB751" s="219">
        <f>ROUND(AA751,0)</f>
        <v>0</v>
      </c>
      <c r="AC751" s="182">
        <f>VLOOKUP(A:A,[1]全区!$A$1:$V$65536,22,FALSE)</f>
        <v>0</v>
      </c>
      <c r="AD751" s="219">
        <f>ROUND(AC751,0)</f>
        <v>0</v>
      </c>
      <c r="AE751" s="182">
        <f>VLOOKUP(A:A,[2]全区!$A$1:$P$65536,16,FALSE)</f>
        <v>0</v>
      </c>
      <c r="AF751" s="219">
        <f>ROUND(AE751,0)</f>
        <v>0</v>
      </c>
      <c r="AH751" s="182">
        <v>0</v>
      </c>
      <c r="AI751" s="182">
        <f>VLOOKUP(A:A,'[4]YB01'!$A$1:$C$1317,3,FALSE)</f>
        <v>0</v>
      </c>
      <c r="AJ751" s="177">
        <f t="shared" si="1474"/>
        <v>0</v>
      </c>
      <c r="AK751" s="146">
        <v>0</v>
      </c>
      <c r="AL751" s="146">
        <f>ROUND(AM751,0)</f>
        <v>0</v>
      </c>
      <c r="AM751" s="228">
        <v>0</v>
      </c>
      <c r="AN751" s="182">
        <f t="shared" si="1408"/>
        <v>0</v>
      </c>
      <c r="AO751" s="219">
        <v>0</v>
      </c>
      <c r="AP751" s="176">
        <f>(SUMIF([5]预算调整!$O:$O,A:A,[5]预算调整!$AD:$AD))/10000</f>
        <v>0</v>
      </c>
      <c r="AQ751" s="219">
        <f t="shared" si="1421"/>
        <v>0</v>
      </c>
      <c r="AR751" s="219">
        <v>0</v>
      </c>
      <c r="AS751" s="182">
        <f>(SUMIF([6]预算调整!$F:$F,A:A,[6]预算调整!$P:$P))/10000</f>
        <v>0</v>
      </c>
      <c r="AT751" s="219">
        <f t="shared" si="1475"/>
        <v>0</v>
      </c>
      <c r="AW751" s="231">
        <v>0</v>
      </c>
      <c r="AX751" s="182">
        <f>(SUMIF([7]Sheet2!$B:$B,A:A,[7]Sheet2!$C:$C))/10000</f>
        <v>0</v>
      </c>
      <c r="AY751" s="219">
        <f t="shared" si="1476"/>
        <v>0</v>
      </c>
      <c r="BC751" s="182">
        <v>0</v>
      </c>
      <c r="BD751" s="146">
        <f t="shared" si="1477"/>
        <v>0</v>
      </c>
      <c r="BE751" s="182">
        <v>0</v>
      </c>
      <c r="BF751" s="182">
        <f>SUMIF([8]Sheet1!$O:$O,A751,[8]Sheet1!$AD:$AD)</f>
        <v>0</v>
      </c>
    </row>
    <row r="752" customHeight="1" spans="1:58">
      <c r="A752" s="208">
        <v>2110605</v>
      </c>
      <c r="B752" s="60" t="s">
        <v>650</v>
      </c>
      <c r="C752" s="63">
        <f t="shared" si="1469"/>
        <v>148</v>
      </c>
      <c r="D752" s="63">
        <f t="shared" si="1470"/>
        <v>0</v>
      </c>
      <c r="E752" s="63">
        <f t="shared" si="1471"/>
        <v>-89</v>
      </c>
      <c r="F752" s="63">
        <f>G752-D752</f>
        <v>0</v>
      </c>
      <c r="G752" s="63">
        <f t="shared" si="1472"/>
        <v>0</v>
      </c>
      <c r="H752" s="63">
        <f t="shared" si="1473"/>
        <v>59</v>
      </c>
      <c r="I752" s="106" t="str">
        <f t="shared" ref="I752:I780" si="1479">IF(SUM(C752:H752)=0,"否","是")</f>
        <v>是</v>
      </c>
      <c r="J752" s="146" t="str">
        <f>IF(LEN(A752)=3,"类",IF(LEN(A752)=5,"款","项"))</f>
        <v>项</v>
      </c>
      <c r="K752" s="146" t="str">
        <f>LEFT(A752,3)</f>
        <v>211</v>
      </c>
      <c r="N752" s="218">
        <v>148</v>
      </c>
      <c r="O752" s="146">
        <v>147.93</v>
      </c>
      <c r="P752" s="219">
        <f>ROUND(O752,0)</f>
        <v>148</v>
      </c>
      <c r="Q752" s="219">
        <v>0</v>
      </c>
      <c r="R752" s="219">
        <v>0</v>
      </c>
      <c r="S752" s="219">
        <f>VLOOKUP(A:A,[3]全区!$A$1:$O$65536,15,FALSE)</f>
        <v>0</v>
      </c>
      <c r="T752" s="219">
        <v>0</v>
      </c>
      <c r="U752" s="146">
        <f>VLOOKUP(A:A,[3]全区!$A$1:$Q$65536,17,FALSE)</f>
        <v>0</v>
      </c>
      <c r="V752" s="219">
        <f>ROUND(U752,0)</f>
        <v>0</v>
      </c>
      <c r="W752" s="219">
        <v>0</v>
      </c>
      <c r="X752" s="182">
        <f>VLOOKUP(A:A,[3]全区!$A$1:$S$65536,19,FALSE)</f>
        <v>0</v>
      </c>
      <c r="Y752" s="219">
        <f>ROUND(X752,0)</f>
        <v>0</v>
      </c>
      <c r="AA752" s="182">
        <f>VLOOKUP(A:A,[2]全区!$A$1:$T$65536,20,FALSE)</f>
        <v>0</v>
      </c>
      <c r="AB752" s="219">
        <f>ROUND(AA752,0)</f>
        <v>0</v>
      </c>
      <c r="AC752" s="182">
        <f>VLOOKUP(A:A,[1]全区!$A$1:$V$65536,22,FALSE)</f>
        <v>0</v>
      </c>
      <c r="AD752" s="219">
        <f>ROUND(AC752,0)</f>
        <v>0</v>
      </c>
      <c r="AE752" s="182">
        <f>VLOOKUP(A:A,[2]全区!$A$1:$P$65536,16,FALSE)</f>
        <v>0</v>
      </c>
      <c r="AF752" s="219">
        <f>ROUND(AE752,0)</f>
        <v>0</v>
      </c>
      <c r="AH752" s="182">
        <v>59</v>
      </c>
      <c r="AI752" s="182">
        <f>VLOOKUP(A:A,'[4]YB01'!$A$1:$C$1317,3,FALSE)</f>
        <v>59</v>
      </c>
      <c r="AJ752" s="177">
        <f t="shared" si="1474"/>
        <v>0</v>
      </c>
      <c r="AK752" s="146">
        <v>59</v>
      </c>
      <c r="AL752" s="146">
        <f>ROUND(AM752,0)</f>
        <v>59</v>
      </c>
      <c r="AM752" s="228">
        <v>59.2208</v>
      </c>
      <c r="AN752" s="182">
        <f t="shared" si="1408"/>
        <v>0</v>
      </c>
      <c r="AO752" s="219">
        <v>0</v>
      </c>
      <c r="AP752" s="176">
        <f>(SUMIF([5]预算调整!$O:$O,A:A,[5]预算调整!$AD:$AD))/10000</f>
        <v>0</v>
      </c>
      <c r="AQ752" s="219">
        <f t="shared" si="1421"/>
        <v>0</v>
      </c>
      <c r="AR752" s="219">
        <v>0</v>
      </c>
      <c r="AS752" s="182">
        <f>(SUMIF([6]预算调整!$F:$F,A:A,[6]预算调整!$P:$P))/10000</f>
        <v>0</v>
      </c>
      <c r="AT752" s="219">
        <f t="shared" si="1475"/>
        <v>0</v>
      </c>
      <c r="AW752" s="231">
        <v>0</v>
      </c>
      <c r="AX752" s="182">
        <f>(SUMIF([7]Sheet2!$B:$B,A:A,[7]Sheet2!$C:$C))/10000</f>
        <v>0</v>
      </c>
      <c r="AY752" s="219">
        <f t="shared" si="1476"/>
        <v>0</v>
      </c>
      <c r="BC752" s="182">
        <v>0</v>
      </c>
      <c r="BD752" s="146">
        <f t="shared" si="1477"/>
        <v>0</v>
      </c>
      <c r="BE752" s="182">
        <v>0</v>
      </c>
      <c r="BF752" s="182">
        <f>SUMIF([8]Sheet1!$O:$O,A752,[8]Sheet1!$AD:$AD)</f>
        <v>0</v>
      </c>
    </row>
    <row r="753" hidden="1" customHeight="1" spans="1:58">
      <c r="A753" s="208">
        <v>2110699</v>
      </c>
      <c r="B753" s="60" t="s">
        <v>651</v>
      </c>
      <c r="C753" s="63">
        <f t="shared" si="1469"/>
        <v>0</v>
      </c>
      <c r="D753" s="63">
        <f t="shared" si="1470"/>
        <v>0</v>
      </c>
      <c r="E753" s="63">
        <f t="shared" si="1471"/>
        <v>0</v>
      </c>
      <c r="F753" s="63">
        <f t="shared" si="1478"/>
        <v>0</v>
      </c>
      <c r="G753" s="63">
        <f t="shared" si="1472"/>
        <v>0</v>
      </c>
      <c r="H753" s="63">
        <f t="shared" si="1473"/>
        <v>0</v>
      </c>
      <c r="I753" s="106" t="str">
        <f t="shared" si="1479"/>
        <v>否</v>
      </c>
      <c r="J753" s="146" t="str">
        <f t="shared" ref="J753:J780" si="1480">IF(LEN(A753)=3,"类",IF(LEN(A753)=5,"款","项"))</f>
        <v>项</v>
      </c>
      <c r="K753" s="146" t="str">
        <f t="shared" ref="K753:K780" si="1481">LEFT(A753,3)</f>
        <v>211</v>
      </c>
      <c r="N753" s="218">
        <v>0</v>
      </c>
      <c r="O753" s="146">
        <v>0</v>
      </c>
      <c r="P753" s="219">
        <f>ROUND(O753,0)</f>
        <v>0</v>
      </c>
      <c r="Q753" s="219">
        <v>0</v>
      </c>
      <c r="R753" s="219">
        <v>0</v>
      </c>
      <c r="S753" s="219">
        <f>VLOOKUP(A:A,[3]全区!$A$1:$O$65536,15,FALSE)</f>
        <v>0</v>
      </c>
      <c r="T753" s="219">
        <v>0</v>
      </c>
      <c r="U753" s="146">
        <f>VLOOKUP(A:A,[3]全区!$A$1:$Q$65536,17,FALSE)</f>
        <v>0</v>
      </c>
      <c r="V753" s="219">
        <f>ROUND(U753,0)</f>
        <v>0</v>
      </c>
      <c r="W753" s="219">
        <v>0</v>
      </c>
      <c r="X753" s="182">
        <f>VLOOKUP(A:A,[3]全区!$A$1:$S$65536,19,FALSE)</f>
        <v>0</v>
      </c>
      <c r="Y753" s="219">
        <f>ROUND(X753,0)</f>
        <v>0</v>
      </c>
      <c r="AA753" s="182">
        <f>VLOOKUP(A:A,[2]全区!$A$1:$T$65536,20,FALSE)</f>
        <v>0</v>
      </c>
      <c r="AB753" s="219">
        <f>ROUND(AA753,0)</f>
        <v>0</v>
      </c>
      <c r="AC753" s="182">
        <f>VLOOKUP(A:A,[1]全区!$A$1:$V$65536,22,FALSE)</f>
        <v>0</v>
      </c>
      <c r="AD753" s="219">
        <f>ROUND(AC753,0)</f>
        <v>0</v>
      </c>
      <c r="AE753" s="182">
        <f>VLOOKUP(A:A,[2]全区!$A$1:$P$65536,16,FALSE)</f>
        <v>0</v>
      </c>
      <c r="AF753" s="219">
        <f>ROUND(AE753,0)</f>
        <v>0</v>
      </c>
      <c r="AH753" s="182">
        <v>0</v>
      </c>
      <c r="AI753" s="182">
        <f>VLOOKUP(A:A,'[4]YB01'!$A$1:$C$1317,3,FALSE)</f>
        <v>0</v>
      </c>
      <c r="AJ753" s="177">
        <f t="shared" si="1474"/>
        <v>0</v>
      </c>
      <c r="AK753" s="146">
        <v>0</v>
      </c>
      <c r="AL753" s="146">
        <f>ROUND(AM753,0)</f>
        <v>0</v>
      </c>
      <c r="AM753" s="228">
        <v>0</v>
      </c>
      <c r="AN753" s="182">
        <f t="shared" si="1408"/>
        <v>0</v>
      </c>
      <c r="AO753" s="219">
        <v>0</v>
      </c>
      <c r="AP753" s="176">
        <f>(SUMIF([5]预算调整!$O:$O,A:A,[5]预算调整!$AD:$AD))/10000</f>
        <v>0</v>
      </c>
      <c r="AQ753" s="219">
        <f t="shared" si="1421"/>
        <v>0</v>
      </c>
      <c r="AR753" s="219">
        <v>0</v>
      </c>
      <c r="AS753" s="182">
        <f>(SUMIF([6]预算调整!$F:$F,A:A,[6]预算调整!$P:$P))/10000</f>
        <v>0</v>
      </c>
      <c r="AT753" s="219">
        <f t="shared" si="1475"/>
        <v>0</v>
      </c>
      <c r="AW753" s="231">
        <v>0</v>
      </c>
      <c r="AX753" s="182">
        <f>(SUMIF([7]Sheet2!$B:$B,A:A,[7]Sheet2!$C:$C))/10000</f>
        <v>0</v>
      </c>
      <c r="AY753" s="219">
        <f t="shared" si="1476"/>
        <v>0</v>
      </c>
      <c r="BC753" s="182">
        <v>0</v>
      </c>
      <c r="BD753" s="146">
        <f t="shared" si="1477"/>
        <v>0</v>
      </c>
      <c r="BE753" s="182">
        <v>0</v>
      </c>
      <c r="BF753" s="182">
        <f>SUMIF([8]Sheet1!$O:$O,A753,[8]Sheet1!$AD:$AD)</f>
        <v>0</v>
      </c>
    </row>
    <row r="754" s="177" customFormat="1" customHeight="1" spans="1:58">
      <c r="A754" s="209">
        <v>21107</v>
      </c>
      <c r="B754" s="207" t="s">
        <v>652</v>
      </c>
      <c r="C754" s="66">
        <f t="shared" ref="C754:H754" si="1482">SUM(C755:C756)</f>
        <v>317</v>
      </c>
      <c r="D754" s="66">
        <f t="shared" si="1482"/>
        <v>0</v>
      </c>
      <c r="E754" s="66">
        <f t="shared" si="1482"/>
        <v>-230</v>
      </c>
      <c r="F754" s="66">
        <f t="shared" si="1482"/>
        <v>0</v>
      </c>
      <c r="G754" s="66">
        <f t="shared" si="1482"/>
        <v>0</v>
      </c>
      <c r="H754" s="66">
        <f t="shared" si="1482"/>
        <v>87</v>
      </c>
      <c r="I754" s="106" t="str">
        <f t="shared" si="1479"/>
        <v>是</v>
      </c>
      <c r="J754" s="143" t="str">
        <f t="shared" si="1480"/>
        <v>款</v>
      </c>
      <c r="K754" s="143" t="str">
        <f t="shared" si="1481"/>
        <v>211</v>
      </c>
      <c r="L754" s="143"/>
      <c r="M754" s="143"/>
      <c r="N754" s="143"/>
      <c r="O754" s="143"/>
      <c r="P754" s="143"/>
      <c r="Q754" s="143"/>
      <c r="R754" s="143"/>
      <c r="S754" s="143"/>
      <c r="T754" s="143"/>
      <c r="U754" s="143"/>
      <c r="V754" s="143"/>
      <c r="W754" s="143"/>
      <c r="AN754" s="182">
        <f t="shared" si="1408"/>
        <v>0</v>
      </c>
      <c r="AO754" s="219"/>
      <c r="AP754" s="176">
        <f>(SUMIF([5]预算调整!$O:$O,A:A,[5]预算调整!$AD:$AD))/10000</f>
        <v>0</v>
      </c>
      <c r="AQ754" s="219">
        <f t="shared" si="1421"/>
        <v>0</v>
      </c>
      <c r="AR754" s="219"/>
      <c r="AS754" s="182">
        <v>0</v>
      </c>
      <c r="AX754" s="182">
        <v>0</v>
      </c>
      <c r="BC754" s="182"/>
      <c r="BD754" s="182"/>
      <c r="BE754" s="182">
        <v>0</v>
      </c>
      <c r="BF754" s="182"/>
    </row>
    <row r="755" hidden="1" customHeight="1" spans="1:58">
      <c r="A755" s="208">
        <v>2110704</v>
      </c>
      <c r="B755" s="60" t="s">
        <v>653</v>
      </c>
      <c r="C755" s="63">
        <f t="shared" ref="C755:C759" si="1483">N755+T755+W755</f>
        <v>0</v>
      </c>
      <c r="D755" s="63">
        <f t="shared" ref="D755:D759" si="1484">Q755+T755</f>
        <v>0</v>
      </c>
      <c r="E755" s="63">
        <f t="shared" ref="E755:E759" si="1485">H755-C755</f>
        <v>0</v>
      </c>
      <c r="F755" s="63">
        <f t="shared" ref="F755:F759" si="1486">D755-G755</f>
        <v>0</v>
      </c>
      <c r="G755" s="63">
        <f t="shared" ref="G755:G759" si="1487">AW755</f>
        <v>0</v>
      </c>
      <c r="H755" s="63">
        <f t="shared" ref="H755:H759" si="1488">AK755+AN755</f>
        <v>0</v>
      </c>
      <c r="I755" s="106" t="str">
        <f t="shared" si="1479"/>
        <v>否</v>
      </c>
      <c r="J755" s="146" t="str">
        <f t="shared" si="1480"/>
        <v>项</v>
      </c>
      <c r="K755" s="146" t="str">
        <f t="shared" si="1481"/>
        <v>211</v>
      </c>
      <c r="N755" s="218">
        <v>0</v>
      </c>
      <c r="P755" s="219">
        <f>ROUND(O755,0)</f>
        <v>0</v>
      </c>
      <c r="Q755" s="219"/>
      <c r="R755" s="219"/>
      <c r="S755" s="219"/>
      <c r="T755" s="219"/>
      <c r="V755" s="219"/>
      <c r="W755" s="219">
        <v>0</v>
      </c>
      <c r="Y755" s="219">
        <f>ROUND(X755,0)</f>
        <v>0</v>
      </c>
      <c r="AB755" s="219"/>
      <c r="AD755" s="219">
        <f>ROUND(AC755,0)</f>
        <v>0</v>
      </c>
      <c r="AF755" s="219"/>
      <c r="AH755" s="182">
        <v>0</v>
      </c>
      <c r="AI755" s="182">
        <f>VLOOKUP(A:A,'[4]YB01'!$A$1:$C$1317,3,FALSE)</f>
        <v>0</v>
      </c>
      <c r="AJ755" s="177">
        <f t="shared" ref="AJ755:AJ759" si="1489">AO755+AR755</f>
        <v>0</v>
      </c>
      <c r="AK755" s="146">
        <v>0</v>
      </c>
      <c r="AL755" s="146">
        <f>ROUND(AM755,0)</f>
        <v>0</v>
      </c>
      <c r="AM755" s="228">
        <v>0</v>
      </c>
      <c r="AN755" s="182">
        <f t="shared" si="1408"/>
        <v>0</v>
      </c>
      <c r="AO755" s="219">
        <v>0</v>
      </c>
      <c r="AP755" s="176">
        <f>(SUMIF([5]预算调整!$O:$O,A:A,[5]预算调整!$AD:$AD))/10000</f>
        <v>0</v>
      </c>
      <c r="AQ755" s="219">
        <f t="shared" si="1421"/>
        <v>0</v>
      </c>
      <c r="AR755" s="219">
        <v>0</v>
      </c>
      <c r="AS755" s="182">
        <f>(SUMIF([6]预算调整!$F:$F,A:A,[6]预算调整!$P:$P))/10000</f>
        <v>0</v>
      </c>
      <c r="AT755" s="219">
        <f t="shared" ref="AT755:AT759" si="1490">ROUND(AS755,0)</f>
        <v>0</v>
      </c>
      <c r="AW755" s="231">
        <v>0</v>
      </c>
      <c r="AX755" s="182">
        <f>(SUMIF([7]Sheet2!$B:$B,A:A,[7]Sheet2!$C:$C))/10000</f>
        <v>0</v>
      </c>
      <c r="AY755" s="219">
        <f t="shared" ref="AY755:AY759" si="1491">ROUND(AX755,0)</f>
        <v>0</v>
      </c>
      <c r="BC755" s="182">
        <v>0</v>
      </c>
      <c r="BD755" s="146">
        <f t="shared" ref="BD755:BD759" si="1492">ROUND(BE755,0)</f>
        <v>0</v>
      </c>
      <c r="BE755" s="182">
        <v>0</v>
      </c>
      <c r="BF755" s="182">
        <f>SUMIF([8]Sheet1!$O:$O,A755,[8]Sheet1!$AD:$AD)</f>
        <v>0</v>
      </c>
    </row>
    <row r="756" customHeight="1" spans="1:58">
      <c r="A756" s="208">
        <v>2110799</v>
      </c>
      <c r="B756" s="60" t="s">
        <v>654</v>
      </c>
      <c r="C756" s="63">
        <f t="shared" si="1483"/>
        <v>317</v>
      </c>
      <c r="D756" s="63">
        <f t="shared" si="1484"/>
        <v>0</v>
      </c>
      <c r="E756" s="63">
        <f t="shared" si="1485"/>
        <v>-230</v>
      </c>
      <c r="F756" s="63">
        <f>G756-D756</f>
        <v>0</v>
      </c>
      <c r="G756" s="63">
        <f t="shared" si="1487"/>
        <v>0</v>
      </c>
      <c r="H756" s="63">
        <f t="shared" si="1488"/>
        <v>87</v>
      </c>
      <c r="I756" s="106" t="str">
        <f t="shared" si="1479"/>
        <v>是</v>
      </c>
      <c r="J756" s="146" t="str">
        <f t="shared" si="1480"/>
        <v>项</v>
      </c>
      <c r="K756" s="146" t="str">
        <f t="shared" si="1481"/>
        <v>211</v>
      </c>
      <c r="N756" s="218">
        <v>317</v>
      </c>
      <c r="O756" s="146">
        <v>317.493742</v>
      </c>
      <c r="P756" s="219">
        <f>ROUND(O756,0)</f>
        <v>317</v>
      </c>
      <c r="Q756" s="219">
        <v>0</v>
      </c>
      <c r="R756" s="219">
        <v>0</v>
      </c>
      <c r="S756" s="219">
        <f>VLOOKUP(A:A,[3]全区!$A$1:$O$65536,15,FALSE)</f>
        <v>0</v>
      </c>
      <c r="T756" s="219">
        <v>0</v>
      </c>
      <c r="U756" s="146">
        <f>VLOOKUP(A:A,[3]全区!$A$1:$Q$65536,17,FALSE)</f>
        <v>0</v>
      </c>
      <c r="V756" s="219">
        <f>ROUND(U756,0)</f>
        <v>0</v>
      </c>
      <c r="W756" s="219">
        <v>0</v>
      </c>
      <c r="X756" s="182">
        <f>VLOOKUP(A:A,[3]全区!$A$1:$S$65536,19,FALSE)</f>
        <v>0</v>
      </c>
      <c r="Y756" s="219">
        <f>ROUND(X756,0)</f>
        <v>0</v>
      </c>
      <c r="AA756" s="182">
        <f>VLOOKUP(A:A,[2]全区!$A$1:$T$65536,20,FALSE)</f>
        <v>0</v>
      </c>
      <c r="AB756" s="219">
        <f>ROUND(AA756,0)</f>
        <v>0</v>
      </c>
      <c r="AC756" s="182">
        <f>VLOOKUP(A:A,[1]全区!$A$1:$V$65536,22,FALSE)</f>
        <v>0</v>
      </c>
      <c r="AD756" s="219">
        <f>ROUND(AC756,0)</f>
        <v>0</v>
      </c>
      <c r="AE756" s="182">
        <f>VLOOKUP(A:A,[2]全区!$A$1:$P$65536,16,FALSE)</f>
        <v>0</v>
      </c>
      <c r="AF756" s="219">
        <f>ROUND(AE756,0)</f>
        <v>0</v>
      </c>
      <c r="AH756" s="182">
        <v>87</v>
      </c>
      <c r="AI756" s="182">
        <f>VLOOKUP(A:A,'[4]YB01'!$A$1:$C$1317,3,FALSE)</f>
        <v>87</v>
      </c>
      <c r="AJ756" s="177">
        <f t="shared" si="1489"/>
        <v>0</v>
      </c>
      <c r="AK756" s="146">
        <v>87</v>
      </c>
      <c r="AL756" s="146">
        <f>ROUND(AM756,0)</f>
        <v>87</v>
      </c>
      <c r="AM756" s="228">
        <v>86.7</v>
      </c>
      <c r="AN756" s="182">
        <f t="shared" si="1408"/>
        <v>0</v>
      </c>
      <c r="AO756" s="219">
        <v>0</v>
      </c>
      <c r="AP756" s="176">
        <f>(SUMIF([5]预算调整!$O:$O,A:A,[5]预算调整!$AD:$AD))/10000</f>
        <v>0</v>
      </c>
      <c r="AQ756" s="219">
        <f t="shared" si="1421"/>
        <v>0</v>
      </c>
      <c r="AR756" s="219">
        <v>0</v>
      </c>
      <c r="AS756" s="182">
        <f>(SUMIF([6]预算调整!$F:$F,A:A,[6]预算调整!$P:$P))/10000</f>
        <v>0</v>
      </c>
      <c r="AT756" s="219">
        <f t="shared" si="1490"/>
        <v>0</v>
      </c>
      <c r="AW756" s="231">
        <v>0</v>
      </c>
      <c r="AX756" s="182">
        <f>(SUMIF([7]Sheet2!$B:$B,A:A,[7]Sheet2!$C:$C))/10000</f>
        <v>0</v>
      </c>
      <c r="AY756" s="219">
        <f t="shared" si="1491"/>
        <v>0</v>
      </c>
      <c r="BC756" s="182">
        <v>0</v>
      </c>
      <c r="BD756" s="146">
        <f t="shared" si="1492"/>
        <v>0</v>
      </c>
      <c r="BE756" s="182">
        <v>0</v>
      </c>
      <c r="BF756" s="182">
        <f>SUMIF([8]Sheet1!$O:$O,A756,[8]Sheet1!$AD:$AD)</f>
        <v>0</v>
      </c>
    </row>
    <row r="757" s="177" customFormat="1" hidden="1" customHeight="1" spans="1:58">
      <c r="A757" s="209">
        <v>21108</v>
      </c>
      <c r="B757" s="207" t="s">
        <v>655</v>
      </c>
      <c r="C757" s="66">
        <f t="shared" ref="C757:H757" si="1493">SUM(C758:C759)</f>
        <v>3</v>
      </c>
      <c r="D757" s="66">
        <f t="shared" si="1493"/>
        <v>0</v>
      </c>
      <c r="E757" s="66">
        <f t="shared" si="1493"/>
        <v>-3</v>
      </c>
      <c r="F757" s="66">
        <f t="shared" si="1493"/>
        <v>0</v>
      </c>
      <c r="G757" s="66">
        <f t="shared" si="1493"/>
        <v>0</v>
      </c>
      <c r="H757" s="66">
        <f t="shared" si="1493"/>
        <v>0</v>
      </c>
      <c r="I757" s="106" t="str">
        <f t="shared" si="1479"/>
        <v>否</v>
      </c>
      <c r="J757" s="143" t="str">
        <f t="shared" si="1480"/>
        <v>款</v>
      </c>
      <c r="K757" s="143" t="str">
        <f t="shared" si="1481"/>
        <v>211</v>
      </c>
      <c r="L757" s="143"/>
      <c r="M757" s="143"/>
      <c r="N757" s="143"/>
      <c r="O757" s="143"/>
      <c r="P757" s="143"/>
      <c r="Q757" s="143"/>
      <c r="R757" s="143"/>
      <c r="S757" s="143"/>
      <c r="T757" s="143"/>
      <c r="U757" s="143"/>
      <c r="V757" s="143"/>
      <c r="W757" s="143"/>
      <c r="AN757" s="182">
        <f t="shared" si="1408"/>
        <v>0</v>
      </c>
      <c r="AO757" s="219"/>
      <c r="AP757" s="176">
        <f>(SUMIF([5]预算调整!$O:$O,A:A,[5]预算调整!$AD:$AD))/10000</f>
        <v>0</v>
      </c>
      <c r="AQ757" s="219">
        <f t="shared" si="1421"/>
        <v>0</v>
      </c>
      <c r="AR757" s="219"/>
      <c r="AS757" s="182">
        <v>0</v>
      </c>
      <c r="AX757" s="182">
        <v>0</v>
      </c>
      <c r="BC757" s="182"/>
      <c r="BD757" s="182"/>
      <c r="BE757" s="182">
        <v>0</v>
      </c>
      <c r="BF757" s="182"/>
    </row>
    <row r="758" hidden="1" customHeight="1" spans="1:58">
      <c r="A758" s="208">
        <v>2110804</v>
      </c>
      <c r="B758" s="60" t="s">
        <v>656</v>
      </c>
      <c r="C758" s="63">
        <f t="shared" si="1483"/>
        <v>0</v>
      </c>
      <c r="D758" s="63">
        <f t="shared" si="1484"/>
        <v>0</v>
      </c>
      <c r="E758" s="63">
        <f t="shared" si="1485"/>
        <v>0</v>
      </c>
      <c r="F758" s="63">
        <f t="shared" si="1486"/>
        <v>0</v>
      </c>
      <c r="G758" s="63">
        <f t="shared" si="1487"/>
        <v>0</v>
      </c>
      <c r="H758" s="63">
        <f t="shared" si="1488"/>
        <v>0</v>
      </c>
      <c r="I758" s="106" t="str">
        <f t="shared" si="1479"/>
        <v>否</v>
      </c>
      <c r="J758" s="146" t="str">
        <f t="shared" si="1480"/>
        <v>项</v>
      </c>
      <c r="K758" s="146" t="str">
        <f t="shared" si="1481"/>
        <v>211</v>
      </c>
      <c r="N758" s="218">
        <v>0</v>
      </c>
      <c r="O758" s="146">
        <v>0</v>
      </c>
      <c r="P758" s="219">
        <f>ROUND(O758,0)</f>
        <v>0</v>
      </c>
      <c r="Q758" s="219">
        <v>0</v>
      </c>
      <c r="R758" s="219">
        <v>0</v>
      </c>
      <c r="S758" s="219">
        <f>VLOOKUP(A:A,[3]全区!$A$1:$O$65536,15,FALSE)</f>
        <v>0</v>
      </c>
      <c r="T758" s="219">
        <v>0</v>
      </c>
      <c r="U758" s="146">
        <f>VLOOKUP(A:A,[3]全区!$A$1:$Q$65536,17,FALSE)</f>
        <v>0</v>
      </c>
      <c r="V758" s="219">
        <f>ROUND(U758,0)</f>
        <v>0</v>
      </c>
      <c r="W758" s="219">
        <v>0</v>
      </c>
      <c r="X758" s="182">
        <f>VLOOKUP(A:A,[3]全区!$A$1:$S$65536,19,FALSE)</f>
        <v>0</v>
      </c>
      <c r="Y758" s="219">
        <f>ROUND(X758,0)</f>
        <v>0</v>
      </c>
      <c r="AA758" s="182">
        <f>VLOOKUP(A:A,[2]全区!$A$1:$T$65536,20,FALSE)</f>
        <v>0</v>
      </c>
      <c r="AB758" s="219">
        <f>ROUND(AA758,0)</f>
        <v>0</v>
      </c>
      <c r="AC758" s="182">
        <f>VLOOKUP(A:A,[1]全区!$A$1:$V$65536,22,FALSE)</f>
        <v>0</v>
      </c>
      <c r="AD758" s="219">
        <f>ROUND(AC758,0)</f>
        <v>0</v>
      </c>
      <c r="AE758" s="182">
        <f>VLOOKUP(A:A,[2]全区!$A$1:$P$65536,16,FALSE)</f>
        <v>0</v>
      </c>
      <c r="AF758" s="219">
        <f>ROUND(AE758,0)</f>
        <v>0</v>
      </c>
      <c r="AH758" s="182">
        <v>0</v>
      </c>
      <c r="AI758" s="182">
        <f>VLOOKUP(A:A,'[4]YB01'!$A$1:$C$1317,3,FALSE)</f>
        <v>0</v>
      </c>
      <c r="AJ758" s="177">
        <f t="shared" si="1489"/>
        <v>0</v>
      </c>
      <c r="AK758" s="146">
        <v>0</v>
      </c>
      <c r="AL758" s="146">
        <f>ROUND(AM758,0)</f>
        <v>0</v>
      </c>
      <c r="AM758" s="228">
        <v>0</v>
      </c>
      <c r="AN758" s="182">
        <f t="shared" si="1408"/>
        <v>0</v>
      </c>
      <c r="AO758" s="219">
        <v>0</v>
      </c>
      <c r="AP758" s="176">
        <f>(SUMIF([5]预算调整!$O:$O,A:A,[5]预算调整!$AD:$AD))/10000</f>
        <v>0</v>
      </c>
      <c r="AQ758" s="219">
        <f t="shared" si="1421"/>
        <v>0</v>
      </c>
      <c r="AR758" s="219">
        <v>0</v>
      </c>
      <c r="AS758" s="182">
        <f>(SUMIF([6]预算调整!$F:$F,A:A,[6]预算调整!$P:$P))/10000</f>
        <v>0</v>
      </c>
      <c r="AT758" s="219">
        <f t="shared" si="1490"/>
        <v>0</v>
      </c>
      <c r="AW758" s="231">
        <v>0</v>
      </c>
      <c r="AX758" s="182">
        <f>(SUMIF([7]Sheet2!$B:$B,A:A,[7]Sheet2!$C:$C))/10000</f>
        <v>0</v>
      </c>
      <c r="AY758" s="219">
        <f t="shared" si="1491"/>
        <v>0</v>
      </c>
      <c r="BC758" s="182">
        <v>0</v>
      </c>
      <c r="BD758" s="146">
        <f t="shared" si="1492"/>
        <v>0</v>
      </c>
      <c r="BE758" s="182">
        <v>0</v>
      </c>
      <c r="BF758" s="182">
        <f>SUMIF([8]Sheet1!$O:$O,A758,[8]Sheet1!$AD:$AD)</f>
        <v>0</v>
      </c>
    </row>
    <row r="759" hidden="1" customHeight="1" spans="1:58">
      <c r="A759" s="208">
        <v>2110899</v>
      </c>
      <c r="B759" s="60" t="s">
        <v>657</v>
      </c>
      <c r="C759" s="63">
        <f t="shared" si="1483"/>
        <v>3</v>
      </c>
      <c r="D759" s="63">
        <f t="shared" si="1484"/>
        <v>0</v>
      </c>
      <c r="E759" s="63">
        <f t="shared" si="1485"/>
        <v>-3</v>
      </c>
      <c r="F759" s="63">
        <f t="shared" si="1486"/>
        <v>0</v>
      </c>
      <c r="G759" s="63">
        <f t="shared" si="1487"/>
        <v>0</v>
      </c>
      <c r="H759" s="63">
        <f t="shared" si="1488"/>
        <v>0</v>
      </c>
      <c r="I759" s="106" t="str">
        <f t="shared" si="1479"/>
        <v>否</v>
      </c>
      <c r="J759" s="146" t="str">
        <f t="shared" si="1480"/>
        <v>项</v>
      </c>
      <c r="K759" s="146" t="str">
        <f t="shared" si="1481"/>
        <v>211</v>
      </c>
      <c r="N759" s="218">
        <v>0</v>
      </c>
      <c r="O759" s="146">
        <v>0</v>
      </c>
      <c r="P759" s="219">
        <f>ROUND(O759,0)</f>
        <v>0</v>
      </c>
      <c r="Q759" s="219">
        <v>0</v>
      </c>
      <c r="R759" s="219">
        <v>0</v>
      </c>
      <c r="S759" s="219">
        <f>VLOOKUP(A:A,[3]全区!$A$1:$O$65536,15,FALSE)</f>
        <v>0</v>
      </c>
      <c r="T759" s="219">
        <v>0</v>
      </c>
      <c r="U759" s="146">
        <f>VLOOKUP(A:A,[3]全区!$A$1:$Q$65536,17,FALSE)</f>
        <v>0</v>
      </c>
      <c r="V759" s="219">
        <f>ROUND(U759,0)</f>
        <v>0</v>
      </c>
      <c r="W759" s="219">
        <v>3</v>
      </c>
      <c r="X759" s="182">
        <f>VLOOKUP(A:A,[3]全区!$A$1:$S$65536,19,FALSE)</f>
        <v>2.932</v>
      </c>
      <c r="Y759" s="219">
        <f>ROUND(X759,0)</f>
        <v>3</v>
      </c>
      <c r="AA759" s="182">
        <f>VLOOKUP(A:A,[2]全区!$A$1:$T$65536,20,FALSE)</f>
        <v>0</v>
      </c>
      <c r="AB759" s="219">
        <f>ROUND(AA759,0)</f>
        <v>0</v>
      </c>
      <c r="AC759" s="182">
        <f>VLOOKUP(A:A,[1]全区!$A$1:$V$65536,22,FALSE)</f>
        <v>0</v>
      </c>
      <c r="AD759" s="219">
        <f>ROUND(AC759,0)</f>
        <v>0</v>
      </c>
      <c r="AE759" s="182">
        <f>VLOOKUP(A:A,[2]全区!$A$1:$P$65536,16,FALSE)</f>
        <v>0</v>
      </c>
      <c r="AF759" s="219">
        <f>ROUND(AE759,0)</f>
        <v>0</v>
      </c>
      <c r="AH759" s="182">
        <v>0</v>
      </c>
      <c r="AI759" s="182">
        <f>VLOOKUP(A:A,'[4]YB01'!$A$1:$C$1317,3,FALSE)</f>
        <v>0</v>
      </c>
      <c r="AJ759" s="177">
        <f t="shared" si="1489"/>
        <v>0</v>
      </c>
      <c r="AK759" s="146">
        <v>0</v>
      </c>
      <c r="AL759" s="146">
        <f>ROUND(AM759,0)</f>
        <v>0</v>
      </c>
      <c r="AM759" s="228">
        <v>0</v>
      </c>
      <c r="AN759" s="182">
        <f t="shared" si="1408"/>
        <v>0</v>
      </c>
      <c r="AO759" s="219">
        <v>0</v>
      </c>
      <c r="AP759" s="176">
        <f>(SUMIF([5]预算调整!$O:$O,A:A,[5]预算调整!$AD:$AD))/10000</f>
        <v>0</v>
      </c>
      <c r="AQ759" s="219">
        <f t="shared" si="1421"/>
        <v>0</v>
      </c>
      <c r="AR759" s="219">
        <v>0</v>
      </c>
      <c r="AS759" s="182">
        <f>(SUMIF([6]预算调整!$F:$F,A:A,[6]预算调整!$P:$P))/10000</f>
        <v>0</v>
      </c>
      <c r="AT759" s="219">
        <f t="shared" si="1490"/>
        <v>0</v>
      </c>
      <c r="AW759" s="231">
        <v>0</v>
      </c>
      <c r="AX759" s="182">
        <f>(SUMIF([7]Sheet2!$B:$B,A:A,[7]Sheet2!$C:$C))/10000</f>
        <v>0</v>
      </c>
      <c r="AY759" s="219">
        <f t="shared" si="1491"/>
        <v>0</v>
      </c>
      <c r="BC759" s="182">
        <v>0</v>
      </c>
      <c r="BD759" s="146">
        <f t="shared" si="1492"/>
        <v>0</v>
      </c>
      <c r="BE759" s="182">
        <v>0</v>
      </c>
      <c r="BF759" s="182">
        <f>SUMIF([8]Sheet1!$O:$O,A759,[8]Sheet1!$AD:$AD)</f>
        <v>0</v>
      </c>
    </row>
    <row r="760" s="177" customFormat="1" hidden="1" customHeight="1" spans="1:58">
      <c r="A760" s="209">
        <v>21109</v>
      </c>
      <c r="B760" s="207" t="s">
        <v>658</v>
      </c>
      <c r="C760" s="66">
        <f t="shared" ref="C760:H760" si="1494">C761</f>
        <v>0</v>
      </c>
      <c r="D760" s="66">
        <f t="shared" si="1494"/>
        <v>0</v>
      </c>
      <c r="E760" s="66">
        <f t="shared" si="1494"/>
        <v>0</v>
      </c>
      <c r="F760" s="66">
        <f t="shared" si="1494"/>
        <v>0</v>
      </c>
      <c r="G760" s="66">
        <f t="shared" si="1494"/>
        <v>0</v>
      </c>
      <c r="H760" s="66">
        <f t="shared" si="1494"/>
        <v>0</v>
      </c>
      <c r="I760" s="106" t="str">
        <f t="shared" si="1479"/>
        <v>否</v>
      </c>
      <c r="J760" s="143" t="str">
        <f t="shared" si="1480"/>
        <v>款</v>
      </c>
      <c r="K760" s="143" t="str">
        <f t="shared" si="1481"/>
        <v>211</v>
      </c>
      <c r="L760" s="143"/>
      <c r="M760" s="143"/>
      <c r="N760" s="143"/>
      <c r="O760" s="143"/>
      <c r="P760" s="143"/>
      <c r="Q760" s="143"/>
      <c r="R760" s="143"/>
      <c r="S760" s="143"/>
      <c r="T760" s="143"/>
      <c r="U760" s="143"/>
      <c r="V760" s="143"/>
      <c r="W760" s="143"/>
      <c r="AN760" s="182">
        <f t="shared" si="1408"/>
        <v>0</v>
      </c>
      <c r="AO760" s="219"/>
      <c r="AP760" s="176">
        <f>(SUMIF([5]预算调整!$O:$O,A:A,[5]预算调整!$AD:$AD))/10000</f>
        <v>0</v>
      </c>
      <c r="AQ760" s="219">
        <f t="shared" si="1421"/>
        <v>0</v>
      </c>
      <c r="AR760" s="219"/>
      <c r="AS760" s="182">
        <v>0</v>
      </c>
      <c r="AX760" s="182">
        <v>0</v>
      </c>
      <c r="BC760" s="182"/>
      <c r="BD760" s="182"/>
      <c r="BE760" s="182">
        <v>0</v>
      </c>
      <c r="BF760" s="182"/>
    </row>
    <row r="761" hidden="1" customHeight="1" spans="1:58">
      <c r="A761" s="208">
        <v>2110901</v>
      </c>
      <c r="B761" s="241" t="s">
        <v>659</v>
      </c>
      <c r="C761" s="63">
        <f t="shared" ref="C761:C769" si="1495">N761+T761+W761</f>
        <v>0</v>
      </c>
      <c r="D761" s="63">
        <f t="shared" ref="D761:D769" si="1496">Q761+T761</f>
        <v>0</v>
      </c>
      <c r="E761" s="63">
        <f t="shared" ref="E761:E769" si="1497">H761-C761</f>
        <v>0</v>
      </c>
      <c r="F761" s="63">
        <f t="shared" ref="F761:F769" si="1498">D761-G761</f>
        <v>0</v>
      </c>
      <c r="G761" s="63">
        <f t="shared" ref="G761:G769" si="1499">AW761</f>
        <v>0</v>
      </c>
      <c r="H761" s="63">
        <f t="shared" ref="H761:H769" si="1500">AK761+AN761</f>
        <v>0</v>
      </c>
      <c r="I761" s="106" t="str">
        <f t="shared" si="1479"/>
        <v>否</v>
      </c>
      <c r="J761" s="146" t="str">
        <f t="shared" si="1480"/>
        <v>项</v>
      </c>
      <c r="K761" s="146" t="str">
        <f t="shared" si="1481"/>
        <v>211</v>
      </c>
      <c r="N761" s="218">
        <v>0</v>
      </c>
      <c r="O761" s="146">
        <v>0</v>
      </c>
      <c r="P761" s="219">
        <f>ROUND(O761,0)</f>
        <v>0</v>
      </c>
      <c r="Q761" s="219">
        <v>0</v>
      </c>
      <c r="R761" s="219">
        <v>0</v>
      </c>
      <c r="S761" s="219">
        <f>VLOOKUP(A:A,[3]全区!$A$1:$O$65536,15,FALSE)</f>
        <v>0</v>
      </c>
      <c r="T761" s="219">
        <v>0</v>
      </c>
      <c r="U761" s="146">
        <f>VLOOKUP(A:A,[3]全区!$A$1:$Q$65536,17,FALSE)</f>
        <v>0</v>
      </c>
      <c r="V761" s="219">
        <f>ROUND(U761,0)</f>
        <v>0</v>
      </c>
      <c r="W761" s="219">
        <v>0</v>
      </c>
      <c r="X761" s="182">
        <f>VLOOKUP(A:A,[3]全区!$A$1:$S$65536,19,FALSE)</f>
        <v>0</v>
      </c>
      <c r="Y761" s="219">
        <f>ROUND(X761,0)</f>
        <v>0</v>
      </c>
      <c r="AA761" s="182">
        <f>VLOOKUP(A:A,[2]全区!$A$1:$T$65536,20,FALSE)</f>
        <v>0</v>
      </c>
      <c r="AB761" s="219">
        <f>ROUND(AA761,0)</f>
        <v>0</v>
      </c>
      <c r="AC761" s="182">
        <f>VLOOKUP(A:A,[1]全区!$A$1:$V$65536,22,FALSE)</f>
        <v>0</v>
      </c>
      <c r="AD761" s="219">
        <f>ROUND(AC761,0)</f>
        <v>0</v>
      </c>
      <c r="AE761" s="182">
        <f>VLOOKUP(A:A,[2]全区!$A$1:$P$65536,16,FALSE)</f>
        <v>0</v>
      </c>
      <c r="AF761" s="219">
        <f>ROUND(AE761,0)</f>
        <v>0</v>
      </c>
      <c r="AH761" s="182">
        <v>0</v>
      </c>
      <c r="AI761" s="182">
        <f>VLOOKUP(A:A,'[4]YB01'!$A$1:$C$1317,3,FALSE)</f>
        <v>0</v>
      </c>
      <c r="AJ761" s="177">
        <f t="shared" ref="AJ761:AJ769" si="1501">AO761+AR761</f>
        <v>0</v>
      </c>
      <c r="AK761" s="146">
        <v>0</v>
      </c>
      <c r="AL761" s="146">
        <f>ROUND(AM761,0)</f>
        <v>0</v>
      </c>
      <c r="AM761" s="228">
        <v>0</v>
      </c>
      <c r="AN761" s="182">
        <f t="shared" si="1408"/>
        <v>0</v>
      </c>
      <c r="AO761" s="219">
        <v>0</v>
      </c>
      <c r="AP761" s="176">
        <f>(SUMIF([5]预算调整!$O:$O,A:A,[5]预算调整!$AD:$AD))/10000</f>
        <v>0</v>
      </c>
      <c r="AQ761" s="219">
        <f t="shared" si="1421"/>
        <v>0</v>
      </c>
      <c r="AR761" s="219">
        <v>0</v>
      </c>
      <c r="AS761" s="182">
        <f>(SUMIF([6]预算调整!$F:$F,A:A,[6]预算调整!$P:$P))/10000</f>
        <v>0</v>
      </c>
      <c r="AT761" s="219">
        <f t="shared" ref="AT761:AT769" si="1502">ROUND(AS761,0)</f>
        <v>0</v>
      </c>
      <c r="AW761" s="231">
        <v>0</v>
      </c>
      <c r="AX761" s="182">
        <f>(SUMIF([7]Sheet2!$B:$B,A:A,[7]Sheet2!$C:$C))/10000</f>
        <v>0</v>
      </c>
      <c r="AY761" s="219">
        <f t="shared" ref="AY761:AY769" si="1503">ROUND(AX761,0)</f>
        <v>0</v>
      </c>
      <c r="BC761" s="182">
        <v>0</v>
      </c>
      <c r="BD761" s="146">
        <f t="shared" ref="BD761:BD769" si="1504">ROUND(BE761,0)</f>
        <v>0</v>
      </c>
      <c r="BE761" s="182">
        <v>0</v>
      </c>
      <c r="BF761" s="182">
        <f>SUMIF([8]Sheet1!$O:$O,A761,[8]Sheet1!$AD:$AD)</f>
        <v>0</v>
      </c>
    </row>
    <row r="762" s="177" customFormat="1" hidden="1" customHeight="1" spans="1:58">
      <c r="A762" s="209">
        <v>21110</v>
      </c>
      <c r="B762" s="207" t="s">
        <v>660</v>
      </c>
      <c r="C762" s="66">
        <f t="shared" ref="C762:H762" si="1505">C763</f>
        <v>6</v>
      </c>
      <c r="D762" s="66">
        <f t="shared" si="1505"/>
        <v>0</v>
      </c>
      <c r="E762" s="66">
        <f t="shared" si="1505"/>
        <v>-6</v>
      </c>
      <c r="F762" s="66">
        <f t="shared" si="1505"/>
        <v>0</v>
      </c>
      <c r="G762" s="66">
        <f t="shared" si="1505"/>
        <v>0</v>
      </c>
      <c r="H762" s="66">
        <f t="shared" si="1505"/>
        <v>0</v>
      </c>
      <c r="I762" s="106" t="str">
        <f t="shared" si="1479"/>
        <v>否</v>
      </c>
      <c r="J762" s="143" t="str">
        <f t="shared" si="1480"/>
        <v>款</v>
      </c>
      <c r="K762" s="143" t="str">
        <f t="shared" si="1481"/>
        <v>211</v>
      </c>
      <c r="L762" s="143"/>
      <c r="M762" s="143"/>
      <c r="N762" s="143"/>
      <c r="O762" s="143"/>
      <c r="P762" s="143"/>
      <c r="Q762" s="143"/>
      <c r="R762" s="143"/>
      <c r="S762" s="143"/>
      <c r="T762" s="143"/>
      <c r="U762" s="143"/>
      <c r="V762" s="143"/>
      <c r="W762" s="143"/>
      <c r="AN762" s="182">
        <f t="shared" si="1408"/>
        <v>0</v>
      </c>
      <c r="AO762" s="219"/>
      <c r="AP762" s="176">
        <f>(SUMIF([5]预算调整!$O:$O,A:A,[5]预算调整!$AD:$AD))/10000</f>
        <v>0</v>
      </c>
      <c r="AQ762" s="219">
        <f t="shared" si="1421"/>
        <v>0</v>
      </c>
      <c r="AR762" s="219"/>
      <c r="AS762" s="182">
        <v>0</v>
      </c>
      <c r="AX762" s="182">
        <v>0</v>
      </c>
      <c r="BC762" s="182"/>
      <c r="BD762" s="182"/>
      <c r="BE762" s="182">
        <v>0</v>
      </c>
      <c r="BF762" s="182"/>
    </row>
    <row r="763" hidden="1" customHeight="1" spans="1:58">
      <c r="A763" s="208">
        <v>2111001</v>
      </c>
      <c r="B763" s="241" t="s">
        <v>661</v>
      </c>
      <c r="C763" s="63">
        <f t="shared" si="1495"/>
        <v>6</v>
      </c>
      <c r="D763" s="63">
        <f t="shared" si="1496"/>
        <v>0</v>
      </c>
      <c r="E763" s="63">
        <f t="shared" si="1497"/>
        <v>-6</v>
      </c>
      <c r="F763" s="63">
        <f t="shared" si="1498"/>
        <v>0</v>
      </c>
      <c r="G763" s="63">
        <f t="shared" si="1499"/>
        <v>0</v>
      </c>
      <c r="H763" s="63">
        <f t="shared" si="1500"/>
        <v>0</v>
      </c>
      <c r="I763" s="106" t="str">
        <f t="shared" si="1479"/>
        <v>否</v>
      </c>
      <c r="J763" s="146" t="str">
        <f t="shared" si="1480"/>
        <v>项</v>
      </c>
      <c r="K763" s="146" t="str">
        <f t="shared" si="1481"/>
        <v>211</v>
      </c>
      <c r="N763" s="218">
        <v>6</v>
      </c>
      <c r="O763" s="146">
        <v>6</v>
      </c>
      <c r="P763" s="219">
        <f>ROUND(O763,0)</f>
        <v>6</v>
      </c>
      <c r="Q763" s="219">
        <v>0</v>
      </c>
      <c r="R763" s="219">
        <v>0</v>
      </c>
      <c r="S763" s="219">
        <f>VLOOKUP(A:A,[3]全区!$A$1:$O$65536,15,FALSE)</f>
        <v>0</v>
      </c>
      <c r="T763" s="219">
        <v>0</v>
      </c>
      <c r="U763" s="146">
        <f>VLOOKUP(A:A,[3]全区!$A$1:$Q$65536,17,FALSE)</f>
        <v>0</v>
      </c>
      <c r="V763" s="219">
        <f>ROUND(U763,0)</f>
        <v>0</v>
      </c>
      <c r="W763" s="219">
        <v>0</v>
      </c>
      <c r="X763" s="182">
        <f>VLOOKUP(A:A,[3]全区!$A$1:$S$65536,19,FALSE)</f>
        <v>0</v>
      </c>
      <c r="Y763" s="219">
        <f>ROUND(X763,0)</f>
        <v>0</v>
      </c>
      <c r="AA763" s="182">
        <f>VLOOKUP(A:A,[2]全区!$A$1:$T$65536,20,FALSE)</f>
        <v>0</v>
      </c>
      <c r="AB763" s="219">
        <f>ROUND(AA763,0)</f>
        <v>0</v>
      </c>
      <c r="AC763" s="182">
        <f>VLOOKUP(A:A,[1]全区!$A$1:$V$65536,22,FALSE)</f>
        <v>0</v>
      </c>
      <c r="AD763" s="219">
        <f>ROUND(AC763,0)</f>
        <v>0</v>
      </c>
      <c r="AE763" s="182">
        <f>VLOOKUP(A:A,[2]全区!$A$1:$P$65536,16,FALSE)</f>
        <v>0</v>
      </c>
      <c r="AF763" s="219">
        <f>ROUND(AE763,0)</f>
        <v>0</v>
      </c>
      <c r="AH763" s="182">
        <v>0</v>
      </c>
      <c r="AI763" s="182">
        <f>VLOOKUP(A:A,'[4]YB01'!$A$1:$C$1317,3,FALSE)</f>
        <v>0</v>
      </c>
      <c r="AJ763" s="177">
        <f t="shared" si="1501"/>
        <v>0</v>
      </c>
      <c r="AK763" s="146">
        <v>0</v>
      </c>
      <c r="AL763" s="146">
        <f>ROUND(AM763,0)</f>
        <v>0</v>
      </c>
      <c r="AM763" s="228">
        <v>0</v>
      </c>
      <c r="AN763" s="182">
        <f t="shared" si="1408"/>
        <v>0</v>
      </c>
      <c r="AO763" s="219">
        <v>0</v>
      </c>
      <c r="AP763" s="176">
        <f>(SUMIF([5]预算调整!$O:$O,A:A,[5]预算调整!$AD:$AD))/10000</f>
        <v>0</v>
      </c>
      <c r="AQ763" s="219">
        <f t="shared" si="1421"/>
        <v>0</v>
      </c>
      <c r="AR763" s="219">
        <v>0</v>
      </c>
      <c r="AS763" s="182">
        <f>(SUMIF([6]预算调整!$F:$F,A:A,[6]预算调整!$P:$P))/10000</f>
        <v>0</v>
      </c>
      <c r="AT763" s="219">
        <f t="shared" si="1502"/>
        <v>0</v>
      </c>
      <c r="AW763" s="231">
        <v>0</v>
      </c>
      <c r="AX763" s="182">
        <f>(SUMIF([7]Sheet2!$B:$B,A:A,[7]Sheet2!$C:$C))/10000</f>
        <v>0</v>
      </c>
      <c r="AY763" s="219">
        <f t="shared" si="1503"/>
        <v>0</v>
      </c>
      <c r="BC763" s="182">
        <v>0</v>
      </c>
      <c r="BD763" s="146">
        <f t="shared" si="1504"/>
        <v>0</v>
      </c>
      <c r="BE763" s="182">
        <v>0</v>
      </c>
      <c r="BF763" s="182">
        <f>SUMIF([8]Sheet1!$O:$O,A763,[8]Sheet1!$AD:$AD)</f>
        <v>0</v>
      </c>
    </row>
    <row r="764" s="177" customFormat="1" hidden="1" customHeight="1" spans="1:58">
      <c r="A764" s="209">
        <v>21111</v>
      </c>
      <c r="B764" s="207" t="s">
        <v>662</v>
      </c>
      <c r="C764" s="66">
        <f t="shared" ref="C764:H764" si="1506">SUM(C765:C769)</f>
        <v>0</v>
      </c>
      <c r="D764" s="66">
        <f t="shared" si="1506"/>
        <v>0</v>
      </c>
      <c r="E764" s="66">
        <f t="shared" si="1506"/>
        <v>0</v>
      </c>
      <c r="F764" s="66">
        <f t="shared" si="1506"/>
        <v>0</v>
      </c>
      <c r="G764" s="66">
        <f t="shared" si="1506"/>
        <v>0</v>
      </c>
      <c r="H764" s="66">
        <f t="shared" si="1506"/>
        <v>0</v>
      </c>
      <c r="I764" s="106" t="str">
        <f t="shared" si="1479"/>
        <v>否</v>
      </c>
      <c r="J764" s="143" t="str">
        <f t="shared" si="1480"/>
        <v>款</v>
      </c>
      <c r="K764" s="143" t="str">
        <f t="shared" si="1481"/>
        <v>211</v>
      </c>
      <c r="L764" s="143"/>
      <c r="M764" s="143"/>
      <c r="N764" s="143"/>
      <c r="O764" s="143"/>
      <c r="P764" s="143"/>
      <c r="Q764" s="143"/>
      <c r="R764" s="143"/>
      <c r="S764" s="143"/>
      <c r="T764" s="143"/>
      <c r="U764" s="143"/>
      <c r="V764" s="143"/>
      <c r="W764" s="143"/>
      <c r="AN764" s="182">
        <f t="shared" si="1408"/>
        <v>0</v>
      </c>
      <c r="AO764" s="219"/>
      <c r="AP764" s="176">
        <f>(SUMIF([5]预算调整!$O:$O,A:A,[5]预算调整!$AD:$AD))/10000</f>
        <v>0</v>
      </c>
      <c r="AQ764" s="219">
        <f t="shared" si="1421"/>
        <v>0</v>
      </c>
      <c r="AR764" s="219"/>
      <c r="AS764" s="182">
        <v>0</v>
      </c>
      <c r="AX764" s="182">
        <v>0</v>
      </c>
      <c r="BC764" s="182"/>
      <c r="BD764" s="182"/>
      <c r="BE764" s="182">
        <v>0</v>
      </c>
      <c r="BF764" s="182"/>
    </row>
    <row r="765" hidden="1" customHeight="1" spans="1:58">
      <c r="A765" s="208">
        <v>2111101</v>
      </c>
      <c r="B765" s="60" t="s">
        <v>663</v>
      </c>
      <c r="C765" s="63">
        <f t="shared" si="1495"/>
        <v>0</v>
      </c>
      <c r="D765" s="63">
        <f t="shared" si="1496"/>
        <v>0</v>
      </c>
      <c r="E765" s="63">
        <f t="shared" si="1497"/>
        <v>0</v>
      </c>
      <c r="F765" s="63">
        <f t="shared" si="1498"/>
        <v>0</v>
      </c>
      <c r="G765" s="63">
        <f t="shared" si="1499"/>
        <v>0</v>
      </c>
      <c r="H765" s="63">
        <f t="shared" si="1500"/>
        <v>0</v>
      </c>
      <c r="I765" s="106" t="str">
        <f t="shared" si="1479"/>
        <v>否</v>
      </c>
      <c r="J765" s="146" t="str">
        <f t="shared" si="1480"/>
        <v>项</v>
      </c>
      <c r="K765" s="146" t="str">
        <f t="shared" si="1481"/>
        <v>211</v>
      </c>
      <c r="N765" s="218">
        <v>0</v>
      </c>
      <c r="O765" s="146">
        <v>0</v>
      </c>
      <c r="P765" s="219">
        <f>ROUND(O765,0)</f>
        <v>0</v>
      </c>
      <c r="Q765" s="219">
        <v>0</v>
      </c>
      <c r="R765" s="219">
        <v>0</v>
      </c>
      <c r="S765" s="219">
        <f>VLOOKUP(A:A,[3]全区!$A$1:$O$65536,15,FALSE)</f>
        <v>0</v>
      </c>
      <c r="T765" s="219">
        <v>0</v>
      </c>
      <c r="U765" s="146">
        <f>VLOOKUP(A:A,[3]全区!$A$1:$Q$65536,17,FALSE)</f>
        <v>0</v>
      </c>
      <c r="V765" s="219">
        <f>ROUND(U765,0)</f>
        <v>0</v>
      </c>
      <c r="W765" s="219">
        <v>0</v>
      </c>
      <c r="X765" s="182">
        <f>VLOOKUP(A:A,[3]全区!$A$1:$S$65536,19,FALSE)</f>
        <v>0</v>
      </c>
      <c r="Y765" s="219">
        <f>ROUND(X765,0)</f>
        <v>0</v>
      </c>
      <c r="AA765" s="182">
        <f>VLOOKUP(A:A,[2]全区!$A$1:$T$65536,20,FALSE)</f>
        <v>0</v>
      </c>
      <c r="AB765" s="219">
        <f>ROUND(AA765,0)</f>
        <v>0</v>
      </c>
      <c r="AC765" s="182">
        <f>VLOOKUP(A:A,[1]全区!$A$1:$V$65536,22,FALSE)</f>
        <v>0</v>
      </c>
      <c r="AD765" s="219">
        <f>ROUND(AC765,0)</f>
        <v>0</v>
      </c>
      <c r="AE765" s="182">
        <f>VLOOKUP(A:A,[2]全区!$A$1:$P$65536,16,FALSE)</f>
        <v>0</v>
      </c>
      <c r="AF765" s="219">
        <f>ROUND(AE765,0)</f>
        <v>0</v>
      </c>
      <c r="AH765" s="182">
        <v>0</v>
      </c>
      <c r="AI765" s="182">
        <f>VLOOKUP(A:A,'[4]YB01'!$A$1:$C$1317,3,FALSE)</f>
        <v>0</v>
      </c>
      <c r="AJ765" s="177">
        <f t="shared" si="1501"/>
        <v>0</v>
      </c>
      <c r="AK765" s="146">
        <v>0</v>
      </c>
      <c r="AL765" s="146">
        <f>ROUND(AM765,0)</f>
        <v>0</v>
      </c>
      <c r="AM765" s="228">
        <v>0</v>
      </c>
      <c r="AN765" s="182">
        <f t="shared" si="1408"/>
        <v>0</v>
      </c>
      <c r="AO765" s="219">
        <v>0</v>
      </c>
      <c r="AP765" s="176">
        <f>(SUMIF([5]预算调整!$O:$O,A:A,[5]预算调整!$AD:$AD))/10000</f>
        <v>0</v>
      </c>
      <c r="AQ765" s="219">
        <f t="shared" si="1421"/>
        <v>0</v>
      </c>
      <c r="AR765" s="219">
        <v>0</v>
      </c>
      <c r="AS765" s="182">
        <f>(SUMIF([6]预算调整!$F:$F,A:A,[6]预算调整!$P:$P))/10000</f>
        <v>0</v>
      </c>
      <c r="AT765" s="219">
        <f t="shared" si="1502"/>
        <v>0</v>
      </c>
      <c r="AW765" s="231">
        <v>0</v>
      </c>
      <c r="AX765" s="182">
        <f>(SUMIF([7]Sheet2!$B:$B,A:A,[7]Sheet2!$C:$C))/10000</f>
        <v>0</v>
      </c>
      <c r="AY765" s="219">
        <f t="shared" si="1503"/>
        <v>0</v>
      </c>
      <c r="BC765" s="182">
        <v>0</v>
      </c>
      <c r="BD765" s="146">
        <f t="shared" si="1504"/>
        <v>0</v>
      </c>
      <c r="BE765" s="182">
        <v>0</v>
      </c>
      <c r="BF765" s="182">
        <f>SUMIF([8]Sheet1!$O:$O,A765,[8]Sheet1!$AD:$AD)</f>
        <v>0</v>
      </c>
    </row>
    <row r="766" hidden="1" customHeight="1" spans="1:58">
      <c r="A766" s="208">
        <v>2111102</v>
      </c>
      <c r="B766" s="60" t="s">
        <v>664</v>
      </c>
      <c r="C766" s="63">
        <f t="shared" si="1495"/>
        <v>0</v>
      </c>
      <c r="D766" s="63">
        <f t="shared" si="1496"/>
        <v>0</v>
      </c>
      <c r="E766" s="63">
        <f t="shared" si="1497"/>
        <v>0</v>
      </c>
      <c r="F766" s="63">
        <f t="shared" si="1498"/>
        <v>0</v>
      </c>
      <c r="G766" s="63">
        <f t="shared" si="1499"/>
        <v>0</v>
      </c>
      <c r="H766" s="63">
        <f t="shared" si="1500"/>
        <v>0</v>
      </c>
      <c r="I766" s="106" t="str">
        <f t="shared" si="1479"/>
        <v>否</v>
      </c>
      <c r="J766" s="146" t="str">
        <f t="shared" si="1480"/>
        <v>项</v>
      </c>
      <c r="K766" s="146" t="str">
        <f t="shared" si="1481"/>
        <v>211</v>
      </c>
      <c r="N766" s="218">
        <v>0</v>
      </c>
      <c r="O766" s="146">
        <v>0</v>
      </c>
      <c r="P766" s="219">
        <f>ROUND(O766,0)</f>
        <v>0</v>
      </c>
      <c r="Q766" s="219">
        <v>0</v>
      </c>
      <c r="R766" s="219">
        <v>0</v>
      </c>
      <c r="S766" s="219">
        <f>VLOOKUP(A:A,[3]全区!$A$1:$O$65536,15,FALSE)</f>
        <v>0</v>
      </c>
      <c r="T766" s="219">
        <v>0</v>
      </c>
      <c r="U766" s="146">
        <f>VLOOKUP(A:A,[3]全区!$A$1:$Q$65536,17,FALSE)</f>
        <v>0</v>
      </c>
      <c r="V766" s="219">
        <f>ROUND(U766,0)</f>
        <v>0</v>
      </c>
      <c r="W766" s="219">
        <v>0</v>
      </c>
      <c r="X766" s="182">
        <f>VLOOKUP(A:A,[3]全区!$A$1:$S$65536,19,FALSE)</f>
        <v>0</v>
      </c>
      <c r="Y766" s="219">
        <f>ROUND(X766,0)</f>
        <v>0</v>
      </c>
      <c r="AA766" s="182">
        <f>VLOOKUP(A:A,[2]全区!$A$1:$T$65536,20,FALSE)</f>
        <v>0</v>
      </c>
      <c r="AB766" s="219">
        <f>ROUND(AA766,0)</f>
        <v>0</v>
      </c>
      <c r="AC766" s="182">
        <f>VLOOKUP(A:A,[1]全区!$A$1:$V$65536,22,FALSE)</f>
        <v>0</v>
      </c>
      <c r="AD766" s="219">
        <f>ROUND(AC766,0)</f>
        <v>0</v>
      </c>
      <c r="AE766" s="182">
        <f>VLOOKUP(A:A,[2]全区!$A$1:$P$65536,16,FALSE)</f>
        <v>0</v>
      </c>
      <c r="AF766" s="219">
        <f>ROUND(AE766,0)</f>
        <v>0</v>
      </c>
      <c r="AH766" s="182">
        <v>0</v>
      </c>
      <c r="AI766" s="182">
        <f>VLOOKUP(A:A,'[4]YB01'!$A$1:$C$1317,3,FALSE)</f>
        <v>0</v>
      </c>
      <c r="AJ766" s="177">
        <f t="shared" si="1501"/>
        <v>0</v>
      </c>
      <c r="AK766" s="146">
        <v>0</v>
      </c>
      <c r="AL766" s="146">
        <f>ROUND(AM766,0)</f>
        <v>0</v>
      </c>
      <c r="AM766" s="228">
        <v>0</v>
      </c>
      <c r="AN766" s="182">
        <f t="shared" si="1408"/>
        <v>0</v>
      </c>
      <c r="AO766" s="219">
        <v>0</v>
      </c>
      <c r="AP766" s="176">
        <f>(SUMIF([5]预算调整!$O:$O,A:A,[5]预算调整!$AD:$AD))/10000</f>
        <v>0</v>
      </c>
      <c r="AQ766" s="219">
        <f t="shared" si="1421"/>
        <v>0</v>
      </c>
      <c r="AR766" s="219">
        <v>0</v>
      </c>
      <c r="AS766" s="182">
        <f>(SUMIF([6]预算调整!$F:$F,A:A,[6]预算调整!$P:$P))/10000</f>
        <v>0</v>
      </c>
      <c r="AT766" s="219">
        <f t="shared" si="1502"/>
        <v>0</v>
      </c>
      <c r="AW766" s="231">
        <v>0</v>
      </c>
      <c r="AX766" s="182">
        <f>(SUMIF([7]Sheet2!$B:$B,A:A,[7]Sheet2!$C:$C))/10000</f>
        <v>0</v>
      </c>
      <c r="AY766" s="219">
        <f t="shared" si="1503"/>
        <v>0</v>
      </c>
      <c r="BC766" s="182">
        <v>0</v>
      </c>
      <c r="BD766" s="146">
        <f t="shared" si="1504"/>
        <v>0</v>
      </c>
      <c r="BE766" s="182">
        <v>0</v>
      </c>
      <c r="BF766" s="182">
        <f>SUMIF([8]Sheet1!$O:$O,A766,[8]Sheet1!$AD:$AD)</f>
        <v>0</v>
      </c>
    </row>
    <row r="767" hidden="1" customHeight="1" spans="1:58">
      <c r="A767" s="208">
        <v>2111103</v>
      </c>
      <c r="B767" s="60" t="s">
        <v>665</v>
      </c>
      <c r="C767" s="63">
        <f t="shared" si="1495"/>
        <v>0</v>
      </c>
      <c r="D767" s="63">
        <f t="shared" si="1496"/>
        <v>0</v>
      </c>
      <c r="E767" s="63">
        <f t="shared" si="1497"/>
        <v>0</v>
      </c>
      <c r="F767" s="63">
        <f t="shared" si="1498"/>
        <v>0</v>
      </c>
      <c r="G767" s="63">
        <f t="shared" si="1499"/>
        <v>0</v>
      </c>
      <c r="H767" s="63">
        <f t="shared" si="1500"/>
        <v>0</v>
      </c>
      <c r="I767" s="106" t="str">
        <f t="shared" si="1479"/>
        <v>否</v>
      </c>
      <c r="J767" s="146" t="str">
        <f t="shared" si="1480"/>
        <v>项</v>
      </c>
      <c r="K767" s="146" t="str">
        <f t="shared" si="1481"/>
        <v>211</v>
      </c>
      <c r="N767" s="218">
        <v>0</v>
      </c>
      <c r="O767" s="146">
        <v>0</v>
      </c>
      <c r="P767" s="219">
        <f>ROUND(O767,0)</f>
        <v>0</v>
      </c>
      <c r="Q767" s="219">
        <v>0</v>
      </c>
      <c r="R767" s="219">
        <v>0</v>
      </c>
      <c r="S767" s="219">
        <f>VLOOKUP(A:A,[3]全区!$A$1:$O$65536,15,FALSE)</f>
        <v>0</v>
      </c>
      <c r="T767" s="219">
        <v>0</v>
      </c>
      <c r="U767" s="146">
        <f>VLOOKUP(A:A,[3]全区!$A$1:$Q$65536,17,FALSE)</f>
        <v>0</v>
      </c>
      <c r="V767" s="219">
        <f>ROUND(U767,0)</f>
        <v>0</v>
      </c>
      <c r="W767" s="219">
        <v>0</v>
      </c>
      <c r="X767" s="182">
        <f>VLOOKUP(A:A,[3]全区!$A$1:$S$65536,19,FALSE)</f>
        <v>0</v>
      </c>
      <c r="Y767" s="219">
        <f>ROUND(X767,0)</f>
        <v>0</v>
      </c>
      <c r="AA767" s="182">
        <f>VLOOKUP(A:A,[2]全区!$A$1:$T$65536,20,FALSE)</f>
        <v>0</v>
      </c>
      <c r="AB767" s="219">
        <f>ROUND(AA767,0)</f>
        <v>0</v>
      </c>
      <c r="AC767" s="182">
        <f>VLOOKUP(A:A,[1]全区!$A$1:$V$65536,22,FALSE)</f>
        <v>0</v>
      </c>
      <c r="AD767" s="219">
        <f>ROUND(AC767,0)</f>
        <v>0</v>
      </c>
      <c r="AE767" s="182">
        <f>VLOOKUP(A:A,[2]全区!$A$1:$P$65536,16,FALSE)</f>
        <v>0</v>
      </c>
      <c r="AF767" s="219">
        <f>ROUND(AE767,0)</f>
        <v>0</v>
      </c>
      <c r="AH767" s="182">
        <v>0</v>
      </c>
      <c r="AI767" s="182">
        <f>VLOOKUP(A:A,'[4]YB01'!$A$1:$C$1317,3,FALSE)</f>
        <v>0</v>
      </c>
      <c r="AJ767" s="177">
        <f t="shared" si="1501"/>
        <v>0</v>
      </c>
      <c r="AK767" s="146">
        <v>0</v>
      </c>
      <c r="AL767" s="146">
        <f>ROUND(AM767,0)</f>
        <v>0</v>
      </c>
      <c r="AM767" s="228">
        <v>0</v>
      </c>
      <c r="AN767" s="182">
        <f t="shared" si="1408"/>
        <v>0</v>
      </c>
      <c r="AO767" s="219">
        <v>0</v>
      </c>
      <c r="AP767" s="176">
        <f>(SUMIF([5]预算调整!$O:$O,A:A,[5]预算调整!$AD:$AD))/10000</f>
        <v>0</v>
      </c>
      <c r="AQ767" s="219">
        <f t="shared" si="1421"/>
        <v>0</v>
      </c>
      <c r="AR767" s="219">
        <v>0</v>
      </c>
      <c r="AS767" s="182">
        <f>(SUMIF([6]预算调整!$F:$F,A:A,[6]预算调整!$P:$P))/10000</f>
        <v>0</v>
      </c>
      <c r="AT767" s="219">
        <f t="shared" si="1502"/>
        <v>0</v>
      </c>
      <c r="AW767" s="231">
        <v>0</v>
      </c>
      <c r="AX767" s="182">
        <f>(SUMIF([7]Sheet2!$B:$B,A:A,[7]Sheet2!$C:$C))/10000</f>
        <v>0</v>
      </c>
      <c r="AY767" s="219">
        <f t="shared" si="1503"/>
        <v>0</v>
      </c>
      <c r="BC767" s="182">
        <v>0</v>
      </c>
      <c r="BD767" s="146">
        <f t="shared" si="1504"/>
        <v>0</v>
      </c>
      <c r="BE767" s="182">
        <v>0</v>
      </c>
      <c r="BF767" s="182">
        <f>SUMIF([8]Sheet1!$O:$O,A767,[8]Sheet1!$AD:$AD)</f>
        <v>0</v>
      </c>
    </row>
    <row r="768" hidden="1" customHeight="1" spans="1:58">
      <c r="A768" s="208">
        <v>2111104</v>
      </c>
      <c r="B768" s="60" t="s">
        <v>666</v>
      </c>
      <c r="C768" s="63">
        <f t="shared" si="1495"/>
        <v>0</v>
      </c>
      <c r="D768" s="63">
        <f t="shared" si="1496"/>
        <v>0</v>
      </c>
      <c r="E768" s="63">
        <f t="shared" si="1497"/>
        <v>0</v>
      </c>
      <c r="F768" s="63">
        <f t="shared" si="1498"/>
        <v>0</v>
      </c>
      <c r="G768" s="63">
        <f t="shared" si="1499"/>
        <v>0</v>
      </c>
      <c r="H768" s="63">
        <f t="shared" si="1500"/>
        <v>0</v>
      </c>
      <c r="I768" s="106" t="str">
        <f t="shared" si="1479"/>
        <v>否</v>
      </c>
      <c r="J768" s="146" t="str">
        <f t="shared" si="1480"/>
        <v>项</v>
      </c>
      <c r="K768" s="146" t="str">
        <f t="shared" si="1481"/>
        <v>211</v>
      </c>
      <c r="N768" s="218">
        <v>0</v>
      </c>
      <c r="O768" s="146">
        <v>0</v>
      </c>
      <c r="P768" s="219">
        <f>ROUND(O768,0)</f>
        <v>0</v>
      </c>
      <c r="Q768" s="219">
        <v>0</v>
      </c>
      <c r="R768" s="219">
        <v>0</v>
      </c>
      <c r="S768" s="219">
        <f>VLOOKUP(A:A,[3]全区!$A$1:$O$65536,15,FALSE)</f>
        <v>0</v>
      </c>
      <c r="T768" s="219">
        <v>0</v>
      </c>
      <c r="U768" s="146">
        <f>VLOOKUP(A:A,[3]全区!$A$1:$Q$65536,17,FALSE)</f>
        <v>0</v>
      </c>
      <c r="V768" s="219">
        <f>ROUND(U768,0)</f>
        <v>0</v>
      </c>
      <c r="W768" s="219">
        <v>0</v>
      </c>
      <c r="X768" s="182">
        <f>VLOOKUP(A:A,[3]全区!$A$1:$S$65536,19,FALSE)</f>
        <v>0</v>
      </c>
      <c r="Y768" s="219">
        <f>ROUND(X768,0)</f>
        <v>0</v>
      </c>
      <c r="AA768" s="182">
        <f>VLOOKUP(A:A,[2]全区!$A$1:$T$65536,20,FALSE)</f>
        <v>0</v>
      </c>
      <c r="AB768" s="219">
        <f>ROUND(AA768,0)</f>
        <v>0</v>
      </c>
      <c r="AC768" s="182">
        <f>VLOOKUP(A:A,[1]全区!$A$1:$V$65536,22,FALSE)</f>
        <v>0</v>
      </c>
      <c r="AD768" s="219">
        <f>ROUND(AC768,0)</f>
        <v>0</v>
      </c>
      <c r="AE768" s="182">
        <f>VLOOKUP(A:A,[2]全区!$A$1:$P$65536,16,FALSE)</f>
        <v>0</v>
      </c>
      <c r="AF768" s="219">
        <f>ROUND(AE768,0)</f>
        <v>0</v>
      </c>
      <c r="AH768" s="182">
        <v>0</v>
      </c>
      <c r="AI768" s="182">
        <f>VLOOKUP(A:A,'[4]YB01'!$A$1:$C$1317,3,FALSE)</f>
        <v>0</v>
      </c>
      <c r="AJ768" s="177">
        <f t="shared" si="1501"/>
        <v>0</v>
      </c>
      <c r="AK768" s="146">
        <v>0</v>
      </c>
      <c r="AL768" s="146">
        <f>ROUND(AM768,0)</f>
        <v>0</v>
      </c>
      <c r="AM768" s="228">
        <v>0</v>
      </c>
      <c r="AN768" s="182">
        <f t="shared" si="1408"/>
        <v>0</v>
      </c>
      <c r="AO768" s="219">
        <v>0</v>
      </c>
      <c r="AP768" s="176">
        <f>(SUMIF([5]预算调整!$O:$O,A:A,[5]预算调整!$AD:$AD))/10000</f>
        <v>0</v>
      </c>
      <c r="AQ768" s="219">
        <f t="shared" si="1421"/>
        <v>0</v>
      </c>
      <c r="AR768" s="219">
        <v>0</v>
      </c>
      <c r="AS768" s="182">
        <f>(SUMIF([6]预算调整!$F:$F,A:A,[6]预算调整!$P:$P))/10000</f>
        <v>0</v>
      </c>
      <c r="AT768" s="219">
        <f t="shared" si="1502"/>
        <v>0</v>
      </c>
      <c r="AW768" s="231">
        <v>0</v>
      </c>
      <c r="AX768" s="182">
        <f>(SUMIF([7]Sheet2!$B:$B,A:A,[7]Sheet2!$C:$C))/10000</f>
        <v>0</v>
      </c>
      <c r="AY768" s="219">
        <f t="shared" si="1503"/>
        <v>0</v>
      </c>
      <c r="BC768" s="182">
        <v>0</v>
      </c>
      <c r="BD768" s="146">
        <f t="shared" si="1504"/>
        <v>0</v>
      </c>
      <c r="BE768" s="182">
        <v>0</v>
      </c>
      <c r="BF768" s="182">
        <f>SUMIF([8]Sheet1!$O:$O,A768,[8]Sheet1!$AD:$AD)</f>
        <v>0</v>
      </c>
    </row>
    <row r="769" hidden="1" customHeight="1" spans="1:58">
      <c r="A769" s="208">
        <v>2111199</v>
      </c>
      <c r="B769" s="60" t="s">
        <v>667</v>
      </c>
      <c r="C769" s="63">
        <f t="shared" si="1495"/>
        <v>0</v>
      </c>
      <c r="D769" s="63">
        <f t="shared" si="1496"/>
        <v>0</v>
      </c>
      <c r="E769" s="63">
        <f t="shared" si="1497"/>
        <v>0</v>
      </c>
      <c r="F769" s="63">
        <f t="shared" si="1498"/>
        <v>0</v>
      </c>
      <c r="G769" s="63">
        <f t="shared" si="1499"/>
        <v>0</v>
      </c>
      <c r="H769" s="63">
        <f t="shared" si="1500"/>
        <v>0</v>
      </c>
      <c r="I769" s="106" t="str">
        <f t="shared" si="1479"/>
        <v>否</v>
      </c>
      <c r="J769" s="146" t="str">
        <f t="shared" si="1480"/>
        <v>项</v>
      </c>
      <c r="K769" s="146" t="str">
        <f t="shared" si="1481"/>
        <v>211</v>
      </c>
      <c r="N769" s="218">
        <v>0</v>
      </c>
      <c r="O769" s="146">
        <v>0</v>
      </c>
      <c r="P769" s="219">
        <f>ROUND(O769,0)</f>
        <v>0</v>
      </c>
      <c r="Q769" s="219">
        <v>0</v>
      </c>
      <c r="R769" s="219">
        <v>0</v>
      </c>
      <c r="S769" s="219">
        <f>VLOOKUP(A:A,[3]全区!$A$1:$O$65536,15,FALSE)</f>
        <v>0</v>
      </c>
      <c r="T769" s="219">
        <v>0</v>
      </c>
      <c r="U769" s="146">
        <f>VLOOKUP(A:A,[3]全区!$A$1:$Q$65536,17,FALSE)</f>
        <v>0</v>
      </c>
      <c r="V769" s="219">
        <f>ROUND(U769,0)</f>
        <v>0</v>
      </c>
      <c r="W769" s="219">
        <v>0</v>
      </c>
      <c r="X769" s="182">
        <f>VLOOKUP(A:A,[3]全区!$A$1:$S$65536,19,FALSE)</f>
        <v>0</v>
      </c>
      <c r="Y769" s="219">
        <f>ROUND(X769,0)</f>
        <v>0</v>
      </c>
      <c r="AA769" s="182">
        <f>VLOOKUP(A:A,[2]全区!$A$1:$T$65536,20,FALSE)</f>
        <v>0</v>
      </c>
      <c r="AB769" s="219">
        <f>ROUND(AA769,0)</f>
        <v>0</v>
      </c>
      <c r="AC769" s="182">
        <f>VLOOKUP(A:A,[1]全区!$A$1:$V$65536,22,FALSE)</f>
        <v>0</v>
      </c>
      <c r="AD769" s="219">
        <f>ROUND(AC769,0)</f>
        <v>0</v>
      </c>
      <c r="AE769" s="182">
        <f>VLOOKUP(A:A,[2]全区!$A$1:$P$65536,16,FALSE)</f>
        <v>0</v>
      </c>
      <c r="AF769" s="219">
        <f>ROUND(AE769,0)</f>
        <v>0</v>
      </c>
      <c r="AH769" s="182">
        <v>0</v>
      </c>
      <c r="AI769" s="182">
        <f>VLOOKUP(A:A,'[4]YB01'!$A$1:$C$1317,3,FALSE)</f>
        <v>0</v>
      </c>
      <c r="AJ769" s="177">
        <f t="shared" si="1501"/>
        <v>0</v>
      </c>
      <c r="AK769" s="146">
        <v>0</v>
      </c>
      <c r="AL769" s="146">
        <f>ROUND(AM769,0)</f>
        <v>0</v>
      </c>
      <c r="AM769" s="228">
        <v>0</v>
      </c>
      <c r="AN769" s="182">
        <f t="shared" si="1408"/>
        <v>0</v>
      </c>
      <c r="AO769" s="219">
        <v>0</v>
      </c>
      <c r="AP769" s="176">
        <f>(SUMIF([5]预算调整!$O:$O,A:A,[5]预算调整!$AD:$AD))/10000</f>
        <v>0</v>
      </c>
      <c r="AQ769" s="219">
        <f t="shared" si="1421"/>
        <v>0</v>
      </c>
      <c r="AR769" s="219">
        <v>0</v>
      </c>
      <c r="AS769" s="182">
        <f>(SUMIF([6]预算调整!$F:$F,A:A,[6]预算调整!$P:$P))/10000</f>
        <v>0</v>
      </c>
      <c r="AT769" s="219">
        <f t="shared" si="1502"/>
        <v>0</v>
      </c>
      <c r="AW769" s="231">
        <v>0</v>
      </c>
      <c r="AX769" s="182">
        <f>(SUMIF([7]Sheet2!$B:$B,A:A,[7]Sheet2!$C:$C))/10000</f>
        <v>0</v>
      </c>
      <c r="AY769" s="219">
        <f t="shared" si="1503"/>
        <v>0</v>
      </c>
      <c r="BC769" s="182">
        <v>0</v>
      </c>
      <c r="BD769" s="146">
        <f t="shared" si="1504"/>
        <v>0</v>
      </c>
      <c r="BE769" s="182">
        <v>0</v>
      </c>
      <c r="BF769" s="182">
        <f>SUMIF([8]Sheet1!$O:$O,A769,[8]Sheet1!$AD:$AD)</f>
        <v>0</v>
      </c>
    </row>
    <row r="770" s="177" customFormat="1" hidden="1" customHeight="1" spans="1:58">
      <c r="A770" s="209">
        <v>21112</v>
      </c>
      <c r="B770" s="207" t="s">
        <v>668</v>
      </c>
      <c r="C770" s="66">
        <f t="shared" ref="C770:H770" si="1507">C771</f>
        <v>0</v>
      </c>
      <c r="D770" s="66">
        <f t="shared" si="1507"/>
        <v>0</v>
      </c>
      <c r="E770" s="66">
        <f t="shared" si="1507"/>
        <v>0</v>
      </c>
      <c r="F770" s="66">
        <f t="shared" si="1507"/>
        <v>0</v>
      </c>
      <c r="G770" s="66">
        <f t="shared" si="1507"/>
        <v>0</v>
      </c>
      <c r="H770" s="66">
        <f t="shared" si="1507"/>
        <v>0</v>
      </c>
      <c r="I770" s="106" t="str">
        <f t="shared" si="1479"/>
        <v>否</v>
      </c>
      <c r="J770" s="143" t="str">
        <f t="shared" si="1480"/>
        <v>款</v>
      </c>
      <c r="K770" s="143" t="str">
        <f t="shared" si="1481"/>
        <v>211</v>
      </c>
      <c r="L770" s="143"/>
      <c r="M770" s="143"/>
      <c r="N770" s="143"/>
      <c r="O770" s="143"/>
      <c r="P770" s="143"/>
      <c r="Q770" s="143"/>
      <c r="R770" s="143"/>
      <c r="S770" s="143"/>
      <c r="T770" s="143"/>
      <c r="U770" s="143"/>
      <c r="V770" s="143"/>
      <c r="W770" s="143"/>
      <c r="AN770" s="182">
        <f t="shared" si="1408"/>
        <v>0</v>
      </c>
      <c r="AO770" s="219"/>
      <c r="AP770" s="176">
        <f>(SUMIF([5]预算调整!$O:$O,A:A,[5]预算调整!$AD:$AD))/10000</f>
        <v>0</v>
      </c>
      <c r="AQ770" s="219">
        <f t="shared" si="1421"/>
        <v>0</v>
      </c>
      <c r="AR770" s="219"/>
      <c r="AS770" s="182">
        <v>0</v>
      </c>
      <c r="AX770" s="182">
        <v>0</v>
      </c>
      <c r="BC770" s="182"/>
      <c r="BD770" s="182"/>
      <c r="BE770" s="182">
        <v>0</v>
      </c>
      <c r="BF770" s="182"/>
    </row>
    <row r="771" hidden="1" customHeight="1" spans="1:58">
      <c r="A771" s="236">
        <v>2111201</v>
      </c>
      <c r="B771" s="60" t="s">
        <v>669</v>
      </c>
      <c r="C771" s="63">
        <f t="shared" ref="C771:C784" si="1508">N771+T771+W771</f>
        <v>0</v>
      </c>
      <c r="D771" s="63">
        <f t="shared" ref="D771:D784" si="1509">Q771+T771</f>
        <v>0</v>
      </c>
      <c r="E771" s="63">
        <f t="shared" ref="E771:E784" si="1510">H771-C771</f>
        <v>0</v>
      </c>
      <c r="F771" s="63">
        <f t="shared" ref="F771:F784" si="1511">D771-G771</f>
        <v>0</v>
      </c>
      <c r="G771" s="63">
        <f t="shared" ref="G771:G784" si="1512">AW771</f>
        <v>0</v>
      </c>
      <c r="H771" s="63">
        <f t="shared" ref="H771:H784" si="1513">AK771+AN771</f>
        <v>0</v>
      </c>
      <c r="I771" s="106" t="str">
        <f t="shared" si="1479"/>
        <v>否</v>
      </c>
      <c r="J771" s="146" t="str">
        <f t="shared" si="1480"/>
        <v>项</v>
      </c>
      <c r="K771" s="146" t="str">
        <f t="shared" si="1481"/>
        <v>211</v>
      </c>
      <c r="N771" s="218">
        <v>0</v>
      </c>
      <c r="O771" s="146">
        <v>0</v>
      </c>
      <c r="P771" s="219">
        <f>ROUND(O771,0)</f>
        <v>0</v>
      </c>
      <c r="Q771" s="219">
        <v>0</v>
      </c>
      <c r="R771" s="219">
        <v>0</v>
      </c>
      <c r="S771" s="219">
        <f>VLOOKUP(A:A,[3]全区!$A$1:$O$65536,15,FALSE)</f>
        <v>0</v>
      </c>
      <c r="T771" s="219">
        <v>0</v>
      </c>
      <c r="U771" s="146">
        <f>VLOOKUP(A:A,[3]全区!$A$1:$Q$65536,17,FALSE)</f>
        <v>0</v>
      </c>
      <c r="V771" s="219">
        <f>ROUND(U771,0)</f>
        <v>0</v>
      </c>
      <c r="W771" s="219">
        <v>0</v>
      </c>
      <c r="X771" s="182">
        <f>VLOOKUP(A:A,[3]全区!$A$1:$S$65536,19,FALSE)</f>
        <v>0</v>
      </c>
      <c r="Y771" s="219">
        <f>ROUND(X771,0)</f>
        <v>0</v>
      </c>
      <c r="AA771" s="182">
        <f>VLOOKUP(A:A,[2]全区!$A$1:$T$65536,20,FALSE)</f>
        <v>0</v>
      </c>
      <c r="AB771" s="219">
        <f>ROUND(AA771,0)</f>
        <v>0</v>
      </c>
      <c r="AC771" s="182">
        <f>VLOOKUP(A:A,[1]全区!$A$1:$V$65536,22,FALSE)</f>
        <v>0</v>
      </c>
      <c r="AD771" s="219">
        <f>ROUND(AC771,0)</f>
        <v>0</v>
      </c>
      <c r="AE771" s="182">
        <f>VLOOKUP(A:A,[2]全区!$A$1:$P$65536,16,FALSE)</f>
        <v>0</v>
      </c>
      <c r="AF771" s="219">
        <f>ROUND(AE771,0)</f>
        <v>0</v>
      </c>
      <c r="AH771" s="182">
        <v>0</v>
      </c>
      <c r="AI771" s="182">
        <f>VLOOKUP(A:A,'[4]YB01'!$A$1:$C$1317,3,FALSE)</f>
        <v>0</v>
      </c>
      <c r="AJ771" s="177">
        <f t="shared" ref="AJ771:AJ784" si="1514">AO771+AR771</f>
        <v>0</v>
      </c>
      <c r="AK771" s="146">
        <v>0</v>
      </c>
      <c r="AL771" s="146">
        <f>ROUND(AM771,0)</f>
        <v>0</v>
      </c>
      <c r="AM771" s="228">
        <v>0</v>
      </c>
      <c r="AN771" s="182">
        <f t="shared" si="1408"/>
        <v>0</v>
      </c>
      <c r="AO771" s="219">
        <v>0</v>
      </c>
      <c r="AP771" s="176">
        <f>(SUMIF([5]预算调整!$O:$O,A:A,[5]预算调整!$AD:$AD))/10000</f>
        <v>0</v>
      </c>
      <c r="AQ771" s="219">
        <f t="shared" si="1421"/>
        <v>0</v>
      </c>
      <c r="AR771" s="219">
        <v>0</v>
      </c>
      <c r="AS771" s="182">
        <f>(SUMIF([6]预算调整!$F:$F,A:A,[6]预算调整!$P:$P))/10000</f>
        <v>0</v>
      </c>
      <c r="AT771" s="219">
        <f t="shared" ref="AT771:AT784" si="1515">ROUND(AS771,0)</f>
        <v>0</v>
      </c>
      <c r="AW771" s="231">
        <v>0</v>
      </c>
      <c r="AX771" s="182">
        <f>(SUMIF([7]Sheet2!$B:$B,A:A,[7]Sheet2!$C:$C))/10000</f>
        <v>0</v>
      </c>
      <c r="AY771" s="219">
        <f t="shared" ref="AY771:AY784" si="1516">ROUND(AX771,0)</f>
        <v>0</v>
      </c>
      <c r="BC771" s="182">
        <v>0</v>
      </c>
      <c r="BD771" s="146">
        <f t="shared" ref="BD771:BD784" si="1517">ROUND(BE771,0)</f>
        <v>0</v>
      </c>
      <c r="BE771" s="182">
        <v>0</v>
      </c>
      <c r="BF771" s="182">
        <f>SUMIF([8]Sheet1!$O:$O,A771,[8]Sheet1!$AD:$AD)</f>
        <v>0</v>
      </c>
    </row>
    <row r="772" s="177" customFormat="1" hidden="1" customHeight="1" spans="1:58">
      <c r="A772" s="209">
        <v>21113</v>
      </c>
      <c r="B772" s="207" t="s">
        <v>670</v>
      </c>
      <c r="C772" s="66">
        <f t="shared" ref="C772:H772" si="1518">C773</f>
        <v>0</v>
      </c>
      <c r="D772" s="66">
        <f t="shared" si="1518"/>
        <v>0</v>
      </c>
      <c r="E772" s="66">
        <f t="shared" si="1518"/>
        <v>0</v>
      </c>
      <c r="F772" s="66">
        <f t="shared" si="1518"/>
        <v>0</v>
      </c>
      <c r="G772" s="66">
        <f t="shared" si="1518"/>
        <v>0</v>
      </c>
      <c r="H772" s="66">
        <f t="shared" si="1518"/>
        <v>0</v>
      </c>
      <c r="I772" s="106" t="str">
        <f t="shared" si="1479"/>
        <v>否</v>
      </c>
      <c r="J772" s="143" t="str">
        <f t="shared" si="1480"/>
        <v>款</v>
      </c>
      <c r="K772" s="143" t="str">
        <f t="shared" si="1481"/>
        <v>211</v>
      </c>
      <c r="L772" s="143"/>
      <c r="M772" s="143"/>
      <c r="N772" s="143"/>
      <c r="O772" s="143"/>
      <c r="P772" s="143"/>
      <c r="Q772" s="143"/>
      <c r="R772" s="143"/>
      <c r="S772" s="143"/>
      <c r="T772" s="143"/>
      <c r="U772" s="143"/>
      <c r="V772" s="143"/>
      <c r="W772" s="143"/>
      <c r="AN772" s="182">
        <f t="shared" si="1408"/>
        <v>0</v>
      </c>
      <c r="AO772" s="219"/>
      <c r="AP772" s="176">
        <f>(SUMIF([5]预算调整!$O:$O,A:A,[5]预算调整!$AD:$AD))/10000</f>
        <v>0</v>
      </c>
      <c r="AQ772" s="219">
        <f t="shared" si="1421"/>
        <v>0</v>
      </c>
      <c r="AR772" s="219"/>
      <c r="AS772" s="182">
        <v>0</v>
      </c>
      <c r="AX772" s="182">
        <v>0</v>
      </c>
      <c r="BC772" s="182"/>
      <c r="BD772" s="182"/>
      <c r="BE772" s="182">
        <v>0</v>
      </c>
      <c r="BF772" s="182"/>
    </row>
    <row r="773" hidden="1" customHeight="1" spans="1:58">
      <c r="A773" s="236">
        <v>2111301</v>
      </c>
      <c r="B773" s="60" t="s">
        <v>671</v>
      </c>
      <c r="C773" s="63">
        <f t="shared" si="1508"/>
        <v>0</v>
      </c>
      <c r="D773" s="63">
        <f t="shared" si="1509"/>
        <v>0</v>
      </c>
      <c r="E773" s="63">
        <f t="shared" si="1510"/>
        <v>0</v>
      </c>
      <c r="F773" s="63">
        <f t="shared" si="1511"/>
        <v>0</v>
      </c>
      <c r="G773" s="63">
        <f t="shared" si="1512"/>
        <v>0</v>
      </c>
      <c r="H773" s="63">
        <f t="shared" si="1513"/>
        <v>0</v>
      </c>
      <c r="I773" s="106" t="str">
        <f t="shared" si="1479"/>
        <v>否</v>
      </c>
      <c r="J773" s="146" t="str">
        <f t="shared" si="1480"/>
        <v>项</v>
      </c>
      <c r="K773" s="146" t="str">
        <f t="shared" si="1481"/>
        <v>211</v>
      </c>
      <c r="N773" s="218">
        <v>0</v>
      </c>
      <c r="O773" s="146">
        <v>0</v>
      </c>
      <c r="P773" s="219">
        <f>ROUND(O773,0)</f>
        <v>0</v>
      </c>
      <c r="Q773" s="219">
        <v>0</v>
      </c>
      <c r="R773" s="219">
        <v>0</v>
      </c>
      <c r="S773" s="219">
        <f>VLOOKUP(A:A,[3]全区!$A$1:$O$65536,15,FALSE)</f>
        <v>0</v>
      </c>
      <c r="T773" s="219">
        <v>0</v>
      </c>
      <c r="U773" s="146">
        <f>VLOOKUP(A:A,[3]全区!$A$1:$Q$65536,17,FALSE)</f>
        <v>0</v>
      </c>
      <c r="V773" s="219">
        <f>ROUND(U773,0)</f>
        <v>0</v>
      </c>
      <c r="W773" s="219">
        <v>0</v>
      </c>
      <c r="X773" s="182">
        <f>VLOOKUP(A:A,[3]全区!$A$1:$S$65536,19,FALSE)</f>
        <v>0</v>
      </c>
      <c r="Y773" s="219">
        <f>ROUND(X773,0)</f>
        <v>0</v>
      </c>
      <c r="AA773" s="182">
        <f>VLOOKUP(A:A,[2]全区!$A$1:$T$65536,20,FALSE)</f>
        <v>0</v>
      </c>
      <c r="AB773" s="219">
        <f>ROUND(AA773,0)</f>
        <v>0</v>
      </c>
      <c r="AC773" s="182">
        <f>VLOOKUP(A:A,[1]全区!$A$1:$V$65536,22,FALSE)</f>
        <v>0</v>
      </c>
      <c r="AD773" s="219">
        <f>ROUND(AC773,0)</f>
        <v>0</v>
      </c>
      <c r="AE773" s="182">
        <f>VLOOKUP(A:A,[2]全区!$A$1:$P$65536,16,FALSE)</f>
        <v>0</v>
      </c>
      <c r="AF773" s="219">
        <f>ROUND(AE773,0)</f>
        <v>0</v>
      </c>
      <c r="AH773" s="182">
        <v>0</v>
      </c>
      <c r="AI773" s="182">
        <f>VLOOKUP(A:A,'[4]YB01'!$A$1:$C$1317,3,FALSE)</f>
        <v>0</v>
      </c>
      <c r="AJ773" s="177">
        <f t="shared" si="1514"/>
        <v>0</v>
      </c>
      <c r="AK773" s="146">
        <v>0</v>
      </c>
      <c r="AL773" s="146">
        <f>ROUND(AM773,0)</f>
        <v>0</v>
      </c>
      <c r="AM773" s="228">
        <v>0</v>
      </c>
      <c r="AN773" s="182">
        <f t="shared" si="1408"/>
        <v>0</v>
      </c>
      <c r="AO773" s="219">
        <v>0</v>
      </c>
      <c r="AP773" s="176">
        <f>(SUMIF([5]预算调整!$O:$O,A:A,[5]预算调整!$AD:$AD))/10000</f>
        <v>0</v>
      </c>
      <c r="AQ773" s="219">
        <f t="shared" si="1421"/>
        <v>0</v>
      </c>
      <c r="AR773" s="219">
        <v>0</v>
      </c>
      <c r="AS773" s="182">
        <f>(SUMIF([6]预算调整!$F:$F,A:A,[6]预算调整!$P:$P))/10000</f>
        <v>0</v>
      </c>
      <c r="AT773" s="219">
        <f t="shared" si="1515"/>
        <v>0</v>
      </c>
      <c r="AW773" s="231">
        <v>0</v>
      </c>
      <c r="AX773" s="182">
        <f>(SUMIF([7]Sheet2!$B:$B,A:A,[7]Sheet2!$C:$C))/10000</f>
        <v>0</v>
      </c>
      <c r="AY773" s="219">
        <f t="shared" si="1516"/>
        <v>0</v>
      </c>
      <c r="BC773" s="182">
        <v>0</v>
      </c>
      <c r="BD773" s="146">
        <f t="shared" si="1517"/>
        <v>0</v>
      </c>
      <c r="BE773" s="182">
        <v>0</v>
      </c>
      <c r="BF773" s="182">
        <f>SUMIF([8]Sheet1!$O:$O,A773,[8]Sheet1!$AD:$AD)</f>
        <v>0</v>
      </c>
    </row>
    <row r="774" s="177" customFormat="1" hidden="1" customHeight="1" spans="1:58">
      <c r="A774" s="209">
        <v>21114</v>
      </c>
      <c r="B774" s="207" t="s">
        <v>672</v>
      </c>
      <c r="C774" s="66">
        <f t="shared" ref="C774:H774" si="1519">SUM(C775:C784)</f>
        <v>0</v>
      </c>
      <c r="D774" s="66">
        <f t="shared" si="1519"/>
        <v>0</v>
      </c>
      <c r="E774" s="66">
        <f t="shared" si="1519"/>
        <v>0</v>
      </c>
      <c r="F774" s="66">
        <f t="shared" si="1519"/>
        <v>0</v>
      </c>
      <c r="G774" s="66">
        <f t="shared" si="1519"/>
        <v>0</v>
      </c>
      <c r="H774" s="66">
        <f t="shared" si="1519"/>
        <v>0</v>
      </c>
      <c r="I774" s="106" t="str">
        <f t="shared" si="1479"/>
        <v>否</v>
      </c>
      <c r="J774" s="143" t="str">
        <f t="shared" si="1480"/>
        <v>款</v>
      </c>
      <c r="K774" s="143" t="str">
        <f t="shared" si="1481"/>
        <v>211</v>
      </c>
      <c r="L774" s="143"/>
      <c r="M774" s="143"/>
      <c r="N774" s="143"/>
      <c r="O774" s="143"/>
      <c r="P774" s="143"/>
      <c r="Q774" s="143"/>
      <c r="R774" s="143"/>
      <c r="S774" s="143"/>
      <c r="T774" s="143"/>
      <c r="U774" s="143"/>
      <c r="V774" s="143"/>
      <c r="W774" s="143"/>
      <c r="AN774" s="182">
        <f t="shared" si="1408"/>
        <v>0</v>
      </c>
      <c r="AO774" s="219"/>
      <c r="AP774" s="176">
        <f>(SUMIF([5]预算调整!$O:$O,A:A,[5]预算调整!$AD:$AD))/10000</f>
        <v>0</v>
      </c>
      <c r="AQ774" s="219">
        <f t="shared" si="1421"/>
        <v>0</v>
      </c>
      <c r="AR774" s="219"/>
      <c r="AS774" s="182">
        <v>0</v>
      </c>
      <c r="AX774" s="182">
        <v>0</v>
      </c>
      <c r="BC774" s="182"/>
      <c r="BD774" s="182"/>
      <c r="BE774" s="182">
        <v>0</v>
      </c>
      <c r="BF774" s="182"/>
    </row>
    <row r="775" hidden="1" customHeight="1" spans="1:58">
      <c r="A775" s="208">
        <v>2111401</v>
      </c>
      <c r="B775" s="60" t="s">
        <v>101</v>
      </c>
      <c r="C775" s="63">
        <f t="shared" si="1508"/>
        <v>0</v>
      </c>
      <c r="D775" s="63">
        <f t="shared" si="1509"/>
        <v>0</v>
      </c>
      <c r="E775" s="63">
        <f t="shared" si="1510"/>
        <v>0</v>
      </c>
      <c r="F775" s="63">
        <f t="shared" si="1511"/>
        <v>0</v>
      </c>
      <c r="G775" s="63">
        <f t="shared" si="1512"/>
        <v>0</v>
      </c>
      <c r="H775" s="63">
        <f t="shared" si="1513"/>
        <v>0</v>
      </c>
      <c r="I775" s="106" t="str">
        <f t="shared" si="1479"/>
        <v>否</v>
      </c>
      <c r="J775" s="146" t="str">
        <f t="shared" si="1480"/>
        <v>项</v>
      </c>
      <c r="K775" s="146" t="str">
        <f t="shared" si="1481"/>
        <v>211</v>
      </c>
      <c r="N775" s="218">
        <v>0</v>
      </c>
      <c r="O775" s="146">
        <v>0</v>
      </c>
      <c r="P775" s="219">
        <f t="shared" ref="P775:P784" si="1520">ROUND(O775,0)</f>
        <v>0</v>
      </c>
      <c r="Q775" s="219">
        <v>0</v>
      </c>
      <c r="R775" s="219">
        <v>0</v>
      </c>
      <c r="S775" s="219">
        <f>VLOOKUP(A:A,[3]全区!$A$1:$O$65536,15,FALSE)</f>
        <v>0</v>
      </c>
      <c r="T775" s="219">
        <v>0</v>
      </c>
      <c r="U775" s="146">
        <f>VLOOKUP(A:A,[3]全区!$A$1:$Q$65536,17,FALSE)</f>
        <v>0</v>
      </c>
      <c r="V775" s="219">
        <f t="shared" ref="V775:V784" si="1521">ROUND(U775,0)</f>
        <v>0</v>
      </c>
      <c r="W775" s="219">
        <v>0</v>
      </c>
      <c r="X775" s="182">
        <f>VLOOKUP(A:A,[3]全区!$A$1:$S$65536,19,FALSE)</f>
        <v>0</v>
      </c>
      <c r="Y775" s="219">
        <f t="shared" ref="Y775:Y784" si="1522">ROUND(X775,0)</f>
        <v>0</v>
      </c>
      <c r="AA775" s="182">
        <f>VLOOKUP(A:A,[2]全区!$A$1:$T$65536,20,FALSE)</f>
        <v>0</v>
      </c>
      <c r="AB775" s="219">
        <f t="shared" ref="AB775:AB784" si="1523">ROUND(AA775,0)</f>
        <v>0</v>
      </c>
      <c r="AC775" s="182">
        <f>VLOOKUP(A:A,[1]全区!$A$1:$V$65536,22,FALSE)</f>
        <v>0</v>
      </c>
      <c r="AD775" s="219">
        <f t="shared" ref="AD775:AD784" si="1524">ROUND(AC775,0)</f>
        <v>0</v>
      </c>
      <c r="AE775" s="182">
        <f>VLOOKUP(A:A,[2]全区!$A$1:$P$65536,16,FALSE)</f>
        <v>0</v>
      </c>
      <c r="AF775" s="219">
        <f t="shared" ref="AF775:AF784" si="1525">ROUND(AE775,0)</f>
        <v>0</v>
      </c>
      <c r="AH775" s="182">
        <v>0</v>
      </c>
      <c r="AI775" s="182">
        <f>VLOOKUP(A:A,'[4]YB01'!$A$1:$C$1317,3,FALSE)</f>
        <v>0</v>
      </c>
      <c r="AJ775" s="177">
        <f t="shared" si="1514"/>
        <v>0</v>
      </c>
      <c r="AK775" s="146">
        <v>0</v>
      </c>
      <c r="AL775" s="146">
        <f t="shared" ref="AL775:AL784" si="1526">ROUND(AM775,0)</f>
        <v>0</v>
      </c>
      <c r="AM775" s="228">
        <v>0</v>
      </c>
      <c r="AN775" s="182">
        <f t="shared" si="1408"/>
        <v>0</v>
      </c>
      <c r="AO775" s="219">
        <v>0</v>
      </c>
      <c r="AP775" s="176">
        <f>(SUMIF([5]预算调整!$O:$O,A:A,[5]预算调整!$AD:$AD))/10000</f>
        <v>0</v>
      </c>
      <c r="AQ775" s="219">
        <f t="shared" si="1421"/>
        <v>0</v>
      </c>
      <c r="AR775" s="219">
        <v>0</v>
      </c>
      <c r="AS775" s="182">
        <f>(SUMIF([6]预算调整!$F:$F,A:A,[6]预算调整!$P:$P))/10000</f>
        <v>0</v>
      </c>
      <c r="AT775" s="219">
        <f t="shared" si="1515"/>
        <v>0</v>
      </c>
      <c r="AW775" s="231">
        <v>0</v>
      </c>
      <c r="AX775" s="182">
        <f>(SUMIF([7]Sheet2!$B:$B,A:A,[7]Sheet2!$C:$C))/10000</f>
        <v>0</v>
      </c>
      <c r="AY775" s="219">
        <f t="shared" si="1516"/>
        <v>0</v>
      </c>
      <c r="BC775" s="182">
        <v>0</v>
      </c>
      <c r="BD775" s="146">
        <f t="shared" si="1517"/>
        <v>0</v>
      </c>
      <c r="BE775" s="182">
        <v>0</v>
      </c>
      <c r="BF775" s="182">
        <f>SUMIF([8]Sheet1!$O:$O,A775,[8]Sheet1!$AD:$AD)</f>
        <v>0</v>
      </c>
    </row>
    <row r="776" hidden="1" customHeight="1" spans="1:58">
      <c r="A776" s="208">
        <v>2111402</v>
      </c>
      <c r="B776" s="60" t="s">
        <v>102</v>
      </c>
      <c r="C776" s="63">
        <f t="shared" si="1508"/>
        <v>0</v>
      </c>
      <c r="D776" s="63">
        <f t="shared" si="1509"/>
        <v>0</v>
      </c>
      <c r="E776" s="63">
        <f t="shared" si="1510"/>
        <v>0</v>
      </c>
      <c r="F776" s="63">
        <f t="shared" si="1511"/>
        <v>0</v>
      </c>
      <c r="G776" s="63">
        <f t="shared" si="1512"/>
        <v>0</v>
      </c>
      <c r="H776" s="63">
        <f t="shared" si="1513"/>
        <v>0</v>
      </c>
      <c r="I776" s="106" t="str">
        <f t="shared" si="1479"/>
        <v>否</v>
      </c>
      <c r="J776" s="146" t="str">
        <f t="shared" si="1480"/>
        <v>项</v>
      </c>
      <c r="K776" s="146" t="str">
        <f t="shared" si="1481"/>
        <v>211</v>
      </c>
      <c r="N776" s="218">
        <v>0</v>
      </c>
      <c r="O776" s="146">
        <v>0</v>
      </c>
      <c r="P776" s="219">
        <f t="shared" si="1520"/>
        <v>0</v>
      </c>
      <c r="Q776" s="219">
        <v>0</v>
      </c>
      <c r="R776" s="219">
        <v>0</v>
      </c>
      <c r="S776" s="219">
        <f>VLOOKUP(A:A,[3]全区!$A$1:$O$65536,15,FALSE)</f>
        <v>0</v>
      </c>
      <c r="T776" s="219">
        <v>0</v>
      </c>
      <c r="U776" s="146">
        <f>VLOOKUP(A:A,[3]全区!$A$1:$Q$65536,17,FALSE)</f>
        <v>0</v>
      </c>
      <c r="V776" s="219">
        <f t="shared" si="1521"/>
        <v>0</v>
      </c>
      <c r="W776" s="219">
        <v>0</v>
      </c>
      <c r="X776" s="182">
        <f>VLOOKUP(A:A,[3]全区!$A$1:$S$65536,19,FALSE)</f>
        <v>0</v>
      </c>
      <c r="Y776" s="219">
        <f t="shared" si="1522"/>
        <v>0</v>
      </c>
      <c r="AA776" s="182">
        <f>VLOOKUP(A:A,[2]全区!$A$1:$T$65536,20,FALSE)</f>
        <v>0</v>
      </c>
      <c r="AB776" s="219">
        <f t="shared" si="1523"/>
        <v>0</v>
      </c>
      <c r="AC776" s="182">
        <f>VLOOKUP(A:A,[1]全区!$A$1:$V$65536,22,FALSE)</f>
        <v>0</v>
      </c>
      <c r="AD776" s="219">
        <f t="shared" si="1524"/>
        <v>0</v>
      </c>
      <c r="AE776" s="182">
        <f>VLOOKUP(A:A,[2]全区!$A$1:$P$65536,16,FALSE)</f>
        <v>0</v>
      </c>
      <c r="AF776" s="219">
        <f t="shared" si="1525"/>
        <v>0</v>
      </c>
      <c r="AH776" s="182">
        <v>0</v>
      </c>
      <c r="AI776" s="182">
        <f>VLOOKUP(A:A,'[4]YB01'!$A$1:$C$1317,3,FALSE)</f>
        <v>0</v>
      </c>
      <c r="AJ776" s="177">
        <f t="shared" si="1514"/>
        <v>0</v>
      </c>
      <c r="AK776" s="146">
        <v>0</v>
      </c>
      <c r="AL776" s="146">
        <f t="shared" si="1526"/>
        <v>0</v>
      </c>
      <c r="AM776" s="228">
        <v>0</v>
      </c>
      <c r="AN776" s="182">
        <f t="shared" si="1408"/>
        <v>0</v>
      </c>
      <c r="AO776" s="219">
        <v>0</v>
      </c>
      <c r="AP776" s="176">
        <f>(SUMIF([5]预算调整!$O:$O,A:A,[5]预算调整!$AD:$AD))/10000</f>
        <v>0</v>
      </c>
      <c r="AQ776" s="219">
        <f t="shared" si="1421"/>
        <v>0</v>
      </c>
      <c r="AR776" s="219">
        <v>0</v>
      </c>
      <c r="AS776" s="182">
        <f>(SUMIF([6]预算调整!$F:$F,A:A,[6]预算调整!$P:$P))/10000</f>
        <v>0</v>
      </c>
      <c r="AT776" s="219">
        <f t="shared" si="1515"/>
        <v>0</v>
      </c>
      <c r="AW776" s="231">
        <v>0</v>
      </c>
      <c r="AX776" s="182">
        <f>(SUMIF([7]Sheet2!$B:$B,A:A,[7]Sheet2!$C:$C))/10000</f>
        <v>0</v>
      </c>
      <c r="AY776" s="219">
        <f t="shared" si="1516"/>
        <v>0</v>
      </c>
      <c r="BC776" s="182">
        <v>0</v>
      </c>
      <c r="BD776" s="146">
        <f t="shared" si="1517"/>
        <v>0</v>
      </c>
      <c r="BE776" s="182">
        <v>0</v>
      </c>
      <c r="BF776" s="182">
        <f>SUMIF([8]Sheet1!$O:$O,A776,[8]Sheet1!$AD:$AD)</f>
        <v>0</v>
      </c>
    </row>
    <row r="777" hidden="1" customHeight="1" spans="1:58">
      <c r="A777" s="208">
        <v>2111403</v>
      </c>
      <c r="B777" s="60" t="s">
        <v>103</v>
      </c>
      <c r="C777" s="63">
        <f t="shared" si="1508"/>
        <v>0</v>
      </c>
      <c r="D777" s="63">
        <f t="shared" si="1509"/>
        <v>0</v>
      </c>
      <c r="E777" s="63">
        <f t="shared" si="1510"/>
        <v>0</v>
      </c>
      <c r="F777" s="63">
        <f t="shared" si="1511"/>
        <v>0</v>
      </c>
      <c r="G777" s="63">
        <f t="shared" si="1512"/>
        <v>0</v>
      </c>
      <c r="H777" s="63">
        <f t="shared" si="1513"/>
        <v>0</v>
      </c>
      <c r="I777" s="106" t="str">
        <f t="shared" si="1479"/>
        <v>否</v>
      </c>
      <c r="J777" s="146" t="str">
        <f t="shared" si="1480"/>
        <v>项</v>
      </c>
      <c r="K777" s="146" t="str">
        <f t="shared" si="1481"/>
        <v>211</v>
      </c>
      <c r="N777" s="218">
        <v>0</v>
      </c>
      <c r="O777" s="146">
        <v>0</v>
      </c>
      <c r="P777" s="219">
        <f t="shared" si="1520"/>
        <v>0</v>
      </c>
      <c r="Q777" s="219">
        <v>0</v>
      </c>
      <c r="R777" s="219">
        <v>0</v>
      </c>
      <c r="S777" s="219">
        <f>VLOOKUP(A:A,[3]全区!$A$1:$O$65536,15,FALSE)</f>
        <v>0</v>
      </c>
      <c r="T777" s="219">
        <v>0</v>
      </c>
      <c r="U777" s="146">
        <f>VLOOKUP(A:A,[3]全区!$A$1:$Q$65536,17,FALSE)</f>
        <v>0</v>
      </c>
      <c r="V777" s="219">
        <f t="shared" si="1521"/>
        <v>0</v>
      </c>
      <c r="W777" s="219">
        <v>0</v>
      </c>
      <c r="X777" s="182">
        <f>VLOOKUP(A:A,[3]全区!$A$1:$S$65536,19,FALSE)</f>
        <v>0</v>
      </c>
      <c r="Y777" s="219">
        <f t="shared" si="1522"/>
        <v>0</v>
      </c>
      <c r="AA777" s="182">
        <f>VLOOKUP(A:A,[2]全区!$A$1:$T$65536,20,FALSE)</f>
        <v>0</v>
      </c>
      <c r="AB777" s="219">
        <f t="shared" si="1523"/>
        <v>0</v>
      </c>
      <c r="AC777" s="182">
        <f>VLOOKUP(A:A,[1]全区!$A$1:$V$65536,22,FALSE)</f>
        <v>0</v>
      </c>
      <c r="AD777" s="219">
        <f t="shared" si="1524"/>
        <v>0</v>
      </c>
      <c r="AE777" s="182">
        <f>VLOOKUP(A:A,[2]全区!$A$1:$P$65536,16,FALSE)</f>
        <v>0</v>
      </c>
      <c r="AF777" s="219">
        <f t="shared" si="1525"/>
        <v>0</v>
      </c>
      <c r="AH777" s="182">
        <v>0</v>
      </c>
      <c r="AI777" s="182">
        <f>VLOOKUP(A:A,'[4]YB01'!$A$1:$C$1317,3,FALSE)</f>
        <v>0</v>
      </c>
      <c r="AJ777" s="177">
        <f t="shared" si="1514"/>
        <v>0</v>
      </c>
      <c r="AK777" s="146">
        <v>0</v>
      </c>
      <c r="AL777" s="146">
        <f t="shared" si="1526"/>
        <v>0</v>
      </c>
      <c r="AM777" s="228">
        <v>0</v>
      </c>
      <c r="AN777" s="182">
        <f t="shared" si="1408"/>
        <v>0</v>
      </c>
      <c r="AO777" s="219">
        <v>0</v>
      </c>
      <c r="AP777" s="176">
        <f>(SUMIF([5]预算调整!$O:$O,A:A,[5]预算调整!$AD:$AD))/10000</f>
        <v>0</v>
      </c>
      <c r="AQ777" s="219">
        <f t="shared" si="1421"/>
        <v>0</v>
      </c>
      <c r="AR777" s="219">
        <v>0</v>
      </c>
      <c r="AS777" s="182">
        <f>(SUMIF([6]预算调整!$F:$F,A:A,[6]预算调整!$P:$P))/10000</f>
        <v>0</v>
      </c>
      <c r="AT777" s="219">
        <f t="shared" si="1515"/>
        <v>0</v>
      </c>
      <c r="AW777" s="231">
        <v>0</v>
      </c>
      <c r="AX777" s="182">
        <f>(SUMIF([7]Sheet2!$B:$B,A:A,[7]Sheet2!$C:$C))/10000</f>
        <v>0</v>
      </c>
      <c r="AY777" s="219">
        <f t="shared" si="1516"/>
        <v>0</v>
      </c>
      <c r="BC777" s="182">
        <v>0</v>
      </c>
      <c r="BD777" s="146">
        <f t="shared" si="1517"/>
        <v>0</v>
      </c>
      <c r="BE777" s="182">
        <v>0</v>
      </c>
      <c r="BF777" s="182">
        <f>SUMIF([8]Sheet1!$O:$O,A777,[8]Sheet1!$AD:$AD)</f>
        <v>0</v>
      </c>
    </row>
    <row r="778" hidden="1" customHeight="1" spans="1:58">
      <c r="A778" s="208">
        <v>2111406</v>
      </c>
      <c r="B778" s="60" t="s">
        <v>673</v>
      </c>
      <c r="C778" s="63">
        <f t="shared" si="1508"/>
        <v>0</v>
      </c>
      <c r="D778" s="63">
        <f t="shared" si="1509"/>
        <v>0</v>
      </c>
      <c r="E778" s="63">
        <f t="shared" si="1510"/>
        <v>0</v>
      </c>
      <c r="F778" s="63">
        <f t="shared" si="1511"/>
        <v>0</v>
      </c>
      <c r="G778" s="63">
        <f t="shared" si="1512"/>
        <v>0</v>
      </c>
      <c r="H778" s="63">
        <f t="shared" si="1513"/>
        <v>0</v>
      </c>
      <c r="I778" s="106" t="str">
        <f t="shared" si="1479"/>
        <v>否</v>
      </c>
      <c r="J778" s="146" t="str">
        <f t="shared" si="1480"/>
        <v>项</v>
      </c>
      <c r="K778" s="146" t="str">
        <f t="shared" si="1481"/>
        <v>211</v>
      </c>
      <c r="N778" s="218">
        <v>0</v>
      </c>
      <c r="O778" s="146">
        <v>0</v>
      </c>
      <c r="P778" s="219">
        <f t="shared" si="1520"/>
        <v>0</v>
      </c>
      <c r="Q778" s="219">
        <v>0</v>
      </c>
      <c r="R778" s="219">
        <v>0</v>
      </c>
      <c r="S778" s="219">
        <f>VLOOKUP(A:A,[3]全区!$A$1:$O$65536,15,FALSE)</f>
        <v>0</v>
      </c>
      <c r="T778" s="219">
        <v>0</v>
      </c>
      <c r="U778" s="146">
        <f>VLOOKUP(A:A,[3]全区!$A$1:$Q$65536,17,FALSE)</f>
        <v>0</v>
      </c>
      <c r="V778" s="219">
        <f t="shared" si="1521"/>
        <v>0</v>
      </c>
      <c r="W778" s="219">
        <v>0</v>
      </c>
      <c r="X778" s="182">
        <f>VLOOKUP(A:A,[3]全区!$A$1:$S$65536,19,FALSE)</f>
        <v>0</v>
      </c>
      <c r="Y778" s="219">
        <f t="shared" si="1522"/>
        <v>0</v>
      </c>
      <c r="AA778" s="182">
        <f>VLOOKUP(A:A,[2]全区!$A$1:$T$65536,20,FALSE)</f>
        <v>0</v>
      </c>
      <c r="AB778" s="219">
        <f t="shared" si="1523"/>
        <v>0</v>
      </c>
      <c r="AC778" s="182">
        <f>VLOOKUP(A:A,[1]全区!$A$1:$V$65536,22,FALSE)</f>
        <v>0</v>
      </c>
      <c r="AD778" s="219">
        <f t="shared" si="1524"/>
        <v>0</v>
      </c>
      <c r="AE778" s="182">
        <f>VLOOKUP(A:A,[2]全区!$A$1:$P$65536,16,FALSE)</f>
        <v>0</v>
      </c>
      <c r="AF778" s="219">
        <f t="shared" si="1525"/>
        <v>0</v>
      </c>
      <c r="AH778" s="182">
        <v>0</v>
      </c>
      <c r="AI778" s="182">
        <f>VLOOKUP(A:A,'[4]YB01'!$A$1:$C$1317,3,FALSE)</f>
        <v>0</v>
      </c>
      <c r="AJ778" s="177">
        <f t="shared" si="1514"/>
        <v>0</v>
      </c>
      <c r="AK778" s="146">
        <v>0</v>
      </c>
      <c r="AL778" s="146">
        <f t="shared" si="1526"/>
        <v>0</v>
      </c>
      <c r="AM778" s="228">
        <v>0</v>
      </c>
      <c r="AN778" s="182">
        <f t="shared" si="1408"/>
        <v>0</v>
      </c>
      <c r="AO778" s="219">
        <v>0</v>
      </c>
      <c r="AP778" s="176">
        <f>(SUMIF([5]预算调整!$O:$O,A:A,[5]预算调整!$AD:$AD))/10000</f>
        <v>0</v>
      </c>
      <c r="AQ778" s="219">
        <f t="shared" si="1421"/>
        <v>0</v>
      </c>
      <c r="AR778" s="219">
        <v>0</v>
      </c>
      <c r="AS778" s="182">
        <f>(SUMIF([6]预算调整!$F:$F,A:A,[6]预算调整!$P:$P))/10000</f>
        <v>0</v>
      </c>
      <c r="AT778" s="219">
        <f t="shared" si="1515"/>
        <v>0</v>
      </c>
      <c r="AW778" s="231">
        <v>0</v>
      </c>
      <c r="AX778" s="182">
        <f>(SUMIF([7]Sheet2!$B:$B,A:A,[7]Sheet2!$C:$C))/10000</f>
        <v>0</v>
      </c>
      <c r="AY778" s="219">
        <f t="shared" si="1516"/>
        <v>0</v>
      </c>
      <c r="BC778" s="182">
        <v>0</v>
      </c>
      <c r="BD778" s="146">
        <f t="shared" si="1517"/>
        <v>0</v>
      </c>
      <c r="BE778" s="182">
        <v>0</v>
      </c>
      <c r="BF778" s="182">
        <f>SUMIF([8]Sheet1!$O:$O,A778,[8]Sheet1!$AD:$AD)</f>
        <v>0</v>
      </c>
    </row>
    <row r="779" hidden="1" customHeight="1" spans="1:58">
      <c r="A779" s="208">
        <v>2111407</v>
      </c>
      <c r="B779" s="60" t="s">
        <v>674</v>
      </c>
      <c r="C779" s="63">
        <f t="shared" si="1508"/>
        <v>0</v>
      </c>
      <c r="D779" s="63">
        <f t="shared" si="1509"/>
        <v>0</v>
      </c>
      <c r="E779" s="63">
        <f t="shared" si="1510"/>
        <v>0</v>
      </c>
      <c r="F779" s="63">
        <f t="shared" si="1511"/>
        <v>0</v>
      </c>
      <c r="G779" s="63">
        <f t="shared" si="1512"/>
        <v>0</v>
      </c>
      <c r="H779" s="63">
        <f t="shared" si="1513"/>
        <v>0</v>
      </c>
      <c r="I779" s="106" t="str">
        <f t="shared" si="1479"/>
        <v>否</v>
      </c>
      <c r="J779" s="146" t="str">
        <f t="shared" si="1480"/>
        <v>项</v>
      </c>
      <c r="K779" s="146" t="str">
        <f t="shared" si="1481"/>
        <v>211</v>
      </c>
      <c r="N779" s="218">
        <v>0</v>
      </c>
      <c r="O779" s="146">
        <v>0</v>
      </c>
      <c r="P779" s="219">
        <f t="shared" si="1520"/>
        <v>0</v>
      </c>
      <c r="Q779" s="219">
        <v>0</v>
      </c>
      <c r="R779" s="219">
        <v>0</v>
      </c>
      <c r="S779" s="219">
        <f>VLOOKUP(A:A,[3]全区!$A$1:$O$65536,15,FALSE)</f>
        <v>0</v>
      </c>
      <c r="T779" s="219">
        <v>0</v>
      </c>
      <c r="U779" s="146">
        <f>VLOOKUP(A:A,[3]全区!$A$1:$Q$65536,17,FALSE)</f>
        <v>0</v>
      </c>
      <c r="V779" s="219">
        <f t="shared" si="1521"/>
        <v>0</v>
      </c>
      <c r="W779" s="219">
        <v>0</v>
      </c>
      <c r="X779" s="182">
        <f>VLOOKUP(A:A,[3]全区!$A$1:$S$65536,19,FALSE)</f>
        <v>0</v>
      </c>
      <c r="Y779" s="219">
        <f t="shared" si="1522"/>
        <v>0</v>
      </c>
      <c r="AA779" s="182">
        <f>VLOOKUP(A:A,[2]全区!$A$1:$T$65536,20,FALSE)</f>
        <v>0</v>
      </c>
      <c r="AB779" s="219">
        <f t="shared" si="1523"/>
        <v>0</v>
      </c>
      <c r="AC779" s="182">
        <f>VLOOKUP(A:A,[1]全区!$A$1:$V$65536,22,FALSE)</f>
        <v>0</v>
      </c>
      <c r="AD779" s="219">
        <f t="shared" si="1524"/>
        <v>0</v>
      </c>
      <c r="AE779" s="182">
        <f>VLOOKUP(A:A,[2]全区!$A$1:$P$65536,16,FALSE)</f>
        <v>0</v>
      </c>
      <c r="AF779" s="219">
        <f t="shared" si="1525"/>
        <v>0</v>
      </c>
      <c r="AH779" s="182">
        <v>0</v>
      </c>
      <c r="AI779" s="182">
        <f>VLOOKUP(A:A,'[4]YB01'!$A$1:$C$1317,3,FALSE)</f>
        <v>0</v>
      </c>
      <c r="AJ779" s="177">
        <f t="shared" si="1514"/>
        <v>0</v>
      </c>
      <c r="AK779" s="146">
        <v>0</v>
      </c>
      <c r="AL779" s="146">
        <f t="shared" si="1526"/>
        <v>0</v>
      </c>
      <c r="AM779" s="228">
        <v>0</v>
      </c>
      <c r="AN779" s="182">
        <f t="shared" ref="AN779:AN842" si="1527">BC779+BG779</f>
        <v>0</v>
      </c>
      <c r="AO779" s="219">
        <v>0</v>
      </c>
      <c r="AP779" s="176">
        <f>(SUMIF([5]预算调整!$O:$O,A:A,[5]预算调整!$AD:$AD))/10000</f>
        <v>0</v>
      </c>
      <c r="AQ779" s="219">
        <f t="shared" si="1421"/>
        <v>0</v>
      </c>
      <c r="AR779" s="219">
        <v>0</v>
      </c>
      <c r="AS779" s="182">
        <f>(SUMIF([6]预算调整!$F:$F,A:A,[6]预算调整!$P:$P))/10000</f>
        <v>0</v>
      </c>
      <c r="AT779" s="219">
        <f t="shared" si="1515"/>
        <v>0</v>
      </c>
      <c r="AW779" s="231">
        <v>0</v>
      </c>
      <c r="AX779" s="182">
        <f>(SUMIF([7]Sheet2!$B:$B,A:A,[7]Sheet2!$C:$C))/10000</f>
        <v>0</v>
      </c>
      <c r="AY779" s="219">
        <f t="shared" si="1516"/>
        <v>0</v>
      </c>
      <c r="BC779" s="182">
        <v>0</v>
      </c>
      <c r="BD779" s="146">
        <f t="shared" si="1517"/>
        <v>0</v>
      </c>
      <c r="BE779" s="182">
        <v>0</v>
      </c>
      <c r="BF779" s="182">
        <f>SUMIF([8]Sheet1!$O:$O,A779,[8]Sheet1!$AD:$AD)</f>
        <v>0</v>
      </c>
    </row>
    <row r="780" hidden="1" customHeight="1" spans="1:58">
      <c r="A780" s="208">
        <v>2111408</v>
      </c>
      <c r="B780" s="60" t="s">
        <v>675</v>
      </c>
      <c r="C780" s="63">
        <f t="shared" si="1508"/>
        <v>0</v>
      </c>
      <c r="D780" s="63">
        <f t="shared" si="1509"/>
        <v>0</v>
      </c>
      <c r="E780" s="63">
        <f t="shared" si="1510"/>
        <v>0</v>
      </c>
      <c r="F780" s="63">
        <f t="shared" si="1511"/>
        <v>0</v>
      </c>
      <c r="G780" s="63">
        <f t="shared" si="1512"/>
        <v>0</v>
      </c>
      <c r="H780" s="63">
        <f t="shared" si="1513"/>
        <v>0</v>
      </c>
      <c r="I780" s="106" t="str">
        <f t="shared" si="1479"/>
        <v>否</v>
      </c>
      <c r="J780" s="146" t="str">
        <f t="shared" si="1480"/>
        <v>项</v>
      </c>
      <c r="K780" s="146" t="str">
        <f t="shared" si="1481"/>
        <v>211</v>
      </c>
      <c r="N780" s="218">
        <v>0</v>
      </c>
      <c r="O780" s="146">
        <v>0</v>
      </c>
      <c r="P780" s="219">
        <f t="shared" si="1520"/>
        <v>0</v>
      </c>
      <c r="Q780" s="219">
        <v>0</v>
      </c>
      <c r="R780" s="219">
        <v>0</v>
      </c>
      <c r="S780" s="219">
        <f>VLOOKUP(A:A,[3]全区!$A$1:$O$65536,15,FALSE)</f>
        <v>0</v>
      </c>
      <c r="T780" s="219">
        <v>0</v>
      </c>
      <c r="U780" s="146">
        <f>VLOOKUP(A:A,[3]全区!$A$1:$Q$65536,17,FALSE)</f>
        <v>0</v>
      </c>
      <c r="V780" s="219">
        <f t="shared" si="1521"/>
        <v>0</v>
      </c>
      <c r="W780" s="219">
        <v>0</v>
      </c>
      <c r="X780" s="182">
        <f>VLOOKUP(A:A,[3]全区!$A$1:$S$65536,19,FALSE)</f>
        <v>0</v>
      </c>
      <c r="Y780" s="219">
        <f t="shared" si="1522"/>
        <v>0</v>
      </c>
      <c r="AA780" s="182">
        <f>VLOOKUP(A:A,[2]全区!$A$1:$T$65536,20,FALSE)</f>
        <v>0</v>
      </c>
      <c r="AB780" s="219">
        <f t="shared" si="1523"/>
        <v>0</v>
      </c>
      <c r="AC780" s="182">
        <f>VLOOKUP(A:A,[1]全区!$A$1:$V$65536,22,FALSE)</f>
        <v>0</v>
      </c>
      <c r="AD780" s="219">
        <f t="shared" si="1524"/>
        <v>0</v>
      </c>
      <c r="AE780" s="182">
        <f>VLOOKUP(A:A,[2]全区!$A$1:$P$65536,16,FALSE)</f>
        <v>0</v>
      </c>
      <c r="AF780" s="219">
        <f t="shared" si="1525"/>
        <v>0</v>
      </c>
      <c r="AH780" s="182">
        <v>0</v>
      </c>
      <c r="AI780" s="182">
        <f>VLOOKUP(A:A,'[4]YB01'!$A$1:$C$1317,3,FALSE)</f>
        <v>0</v>
      </c>
      <c r="AJ780" s="177">
        <f t="shared" si="1514"/>
        <v>0</v>
      </c>
      <c r="AK780" s="146">
        <v>0</v>
      </c>
      <c r="AL780" s="146">
        <f t="shared" si="1526"/>
        <v>0</v>
      </c>
      <c r="AM780" s="228">
        <v>0</v>
      </c>
      <c r="AN780" s="182">
        <f t="shared" si="1527"/>
        <v>0</v>
      </c>
      <c r="AO780" s="219">
        <v>0</v>
      </c>
      <c r="AP780" s="176">
        <f>(SUMIF([5]预算调整!$O:$O,A:A,[5]预算调整!$AD:$AD))/10000</f>
        <v>0</v>
      </c>
      <c r="AQ780" s="219">
        <f t="shared" si="1421"/>
        <v>0</v>
      </c>
      <c r="AR780" s="219">
        <v>0</v>
      </c>
      <c r="AS780" s="182">
        <f>(SUMIF([6]预算调整!$F:$F,A:A,[6]预算调整!$P:$P))/10000</f>
        <v>0</v>
      </c>
      <c r="AT780" s="219">
        <f t="shared" si="1515"/>
        <v>0</v>
      </c>
      <c r="AW780" s="231">
        <v>0</v>
      </c>
      <c r="AX780" s="182">
        <f>(SUMIF([7]Sheet2!$B:$B,A:A,[7]Sheet2!$C:$C))/10000</f>
        <v>0</v>
      </c>
      <c r="AY780" s="219">
        <f t="shared" si="1516"/>
        <v>0</v>
      </c>
      <c r="BC780" s="182">
        <v>0</v>
      </c>
      <c r="BD780" s="146">
        <f t="shared" si="1517"/>
        <v>0</v>
      </c>
      <c r="BE780" s="182">
        <v>0</v>
      </c>
      <c r="BF780" s="182">
        <f>SUMIF([8]Sheet1!$O:$O,A780,[8]Sheet1!$AD:$AD)</f>
        <v>0</v>
      </c>
    </row>
    <row r="781" hidden="1" customHeight="1" spans="1:58">
      <c r="A781" s="208">
        <v>2111411</v>
      </c>
      <c r="B781" s="60" t="s">
        <v>142</v>
      </c>
      <c r="C781" s="63">
        <f t="shared" si="1508"/>
        <v>0</v>
      </c>
      <c r="D781" s="63">
        <f t="shared" si="1509"/>
        <v>0</v>
      </c>
      <c r="E781" s="63">
        <f t="shared" si="1510"/>
        <v>0</v>
      </c>
      <c r="F781" s="63">
        <f t="shared" si="1511"/>
        <v>0</v>
      </c>
      <c r="G781" s="63">
        <f t="shared" si="1512"/>
        <v>0</v>
      </c>
      <c r="H781" s="63">
        <f t="shared" si="1513"/>
        <v>0</v>
      </c>
      <c r="I781" s="106" t="str">
        <f t="shared" ref="I781:I811" si="1528">IF(SUM(C781:H781)=0,"否","是")</f>
        <v>否</v>
      </c>
      <c r="J781" s="146" t="str">
        <f t="shared" ref="J781:J812" si="1529">IF(LEN(A781)=3,"类",IF(LEN(A781)=5,"款","项"))</f>
        <v>项</v>
      </c>
      <c r="K781" s="146" t="str">
        <f t="shared" ref="K781:K812" si="1530">LEFT(A781,3)</f>
        <v>211</v>
      </c>
      <c r="N781" s="218">
        <v>0</v>
      </c>
      <c r="O781" s="146">
        <v>0</v>
      </c>
      <c r="P781" s="219">
        <f t="shared" si="1520"/>
        <v>0</v>
      </c>
      <c r="Q781" s="219">
        <v>0</v>
      </c>
      <c r="R781" s="219">
        <v>0</v>
      </c>
      <c r="S781" s="219">
        <f>VLOOKUP(A:A,[3]全区!$A$1:$O$65536,15,FALSE)</f>
        <v>0</v>
      </c>
      <c r="T781" s="219">
        <v>0</v>
      </c>
      <c r="U781" s="146">
        <f>VLOOKUP(A:A,[3]全区!$A$1:$Q$65536,17,FALSE)</f>
        <v>0</v>
      </c>
      <c r="V781" s="219">
        <f t="shared" si="1521"/>
        <v>0</v>
      </c>
      <c r="W781" s="219">
        <v>0</v>
      </c>
      <c r="X781" s="182">
        <f>VLOOKUP(A:A,[3]全区!$A$1:$S$65536,19,FALSE)</f>
        <v>0</v>
      </c>
      <c r="Y781" s="219">
        <f t="shared" si="1522"/>
        <v>0</v>
      </c>
      <c r="AA781" s="182">
        <f>VLOOKUP(A:A,[2]全区!$A$1:$T$65536,20,FALSE)</f>
        <v>0</v>
      </c>
      <c r="AB781" s="219">
        <f t="shared" si="1523"/>
        <v>0</v>
      </c>
      <c r="AC781" s="182">
        <f>VLOOKUP(A:A,[1]全区!$A$1:$V$65536,22,FALSE)</f>
        <v>0</v>
      </c>
      <c r="AD781" s="219">
        <f t="shared" si="1524"/>
        <v>0</v>
      </c>
      <c r="AE781" s="182">
        <f>VLOOKUP(A:A,[2]全区!$A$1:$P$65536,16,FALSE)</f>
        <v>0</v>
      </c>
      <c r="AF781" s="219">
        <f t="shared" si="1525"/>
        <v>0</v>
      </c>
      <c r="AH781" s="182">
        <v>0</v>
      </c>
      <c r="AI781" s="182">
        <f>VLOOKUP(A:A,'[4]YB01'!$A$1:$C$1317,3,FALSE)</f>
        <v>0</v>
      </c>
      <c r="AJ781" s="177">
        <f t="shared" si="1514"/>
        <v>0</v>
      </c>
      <c r="AK781" s="146">
        <v>0</v>
      </c>
      <c r="AL781" s="146">
        <f t="shared" si="1526"/>
        <v>0</v>
      </c>
      <c r="AM781" s="228">
        <v>0</v>
      </c>
      <c r="AN781" s="182">
        <f t="shared" si="1527"/>
        <v>0</v>
      </c>
      <c r="AO781" s="219">
        <v>0</v>
      </c>
      <c r="AP781" s="176">
        <f>(SUMIF([5]预算调整!$O:$O,A:A,[5]预算调整!$AD:$AD))/10000</f>
        <v>0</v>
      </c>
      <c r="AQ781" s="219">
        <f t="shared" si="1421"/>
        <v>0</v>
      </c>
      <c r="AR781" s="219">
        <v>0</v>
      </c>
      <c r="AS781" s="182">
        <f>(SUMIF([6]预算调整!$F:$F,A:A,[6]预算调整!$P:$P))/10000</f>
        <v>0</v>
      </c>
      <c r="AT781" s="219">
        <f t="shared" si="1515"/>
        <v>0</v>
      </c>
      <c r="AW781" s="231">
        <v>0</v>
      </c>
      <c r="AX781" s="182">
        <f>(SUMIF([7]Sheet2!$B:$B,A:A,[7]Sheet2!$C:$C))/10000</f>
        <v>0</v>
      </c>
      <c r="AY781" s="219">
        <f t="shared" si="1516"/>
        <v>0</v>
      </c>
      <c r="BC781" s="182">
        <v>0</v>
      </c>
      <c r="BD781" s="146">
        <f t="shared" si="1517"/>
        <v>0</v>
      </c>
      <c r="BE781" s="182">
        <v>0</v>
      </c>
      <c r="BF781" s="182">
        <f>SUMIF([8]Sheet1!$O:$O,A781,[8]Sheet1!$AD:$AD)</f>
        <v>0</v>
      </c>
    </row>
    <row r="782" hidden="1" customHeight="1" spans="1:58">
      <c r="A782" s="208">
        <v>2111413</v>
      </c>
      <c r="B782" s="60" t="s">
        <v>676</v>
      </c>
      <c r="C782" s="63">
        <f t="shared" si="1508"/>
        <v>0</v>
      </c>
      <c r="D782" s="63">
        <f t="shared" si="1509"/>
        <v>0</v>
      </c>
      <c r="E782" s="63">
        <f t="shared" si="1510"/>
        <v>0</v>
      </c>
      <c r="F782" s="63">
        <f t="shared" si="1511"/>
        <v>0</v>
      </c>
      <c r="G782" s="63">
        <f t="shared" si="1512"/>
        <v>0</v>
      </c>
      <c r="H782" s="63">
        <f t="shared" si="1513"/>
        <v>0</v>
      </c>
      <c r="I782" s="106" t="str">
        <f t="shared" si="1528"/>
        <v>否</v>
      </c>
      <c r="J782" s="146" t="str">
        <f t="shared" si="1529"/>
        <v>项</v>
      </c>
      <c r="K782" s="146" t="str">
        <f t="shared" si="1530"/>
        <v>211</v>
      </c>
      <c r="N782" s="218">
        <v>0</v>
      </c>
      <c r="P782" s="219">
        <f t="shared" si="1520"/>
        <v>0</v>
      </c>
      <c r="Q782" s="219"/>
      <c r="R782" s="219"/>
      <c r="S782" s="219"/>
      <c r="T782" s="219"/>
      <c r="V782" s="219"/>
      <c r="W782" s="219">
        <v>0</v>
      </c>
      <c r="Y782" s="219">
        <f t="shared" si="1522"/>
        <v>0</v>
      </c>
      <c r="AB782" s="219"/>
      <c r="AD782" s="219">
        <f t="shared" si="1524"/>
        <v>0</v>
      </c>
      <c r="AF782" s="219"/>
      <c r="AH782" s="182">
        <v>0</v>
      </c>
      <c r="AI782" s="182">
        <f>VLOOKUP(A:A,'[4]YB01'!$A$1:$C$1317,3,FALSE)</f>
        <v>0</v>
      </c>
      <c r="AJ782" s="177">
        <f t="shared" si="1514"/>
        <v>0</v>
      </c>
      <c r="AK782" s="146">
        <v>0</v>
      </c>
      <c r="AL782" s="146">
        <f t="shared" si="1526"/>
        <v>0</v>
      </c>
      <c r="AM782" s="228">
        <v>0</v>
      </c>
      <c r="AN782" s="182">
        <f t="shared" si="1527"/>
        <v>0</v>
      </c>
      <c r="AO782" s="219">
        <v>0</v>
      </c>
      <c r="AP782" s="176">
        <f>(SUMIF([5]预算调整!$O:$O,A:A,[5]预算调整!$AD:$AD))/10000</f>
        <v>0</v>
      </c>
      <c r="AQ782" s="219">
        <f t="shared" si="1421"/>
        <v>0</v>
      </c>
      <c r="AR782" s="219">
        <v>0</v>
      </c>
      <c r="AS782" s="182">
        <f>(SUMIF([6]预算调整!$F:$F,A:A,[6]预算调整!$P:$P))/10000</f>
        <v>0</v>
      </c>
      <c r="AT782" s="219">
        <f t="shared" si="1515"/>
        <v>0</v>
      </c>
      <c r="AW782" s="231">
        <v>0</v>
      </c>
      <c r="AX782" s="182">
        <f>(SUMIF([7]Sheet2!$B:$B,A:A,[7]Sheet2!$C:$C))/10000</f>
        <v>0</v>
      </c>
      <c r="AY782" s="219">
        <f t="shared" si="1516"/>
        <v>0</v>
      </c>
      <c r="BC782" s="182">
        <v>0</v>
      </c>
      <c r="BD782" s="146">
        <f t="shared" si="1517"/>
        <v>0</v>
      </c>
      <c r="BE782" s="182">
        <v>0</v>
      </c>
      <c r="BF782" s="182">
        <f>SUMIF([8]Sheet1!$O:$O,A782,[8]Sheet1!$AD:$AD)</f>
        <v>0</v>
      </c>
    </row>
    <row r="783" hidden="1" customHeight="1" spans="1:58">
      <c r="A783" s="208">
        <v>2111450</v>
      </c>
      <c r="B783" s="60" t="s">
        <v>110</v>
      </c>
      <c r="C783" s="63">
        <f t="shared" si="1508"/>
        <v>0</v>
      </c>
      <c r="D783" s="63">
        <f t="shared" si="1509"/>
        <v>0</v>
      </c>
      <c r="E783" s="63">
        <f t="shared" si="1510"/>
        <v>0</v>
      </c>
      <c r="F783" s="63">
        <f t="shared" si="1511"/>
        <v>0</v>
      </c>
      <c r="G783" s="63">
        <f t="shared" si="1512"/>
        <v>0</v>
      </c>
      <c r="H783" s="63">
        <f t="shared" si="1513"/>
        <v>0</v>
      </c>
      <c r="I783" s="106" t="str">
        <f t="shared" si="1528"/>
        <v>否</v>
      </c>
      <c r="J783" s="146" t="str">
        <f t="shared" si="1529"/>
        <v>项</v>
      </c>
      <c r="K783" s="146" t="str">
        <f t="shared" si="1530"/>
        <v>211</v>
      </c>
      <c r="N783" s="218">
        <v>0</v>
      </c>
      <c r="O783" s="146">
        <v>0</v>
      </c>
      <c r="P783" s="219">
        <f t="shared" si="1520"/>
        <v>0</v>
      </c>
      <c r="Q783" s="219">
        <v>0</v>
      </c>
      <c r="R783" s="219">
        <v>0</v>
      </c>
      <c r="S783" s="219">
        <f>VLOOKUP(A:A,[3]全区!$A$1:$O$65536,15,FALSE)</f>
        <v>0</v>
      </c>
      <c r="T783" s="219">
        <v>0</v>
      </c>
      <c r="U783" s="146">
        <f>VLOOKUP(A:A,[3]全区!$A$1:$Q$65536,17,FALSE)</f>
        <v>0</v>
      </c>
      <c r="V783" s="219">
        <f t="shared" si="1521"/>
        <v>0</v>
      </c>
      <c r="W783" s="219">
        <v>0</v>
      </c>
      <c r="X783" s="182">
        <f>VLOOKUP(A:A,[3]全区!$A$1:$S$65536,19,FALSE)</f>
        <v>0</v>
      </c>
      <c r="Y783" s="219">
        <f t="shared" si="1522"/>
        <v>0</v>
      </c>
      <c r="AA783" s="182">
        <f>VLOOKUP(A:A,[2]全区!$A$1:$T$65536,20,FALSE)</f>
        <v>0</v>
      </c>
      <c r="AB783" s="219">
        <f t="shared" si="1523"/>
        <v>0</v>
      </c>
      <c r="AC783" s="182">
        <f>VLOOKUP(A:A,[1]全区!$A$1:$V$65536,22,FALSE)</f>
        <v>0</v>
      </c>
      <c r="AD783" s="219">
        <f t="shared" si="1524"/>
        <v>0</v>
      </c>
      <c r="AE783" s="182">
        <f>VLOOKUP(A:A,[2]全区!$A$1:$P$65536,16,FALSE)</f>
        <v>0</v>
      </c>
      <c r="AF783" s="219">
        <f t="shared" si="1525"/>
        <v>0</v>
      </c>
      <c r="AH783" s="182">
        <v>0</v>
      </c>
      <c r="AI783" s="182">
        <f>VLOOKUP(A:A,'[4]YB01'!$A$1:$C$1317,3,FALSE)</f>
        <v>0</v>
      </c>
      <c r="AJ783" s="177">
        <f t="shared" si="1514"/>
        <v>0</v>
      </c>
      <c r="AK783" s="146">
        <v>0</v>
      </c>
      <c r="AL783" s="146">
        <f t="shared" si="1526"/>
        <v>0</v>
      </c>
      <c r="AM783" s="228">
        <v>0</v>
      </c>
      <c r="AN783" s="182">
        <f t="shared" si="1527"/>
        <v>0</v>
      </c>
      <c r="AO783" s="219">
        <v>0</v>
      </c>
      <c r="AP783" s="176">
        <f>(SUMIF([5]预算调整!$O:$O,A:A,[5]预算调整!$AD:$AD))/10000</f>
        <v>0</v>
      </c>
      <c r="AQ783" s="219">
        <f t="shared" si="1421"/>
        <v>0</v>
      </c>
      <c r="AR783" s="219">
        <v>0</v>
      </c>
      <c r="AS783" s="182">
        <f>(SUMIF([6]预算调整!$F:$F,A:A,[6]预算调整!$P:$P))/10000</f>
        <v>0</v>
      </c>
      <c r="AT783" s="219">
        <f t="shared" si="1515"/>
        <v>0</v>
      </c>
      <c r="AW783" s="231">
        <v>0</v>
      </c>
      <c r="AX783" s="182">
        <f>(SUMIF([7]Sheet2!$B:$B,A:A,[7]Sheet2!$C:$C))/10000</f>
        <v>0</v>
      </c>
      <c r="AY783" s="219">
        <f t="shared" si="1516"/>
        <v>0</v>
      </c>
      <c r="BC783" s="182">
        <v>0</v>
      </c>
      <c r="BD783" s="146">
        <f t="shared" si="1517"/>
        <v>0</v>
      </c>
      <c r="BE783" s="182">
        <v>0</v>
      </c>
      <c r="BF783" s="182">
        <f>SUMIF([8]Sheet1!$O:$O,A783,[8]Sheet1!$AD:$AD)</f>
        <v>0</v>
      </c>
    </row>
    <row r="784" hidden="1" customHeight="1" spans="1:58">
      <c r="A784" s="208">
        <v>2111499</v>
      </c>
      <c r="B784" s="60" t="s">
        <v>677</v>
      </c>
      <c r="C784" s="63">
        <f t="shared" si="1508"/>
        <v>0</v>
      </c>
      <c r="D784" s="63">
        <f t="shared" si="1509"/>
        <v>0</v>
      </c>
      <c r="E784" s="63">
        <f t="shared" si="1510"/>
        <v>0</v>
      </c>
      <c r="F784" s="63">
        <f t="shared" si="1511"/>
        <v>0</v>
      </c>
      <c r="G784" s="63">
        <f t="shared" si="1512"/>
        <v>0</v>
      </c>
      <c r="H784" s="63">
        <f t="shared" si="1513"/>
        <v>0</v>
      </c>
      <c r="I784" s="106" t="str">
        <f t="shared" si="1528"/>
        <v>否</v>
      </c>
      <c r="J784" s="146" t="str">
        <f t="shared" si="1529"/>
        <v>项</v>
      </c>
      <c r="K784" s="146" t="str">
        <f t="shared" si="1530"/>
        <v>211</v>
      </c>
      <c r="N784" s="218">
        <v>0</v>
      </c>
      <c r="O784" s="146">
        <v>0</v>
      </c>
      <c r="P784" s="219">
        <f t="shared" si="1520"/>
        <v>0</v>
      </c>
      <c r="Q784" s="219">
        <v>0</v>
      </c>
      <c r="R784" s="219">
        <v>0</v>
      </c>
      <c r="S784" s="219">
        <f>VLOOKUP(A:A,[3]全区!$A$1:$O$65536,15,FALSE)</f>
        <v>0</v>
      </c>
      <c r="T784" s="219">
        <v>0</v>
      </c>
      <c r="U784" s="146">
        <f>VLOOKUP(A:A,[3]全区!$A$1:$Q$65536,17,FALSE)</f>
        <v>0</v>
      </c>
      <c r="V784" s="219">
        <f t="shared" si="1521"/>
        <v>0</v>
      </c>
      <c r="W784" s="219">
        <v>0</v>
      </c>
      <c r="X784" s="182">
        <f>VLOOKUP(A:A,[3]全区!$A$1:$S$65536,19,FALSE)</f>
        <v>0</v>
      </c>
      <c r="Y784" s="219">
        <f t="shared" si="1522"/>
        <v>0</v>
      </c>
      <c r="AA784" s="182">
        <f>VLOOKUP(A:A,[2]全区!$A$1:$T$65536,20,FALSE)</f>
        <v>0</v>
      </c>
      <c r="AB784" s="219">
        <f t="shared" si="1523"/>
        <v>0</v>
      </c>
      <c r="AC784" s="182">
        <f>VLOOKUP(A:A,[1]全区!$A$1:$V$65536,22,FALSE)</f>
        <v>0</v>
      </c>
      <c r="AD784" s="219">
        <f t="shared" si="1524"/>
        <v>0</v>
      </c>
      <c r="AE784" s="182">
        <f>VLOOKUP(A:A,[2]全区!$A$1:$P$65536,16,FALSE)</f>
        <v>0</v>
      </c>
      <c r="AF784" s="219">
        <f t="shared" si="1525"/>
        <v>0</v>
      </c>
      <c r="AH784" s="182">
        <v>0</v>
      </c>
      <c r="AI784" s="182">
        <f>VLOOKUP(A:A,'[4]YB01'!$A$1:$C$1317,3,FALSE)</f>
        <v>0</v>
      </c>
      <c r="AJ784" s="177">
        <f t="shared" si="1514"/>
        <v>0</v>
      </c>
      <c r="AK784" s="146">
        <v>0</v>
      </c>
      <c r="AL784" s="146">
        <f t="shared" si="1526"/>
        <v>0</v>
      </c>
      <c r="AM784" s="228">
        <v>0</v>
      </c>
      <c r="AN784" s="182">
        <f t="shared" si="1527"/>
        <v>0</v>
      </c>
      <c r="AO784" s="219">
        <v>0</v>
      </c>
      <c r="AP784" s="176">
        <f>(SUMIF([5]预算调整!$O:$O,A:A,[5]预算调整!$AD:$AD))/10000</f>
        <v>0</v>
      </c>
      <c r="AQ784" s="219">
        <f t="shared" si="1421"/>
        <v>0</v>
      </c>
      <c r="AR784" s="219">
        <v>0</v>
      </c>
      <c r="AS784" s="182">
        <f>(SUMIF([6]预算调整!$F:$F,A:A,[6]预算调整!$P:$P))/10000</f>
        <v>0</v>
      </c>
      <c r="AT784" s="219">
        <f t="shared" si="1515"/>
        <v>0</v>
      </c>
      <c r="AW784" s="231">
        <v>0</v>
      </c>
      <c r="AX784" s="182">
        <f>(SUMIF([7]Sheet2!$B:$B,A:A,[7]Sheet2!$C:$C))/10000</f>
        <v>0</v>
      </c>
      <c r="AY784" s="219">
        <f t="shared" si="1516"/>
        <v>0</v>
      </c>
      <c r="BC784" s="182">
        <v>0</v>
      </c>
      <c r="BD784" s="146">
        <f t="shared" si="1517"/>
        <v>0</v>
      </c>
      <c r="BE784" s="182">
        <v>0</v>
      </c>
      <c r="BF784" s="182">
        <f>SUMIF([8]Sheet1!$O:$O,A784,[8]Sheet1!$AD:$AD)</f>
        <v>0</v>
      </c>
    </row>
    <row r="785" s="177" customFormat="1" customHeight="1" spans="1:58">
      <c r="A785" s="209">
        <v>21199</v>
      </c>
      <c r="B785" s="207" t="s">
        <v>678</v>
      </c>
      <c r="C785" s="66">
        <f t="shared" ref="C785:H785" si="1531">C786</f>
        <v>1212</v>
      </c>
      <c r="D785" s="66">
        <f t="shared" si="1531"/>
        <v>0</v>
      </c>
      <c r="E785" s="66">
        <f t="shared" si="1531"/>
        <v>-88</v>
      </c>
      <c r="F785" s="66">
        <f t="shared" si="1531"/>
        <v>0</v>
      </c>
      <c r="G785" s="66">
        <f t="shared" si="1531"/>
        <v>0</v>
      </c>
      <c r="H785" s="66">
        <f t="shared" si="1531"/>
        <v>1124</v>
      </c>
      <c r="I785" s="106" t="str">
        <f t="shared" si="1528"/>
        <v>是</v>
      </c>
      <c r="J785" s="143" t="str">
        <f t="shared" si="1529"/>
        <v>款</v>
      </c>
      <c r="K785" s="143" t="str">
        <f t="shared" si="1530"/>
        <v>211</v>
      </c>
      <c r="L785" s="143"/>
      <c r="M785" s="143"/>
      <c r="N785" s="143"/>
      <c r="O785" s="143"/>
      <c r="P785" s="143"/>
      <c r="Q785" s="143"/>
      <c r="R785" s="143"/>
      <c r="S785" s="143"/>
      <c r="T785" s="143"/>
      <c r="U785" s="143"/>
      <c r="V785" s="143"/>
      <c r="W785" s="143"/>
      <c r="AN785" s="182">
        <f t="shared" si="1527"/>
        <v>0</v>
      </c>
      <c r="AO785" s="219"/>
      <c r="AP785" s="176">
        <f>(SUMIF([5]预算调整!$O:$O,A:A,[5]预算调整!$AD:$AD))/10000</f>
        <v>0</v>
      </c>
      <c r="AQ785" s="219">
        <f t="shared" si="1421"/>
        <v>0</v>
      </c>
      <c r="AR785" s="219"/>
      <c r="AS785" s="182">
        <v>0</v>
      </c>
      <c r="AX785" s="182">
        <v>0</v>
      </c>
      <c r="BC785" s="182"/>
      <c r="BD785" s="182"/>
      <c r="BE785" s="182">
        <v>0</v>
      </c>
      <c r="BF785" s="182"/>
    </row>
    <row r="786" customHeight="1" spans="1:58">
      <c r="A786" s="239">
        <v>2119999</v>
      </c>
      <c r="B786" s="245" t="s">
        <v>679</v>
      </c>
      <c r="C786" s="63">
        <f t="shared" ref="C786:C798" si="1532">N786+T786+W786</f>
        <v>1212</v>
      </c>
      <c r="D786" s="63">
        <f t="shared" ref="D786:D798" si="1533">Q786+T786</f>
        <v>0</v>
      </c>
      <c r="E786" s="63">
        <f t="shared" ref="E786:E798" si="1534">H786-C786</f>
        <v>-88</v>
      </c>
      <c r="F786" s="63">
        <f t="shared" ref="F786:F798" si="1535">G786-D786</f>
        <v>0</v>
      </c>
      <c r="G786" s="63">
        <f t="shared" ref="G786:G798" si="1536">AW786</f>
        <v>0</v>
      </c>
      <c r="H786" s="63">
        <f t="shared" ref="H786:H798" si="1537">AK786+AN786</f>
        <v>1124</v>
      </c>
      <c r="I786" s="106" t="str">
        <f t="shared" si="1528"/>
        <v>是</v>
      </c>
      <c r="J786" s="146" t="str">
        <f t="shared" si="1529"/>
        <v>项</v>
      </c>
      <c r="K786" s="146" t="str">
        <f t="shared" si="1530"/>
        <v>211</v>
      </c>
      <c r="N786" s="218">
        <v>1212</v>
      </c>
      <c r="O786" s="146">
        <v>1211.86</v>
      </c>
      <c r="P786" s="219">
        <f>ROUND(O786,0)</f>
        <v>1212</v>
      </c>
      <c r="Q786" s="219">
        <v>0</v>
      </c>
      <c r="R786" s="219">
        <v>0</v>
      </c>
      <c r="S786" s="219">
        <f>VLOOKUP(A:A,[3]全区!$A$1:$O$65536,15,FALSE)</f>
        <v>0</v>
      </c>
      <c r="T786" s="219">
        <v>0</v>
      </c>
      <c r="U786" s="146">
        <f>VLOOKUP(A:A,[3]全区!$A$1:$Q$65536,17,FALSE)</f>
        <v>0</v>
      </c>
      <c r="V786" s="219">
        <f>ROUND(U786,0)</f>
        <v>0</v>
      </c>
      <c r="W786" s="219">
        <v>0</v>
      </c>
      <c r="X786" s="182">
        <f>VLOOKUP(A:A,[3]全区!$A$1:$S$65536,19,FALSE)</f>
        <v>0</v>
      </c>
      <c r="Y786" s="219">
        <f>ROUND(X786,0)</f>
        <v>0</v>
      </c>
      <c r="AA786" s="182">
        <f>VLOOKUP(A:A,[2]全区!$A$1:$T$65536,20,FALSE)</f>
        <v>0</v>
      </c>
      <c r="AB786" s="219">
        <f>ROUND(AA786,0)</f>
        <v>0</v>
      </c>
      <c r="AC786" s="182">
        <f>VLOOKUP(A:A,[1]全区!$A$1:$V$65536,22,FALSE)</f>
        <v>0</v>
      </c>
      <c r="AD786" s="219">
        <f>ROUND(AC786,0)</f>
        <v>0</v>
      </c>
      <c r="AE786" s="182">
        <f>VLOOKUP(A:A,[2]全区!$A$1:$P$65536,16,FALSE)</f>
        <v>0</v>
      </c>
      <c r="AF786" s="219">
        <f>ROUND(AE786,0)</f>
        <v>0</v>
      </c>
      <c r="AH786" s="182">
        <v>1123</v>
      </c>
      <c r="AI786" s="182">
        <f>VLOOKUP(A:A,'[4]YB01'!$A$1:$C$1317,3,FALSE)</f>
        <v>1123</v>
      </c>
      <c r="AJ786" s="177">
        <f t="shared" ref="AJ786:AJ798" si="1538">AO786+AR786</f>
        <v>0</v>
      </c>
      <c r="AK786" s="146">
        <v>1124</v>
      </c>
      <c r="AL786" s="146">
        <f>ROUND(AM786,0)</f>
        <v>1124</v>
      </c>
      <c r="AM786" s="228">
        <v>1123.51</v>
      </c>
      <c r="AN786" s="182">
        <f t="shared" si="1527"/>
        <v>0</v>
      </c>
      <c r="AO786" s="219">
        <v>0</v>
      </c>
      <c r="AP786" s="176">
        <f>(SUMIF([5]预算调整!$O:$O,A:A,[5]预算调整!$AD:$AD))/10000</f>
        <v>0</v>
      </c>
      <c r="AQ786" s="219">
        <f t="shared" si="1421"/>
        <v>0</v>
      </c>
      <c r="AR786" s="219">
        <v>0</v>
      </c>
      <c r="AS786" s="182">
        <f>(SUMIF([6]预算调整!$F:$F,A:A,[6]预算调整!$P:$P))/10000</f>
        <v>0</v>
      </c>
      <c r="AT786" s="219">
        <f t="shared" ref="AT786:AT798" si="1539">ROUND(AS786,0)</f>
        <v>0</v>
      </c>
      <c r="AW786" s="231">
        <v>0</v>
      </c>
      <c r="AX786" s="182">
        <f>(SUMIF([7]Sheet2!$B:$B,A:A,[7]Sheet2!$C:$C))/10000</f>
        <v>0</v>
      </c>
      <c r="AY786" s="219">
        <f t="shared" ref="AY786:AY798" si="1540">ROUND(AX786,0)</f>
        <v>0</v>
      </c>
      <c r="BC786" s="182">
        <v>0</v>
      </c>
      <c r="BD786" s="146">
        <f t="shared" ref="BD786:BD798" si="1541">ROUND(BE786,0)</f>
        <v>0</v>
      </c>
      <c r="BE786" s="182">
        <v>0</v>
      </c>
      <c r="BF786" s="182">
        <f>SUMIF([8]Sheet1!$O:$O,A786,[8]Sheet1!$AD:$AD)</f>
        <v>0</v>
      </c>
    </row>
    <row r="787" s="177" customFormat="1" customHeight="1" spans="1:58">
      <c r="A787" s="234">
        <v>212</v>
      </c>
      <c r="B787" s="205" t="s">
        <v>680</v>
      </c>
      <c r="C787" s="55">
        <f t="shared" ref="C787:H787" si="1542">SUM(C788,C799,C801,C804,C806,C808)</f>
        <v>5793</v>
      </c>
      <c r="D787" s="55">
        <f t="shared" si="1542"/>
        <v>0</v>
      </c>
      <c r="E787" s="55">
        <f t="shared" si="1542"/>
        <v>-258</v>
      </c>
      <c r="F787" s="55">
        <f t="shared" si="1542"/>
        <v>0</v>
      </c>
      <c r="G787" s="55">
        <f t="shared" si="1542"/>
        <v>0</v>
      </c>
      <c r="H787" s="55">
        <f t="shared" si="1542"/>
        <v>5535</v>
      </c>
      <c r="I787" s="106" t="str">
        <f t="shared" si="1528"/>
        <v>是</v>
      </c>
      <c r="J787" s="143" t="str">
        <f t="shared" si="1529"/>
        <v>类</v>
      </c>
      <c r="K787" s="143" t="str">
        <f t="shared" si="1530"/>
        <v>212</v>
      </c>
      <c r="L787" s="143"/>
      <c r="M787" s="143"/>
      <c r="N787" s="143"/>
      <c r="O787" s="143"/>
      <c r="P787" s="143"/>
      <c r="Q787" s="143"/>
      <c r="R787" s="143"/>
      <c r="S787" s="143"/>
      <c r="T787" s="143"/>
      <c r="U787" s="143"/>
      <c r="V787" s="143"/>
      <c r="W787" s="143"/>
      <c r="AN787" s="182">
        <f t="shared" si="1527"/>
        <v>0</v>
      </c>
      <c r="AO787" s="219"/>
      <c r="AP787" s="176">
        <f>(SUMIF([5]预算调整!$O:$O,A:A,[5]预算调整!$AD:$AD))/10000</f>
        <v>0</v>
      </c>
      <c r="AQ787" s="219">
        <f t="shared" si="1421"/>
        <v>0</v>
      </c>
      <c r="AR787" s="219"/>
      <c r="AS787" s="182">
        <v>0</v>
      </c>
      <c r="AX787" s="182">
        <v>0</v>
      </c>
      <c r="BC787" s="182"/>
      <c r="BD787" s="182"/>
      <c r="BE787" s="182">
        <v>0</v>
      </c>
      <c r="BF787" s="182"/>
    </row>
    <row r="788" s="177" customFormat="1" customHeight="1" spans="1:58">
      <c r="A788" s="209">
        <v>21201</v>
      </c>
      <c r="B788" s="207" t="s">
        <v>681</v>
      </c>
      <c r="C788" s="66">
        <f t="shared" ref="C788:H788" si="1543">SUM(C789:C798)</f>
        <v>3754</v>
      </c>
      <c r="D788" s="66">
        <f t="shared" si="1543"/>
        <v>0</v>
      </c>
      <c r="E788" s="66">
        <f t="shared" si="1543"/>
        <v>-301</v>
      </c>
      <c r="F788" s="66">
        <f t="shared" si="1543"/>
        <v>0</v>
      </c>
      <c r="G788" s="66">
        <f t="shared" si="1543"/>
        <v>0</v>
      </c>
      <c r="H788" s="66">
        <f t="shared" si="1543"/>
        <v>3453</v>
      </c>
      <c r="I788" s="106" t="str">
        <f t="shared" si="1528"/>
        <v>是</v>
      </c>
      <c r="J788" s="143" t="str">
        <f t="shared" si="1529"/>
        <v>款</v>
      </c>
      <c r="K788" s="143" t="str">
        <f t="shared" si="1530"/>
        <v>212</v>
      </c>
      <c r="L788" s="143"/>
      <c r="M788" s="143"/>
      <c r="N788" s="143"/>
      <c r="O788" s="143"/>
      <c r="P788" s="143"/>
      <c r="Q788" s="143"/>
      <c r="R788" s="143"/>
      <c r="S788" s="143"/>
      <c r="T788" s="143"/>
      <c r="U788" s="143"/>
      <c r="V788" s="143"/>
      <c r="W788" s="143"/>
      <c r="AN788" s="182">
        <f t="shared" si="1527"/>
        <v>0</v>
      </c>
      <c r="AO788" s="219"/>
      <c r="AP788" s="176">
        <f>(SUMIF([5]预算调整!$O:$O,A:A,[5]预算调整!$AD:$AD))/10000</f>
        <v>0</v>
      </c>
      <c r="AQ788" s="219">
        <f t="shared" si="1421"/>
        <v>0</v>
      </c>
      <c r="AR788" s="219"/>
      <c r="AS788" s="182">
        <v>0</v>
      </c>
      <c r="AX788" s="182">
        <v>0</v>
      </c>
      <c r="BC788" s="182"/>
      <c r="BD788" s="182"/>
      <c r="BE788" s="182">
        <v>0</v>
      </c>
      <c r="BF788" s="182"/>
    </row>
    <row r="789" customHeight="1" spans="1:58">
      <c r="A789" s="208">
        <v>2120101</v>
      </c>
      <c r="B789" s="60" t="s">
        <v>101</v>
      </c>
      <c r="C789" s="63">
        <f t="shared" si="1532"/>
        <v>369</v>
      </c>
      <c r="D789" s="63">
        <f t="shared" si="1533"/>
        <v>0</v>
      </c>
      <c r="E789" s="63">
        <f t="shared" si="1534"/>
        <v>116</v>
      </c>
      <c r="F789" s="63">
        <f t="shared" si="1535"/>
        <v>0</v>
      </c>
      <c r="G789" s="63">
        <f t="shared" si="1536"/>
        <v>0</v>
      </c>
      <c r="H789" s="63">
        <f t="shared" si="1537"/>
        <v>485</v>
      </c>
      <c r="I789" s="106" t="str">
        <f t="shared" si="1528"/>
        <v>是</v>
      </c>
      <c r="J789" s="146" t="str">
        <f t="shared" si="1529"/>
        <v>项</v>
      </c>
      <c r="K789" s="146" t="str">
        <f t="shared" si="1530"/>
        <v>212</v>
      </c>
      <c r="N789" s="218">
        <v>369</v>
      </c>
      <c r="O789" s="146">
        <v>368.734461</v>
      </c>
      <c r="P789" s="219">
        <f t="shared" ref="P789:P798" si="1544">ROUND(O789,0)</f>
        <v>369</v>
      </c>
      <c r="Q789" s="219">
        <v>0</v>
      </c>
      <c r="R789" s="219">
        <v>0</v>
      </c>
      <c r="S789" s="219">
        <f>VLOOKUP(A:A,[3]全区!$A$1:$O$65536,15,FALSE)</f>
        <v>0</v>
      </c>
      <c r="T789" s="219">
        <v>0</v>
      </c>
      <c r="U789" s="146">
        <f>VLOOKUP(A:A,[3]全区!$A$1:$Q$65536,17,FALSE)</f>
        <v>0</v>
      </c>
      <c r="V789" s="219">
        <f t="shared" ref="V789:V798" si="1545">ROUND(U789,0)</f>
        <v>0</v>
      </c>
      <c r="W789" s="219">
        <v>0</v>
      </c>
      <c r="X789" s="182">
        <f>VLOOKUP(A:A,[3]全区!$A$1:$S$65536,19,FALSE)</f>
        <v>0</v>
      </c>
      <c r="Y789" s="219">
        <f t="shared" ref="Y789:Y798" si="1546">ROUND(X789,0)</f>
        <v>0</v>
      </c>
      <c r="AA789" s="182">
        <f>VLOOKUP(A:A,[2]全区!$A$1:$T$65536,20,FALSE)</f>
        <v>0</v>
      </c>
      <c r="AB789" s="219">
        <f t="shared" ref="AB789:AB798" si="1547">ROUND(AA789,0)</f>
        <v>0</v>
      </c>
      <c r="AC789" s="182">
        <f>VLOOKUP(A:A,[1]全区!$A$1:$V$65536,22,FALSE)</f>
        <v>0</v>
      </c>
      <c r="AD789" s="219">
        <f t="shared" ref="AD789:AD798" si="1548">ROUND(AC789,0)</f>
        <v>0</v>
      </c>
      <c r="AE789" s="182">
        <f>VLOOKUP(A:A,[2]全区!$A$1:$P$65536,16,FALSE)</f>
        <v>0</v>
      </c>
      <c r="AF789" s="219">
        <f t="shared" ref="AF789:AF798" si="1549">ROUND(AE789,0)</f>
        <v>0</v>
      </c>
      <c r="AH789" s="182">
        <v>372</v>
      </c>
      <c r="AI789" s="182">
        <f>VLOOKUP(A:A,'[4]YB01'!$A$1:$C$1317,3,FALSE)</f>
        <v>372</v>
      </c>
      <c r="AJ789" s="177">
        <f t="shared" si="1538"/>
        <v>40</v>
      </c>
      <c r="AK789" s="146">
        <v>376</v>
      </c>
      <c r="AL789" s="146">
        <f t="shared" ref="AL789:AL798" si="1550">ROUND(AM789,0)</f>
        <v>376</v>
      </c>
      <c r="AM789" s="228">
        <v>376.33022</v>
      </c>
      <c r="AN789" s="182">
        <f t="shared" si="1527"/>
        <v>109</v>
      </c>
      <c r="AO789" s="219">
        <v>40</v>
      </c>
      <c r="AP789" s="176">
        <f>(SUMIF([5]预算调整!$O:$O,A:A,[5]预算调整!$AD:$AD))/10000</f>
        <v>39.526141</v>
      </c>
      <c r="AQ789" s="219">
        <f t="shared" si="1421"/>
        <v>40</v>
      </c>
      <c r="AR789" s="219">
        <v>0</v>
      </c>
      <c r="AS789" s="182">
        <f>(SUMIF([6]预算调整!$F:$F,A:A,[6]预算调整!$P:$P))/10000</f>
        <v>0</v>
      </c>
      <c r="AT789" s="219">
        <f t="shared" si="1539"/>
        <v>0</v>
      </c>
      <c r="AW789" s="231">
        <v>0</v>
      </c>
      <c r="AX789" s="182">
        <f>(SUMIF([7]Sheet2!$B:$B,A:A,[7]Sheet2!$C:$C))/10000</f>
        <v>0</v>
      </c>
      <c r="AY789" s="219">
        <f t="shared" si="1540"/>
        <v>0</v>
      </c>
      <c r="BC789" s="182">
        <v>109</v>
      </c>
      <c r="BD789" s="146">
        <f t="shared" si="1541"/>
        <v>109</v>
      </c>
      <c r="BE789" s="182">
        <v>109.2925</v>
      </c>
      <c r="BF789" s="182">
        <f>SUMIF([8]Sheet1!$O:$O,A789,[8]Sheet1!$AD:$AD)</f>
        <v>1092925</v>
      </c>
    </row>
    <row r="790" hidden="1" customHeight="1" spans="1:58">
      <c r="A790" s="208">
        <v>2120102</v>
      </c>
      <c r="B790" s="60" t="s">
        <v>102</v>
      </c>
      <c r="C790" s="63">
        <f t="shared" si="1532"/>
        <v>0</v>
      </c>
      <c r="D790" s="63">
        <f t="shared" si="1533"/>
        <v>0</v>
      </c>
      <c r="E790" s="63">
        <f t="shared" si="1534"/>
        <v>0</v>
      </c>
      <c r="F790" s="63">
        <f t="shared" si="1535"/>
        <v>0</v>
      </c>
      <c r="G790" s="63">
        <f t="shared" si="1536"/>
        <v>0</v>
      </c>
      <c r="H790" s="63">
        <f t="shared" si="1537"/>
        <v>0</v>
      </c>
      <c r="I790" s="106" t="str">
        <f t="shared" si="1528"/>
        <v>否</v>
      </c>
      <c r="J790" s="146" t="str">
        <f t="shared" si="1529"/>
        <v>项</v>
      </c>
      <c r="K790" s="146" t="str">
        <f t="shared" si="1530"/>
        <v>212</v>
      </c>
      <c r="N790" s="218">
        <v>0</v>
      </c>
      <c r="O790" s="146">
        <v>0</v>
      </c>
      <c r="P790" s="219">
        <f t="shared" si="1544"/>
        <v>0</v>
      </c>
      <c r="Q790" s="219">
        <v>0</v>
      </c>
      <c r="R790" s="219">
        <v>0</v>
      </c>
      <c r="S790" s="219">
        <f>VLOOKUP(A:A,[3]全区!$A$1:$O$65536,15,FALSE)</f>
        <v>0</v>
      </c>
      <c r="T790" s="219">
        <v>0</v>
      </c>
      <c r="U790" s="146">
        <f>VLOOKUP(A:A,[3]全区!$A$1:$Q$65536,17,FALSE)</f>
        <v>0</v>
      </c>
      <c r="V790" s="219">
        <f t="shared" si="1545"/>
        <v>0</v>
      </c>
      <c r="W790" s="219">
        <v>0</v>
      </c>
      <c r="X790" s="182">
        <f>VLOOKUP(A:A,[3]全区!$A$1:$S$65536,19,FALSE)</f>
        <v>0</v>
      </c>
      <c r="Y790" s="219">
        <f t="shared" si="1546"/>
        <v>0</v>
      </c>
      <c r="AA790" s="182">
        <f>VLOOKUP(A:A,[2]全区!$A$1:$T$65536,20,FALSE)</f>
        <v>0</v>
      </c>
      <c r="AB790" s="219">
        <f t="shared" si="1547"/>
        <v>0</v>
      </c>
      <c r="AC790" s="182">
        <f>VLOOKUP(A:A,[1]全区!$A$1:$V$65536,22,FALSE)</f>
        <v>0</v>
      </c>
      <c r="AD790" s="219">
        <f t="shared" si="1548"/>
        <v>0</v>
      </c>
      <c r="AE790" s="182">
        <f>VLOOKUP(A:A,[2]全区!$A$1:$P$65536,16,FALSE)</f>
        <v>0</v>
      </c>
      <c r="AF790" s="219">
        <f t="shared" si="1549"/>
        <v>0</v>
      </c>
      <c r="AH790" s="182">
        <v>0</v>
      </c>
      <c r="AI790" s="182">
        <f>VLOOKUP(A:A,'[4]YB01'!$A$1:$C$1317,3,FALSE)</f>
        <v>0</v>
      </c>
      <c r="AJ790" s="177">
        <f t="shared" si="1538"/>
        <v>0</v>
      </c>
      <c r="AK790" s="146">
        <v>0</v>
      </c>
      <c r="AL790" s="146">
        <f t="shared" si="1550"/>
        <v>0</v>
      </c>
      <c r="AM790" s="228">
        <v>0</v>
      </c>
      <c r="AN790" s="182">
        <f t="shared" si="1527"/>
        <v>0</v>
      </c>
      <c r="AO790" s="219">
        <v>0</v>
      </c>
      <c r="AP790" s="176">
        <f>(SUMIF([5]预算调整!$O:$O,A:A,[5]预算调整!$AD:$AD))/10000</f>
        <v>0</v>
      </c>
      <c r="AQ790" s="219">
        <f t="shared" ref="AQ790:AQ853" si="1551">ROUND(AP790,0)</f>
        <v>0</v>
      </c>
      <c r="AR790" s="219">
        <v>0</v>
      </c>
      <c r="AS790" s="182">
        <f>(SUMIF([6]预算调整!$F:$F,A:A,[6]预算调整!$P:$P))/10000</f>
        <v>0</v>
      </c>
      <c r="AT790" s="219">
        <f t="shared" si="1539"/>
        <v>0</v>
      </c>
      <c r="AW790" s="231">
        <v>0</v>
      </c>
      <c r="AX790" s="182">
        <f>(SUMIF([7]Sheet2!$B:$B,A:A,[7]Sheet2!$C:$C))/10000</f>
        <v>0</v>
      </c>
      <c r="AY790" s="219">
        <f t="shared" si="1540"/>
        <v>0</v>
      </c>
      <c r="BC790" s="182">
        <v>0</v>
      </c>
      <c r="BD790" s="146">
        <f t="shared" si="1541"/>
        <v>0</v>
      </c>
      <c r="BE790" s="182">
        <v>0</v>
      </c>
      <c r="BF790" s="182">
        <f>SUMIF([8]Sheet1!$O:$O,A790,[8]Sheet1!$AD:$AD)</f>
        <v>0</v>
      </c>
    </row>
    <row r="791" hidden="1" customHeight="1" spans="1:58">
      <c r="A791" s="208">
        <v>2120103</v>
      </c>
      <c r="B791" s="60" t="s">
        <v>103</v>
      </c>
      <c r="C791" s="63">
        <f t="shared" si="1532"/>
        <v>0</v>
      </c>
      <c r="D791" s="63">
        <f t="shared" si="1533"/>
        <v>0</v>
      </c>
      <c r="E791" s="63">
        <f t="shared" si="1534"/>
        <v>0</v>
      </c>
      <c r="F791" s="63">
        <f t="shared" si="1535"/>
        <v>0</v>
      </c>
      <c r="G791" s="63">
        <f t="shared" si="1536"/>
        <v>0</v>
      </c>
      <c r="H791" s="63">
        <f t="shared" si="1537"/>
        <v>0</v>
      </c>
      <c r="I791" s="106" t="str">
        <f t="shared" si="1528"/>
        <v>否</v>
      </c>
      <c r="J791" s="146" t="str">
        <f t="shared" si="1529"/>
        <v>项</v>
      </c>
      <c r="K791" s="146" t="str">
        <f t="shared" si="1530"/>
        <v>212</v>
      </c>
      <c r="N791" s="218">
        <v>0</v>
      </c>
      <c r="O791" s="146">
        <v>0</v>
      </c>
      <c r="P791" s="219">
        <f t="shared" si="1544"/>
        <v>0</v>
      </c>
      <c r="Q791" s="219">
        <v>0</v>
      </c>
      <c r="R791" s="219">
        <v>0</v>
      </c>
      <c r="S791" s="219">
        <f>VLOOKUP(A:A,[3]全区!$A$1:$O$65536,15,FALSE)</f>
        <v>0</v>
      </c>
      <c r="T791" s="219">
        <v>0</v>
      </c>
      <c r="U791" s="146">
        <f>VLOOKUP(A:A,[3]全区!$A$1:$Q$65536,17,FALSE)</f>
        <v>0</v>
      </c>
      <c r="V791" s="219">
        <f t="shared" si="1545"/>
        <v>0</v>
      </c>
      <c r="W791" s="219">
        <v>0</v>
      </c>
      <c r="X791" s="182">
        <f>VLOOKUP(A:A,[3]全区!$A$1:$S$65536,19,FALSE)</f>
        <v>0</v>
      </c>
      <c r="Y791" s="219">
        <f t="shared" si="1546"/>
        <v>0</v>
      </c>
      <c r="AA791" s="182">
        <f>VLOOKUP(A:A,[2]全区!$A$1:$T$65536,20,FALSE)</f>
        <v>0</v>
      </c>
      <c r="AB791" s="219">
        <f t="shared" si="1547"/>
        <v>0</v>
      </c>
      <c r="AC791" s="182">
        <f>VLOOKUP(A:A,[1]全区!$A$1:$V$65536,22,FALSE)</f>
        <v>0</v>
      </c>
      <c r="AD791" s="219">
        <f t="shared" si="1548"/>
        <v>0</v>
      </c>
      <c r="AE791" s="182">
        <f>VLOOKUP(A:A,[2]全区!$A$1:$P$65536,16,FALSE)</f>
        <v>0</v>
      </c>
      <c r="AF791" s="219">
        <f t="shared" si="1549"/>
        <v>0</v>
      </c>
      <c r="AH791" s="182">
        <v>0</v>
      </c>
      <c r="AI791" s="182">
        <f>VLOOKUP(A:A,'[4]YB01'!$A$1:$C$1317,3,FALSE)</f>
        <v>0</v>
      </c>
      <c r="AJ791" s="177">
        <f t="shared" si="1538"/>
        <v>0</v>
      </c>
      <c r="AK791" s="146">
        <v>0</v>
      </c>
      <c r="AL791" s="146">
        <f t="shared" si="1550"/>
        <v>0</v>
      </c>
      <c r="AM791" s="228">
        <v>0</v>
      </c>
      <c r="AN791" s="182">
        <f t="shared" si="1527"/>
        <v>0</v>
      </c>
      <c r="AO791" s="219">
        <v>0</v>
      </c>
      <c r="AP791" s="176">
        <f>(SUMIF([5]预算调整!$O:$O,A:A,[5]预算调整!$AD:$AD))/10000</f>
        <v>0</v>
      </c>
      <c r="AQ791" s="219">
        <f t="shared" si="1551"/>
        <v>0</v>
      </c>
      <c r="AR791" s="219">
        <v>0</v>
      </c>
      <c r="AS791" s="182">
        <f>(SUMIF([6]预算调整!$F:$F,A:A,[6]预算调整!$P:$P))/10000</f>
        <v>0</v>
      </c>
      <c r="AT791" s="219">
        <f t="shared" si="1539"/>
        <v>0</v>
      </c>
      <c r="AW791" s="231">
        <v>0</v>
      </c>
      <c r="AX791" s="182">
        <f>(SUMIF([7]Sheet2!$B:$B,A:A,[7]Sheet2!$C:$C))/10000</f>
        <v>0</v>
      </c>
      <c r="AY791" s="219">
        <f t="shared" si="1540"/>
        <v>0</v>
      </c>
      <c r="BC791" s="182">
        <v>0</v>
      </c>
      <c r="BD791" s="146">
        <f t="shared" si="1541"/>
        <v>0</v>
      </c>
      <c r="BE791" s="182">
        <v>0</v>
      </c>
      <c r="BF791" s="182">
        <f>SUMIF([8]Sheet1!$O:$O,A791,[8]Sheet1!$AD:$AD)</f>
        <v>0</v>
      </c>
    </row>
    <row r="792" customHeight="1" spans="1:58">
      <c r="A792" s="208">
        <v>2120104</v>
      </c>
      <c r="B792" s="60" t="s">
        <v>682</v>
      </c>
      <c r="C792" s="63">
        <f t="shared" si="1532"/>
        <v>251</v>
      </c>
      <c r="D792" s="63">
        <f t="shared" si="1533"/>
        <v>0</v>
      </c>
      <c r="E792" s="63">
        <f t="shared" si="1534"/>
        <v>-17</v>
      </c>
      <c r="F792" s="63">
        <f t="shared" si="1535"/>
        <v>0</v>
      </c>
      <c r="G792" s="63">
        <f t="shared" si="1536"/>
        <v>0</v>
      </c>
      <c r="H792" s="63">
        <f t="shared" si="1537"/>
        <v>234</v>
      </c>
      <c r="I792" s="106" t="str">
        <f t="shared" si="1528"/>
        <v>是</v>
      </c>
      <c r="J792" s="146" t="str">
        <f t="shared" si="1529"/>
        <v>项</v>
      </c>
      <c r="K792" s="146" t="str">
        <f t="shared" si="1530"/>
        <v>212</v>
      </c>
      <c r="N792" s="218">
        <v>251</v>
      </c>
      <c r="O792" s="146">
        <v>250.714674</v>
      </c>
      <c r="P792" s="219">
        <f t="shared" si="1544"/>
        <v>251</v>
      </c>
      <c r="Q792" s="219">
        <v>0</v>
      </c>
      <c r="R792" s="219">
        <v>0</v>
      </c>
      <c r="S792" s="219">
        <f>VLOOKUP(A:A,[3]全区!$A$1:$O$65536,15,FALSE)</f>
        <v>0</v>
      </c>
      <c r="T792" s="219">
        <v>0</v>
      </c>
      <c r="U792" s="146">
        <f>VLOOKUP(A:A,[3]全区!$A$1:$Q$65536,17,FALSE)</f>
        <v>0</v>
      </c>
      <c r="V792" s="219">
        <f t="shared" si="1545"/>
        <v>0</v>
      </c>
      <c r="W792" s="219">
        <v>0</v>
      </c>
      <c r="X792" s="182">
        <f>VLOOKUP(A:A,[3]全区!$A$1:$S$65536,19,FALSE)</f>
        <v>0</v>
      </c>
      <c r="Y792" s="219">
        <f t="shared" si="1546"/>
        <v>0</v>
      </c>
      <c r="AA792" s="182">
        <f>VLOOKUP(A:A,[2]全区!$A$1:$T$65536,20,FALSE)</f>
        <v>0</v>
      </c>
      <c r="AB792" s="219">
        <f t="shared" si="1547"/>
        <v>0</v>
      </c>
      <c r="AC792" s="182">
        <f>VLOOKUP(A:A,[1]全区!$A$1:$V$65536,22,FALSE)</f>
        <v>0</v>
      </c>
      <c r="AD792" s="219">
        <f t="shared" si="1548"/>
        <v>0</v>
      </c>
      <c r="AE792" s="182">
        <f>VLOOKUP(A:A,[2]全区!$A$1:$P$65536,16,FALSE)</f>
        <v>0</v>
      </c>
      <c r="AF792" s="219">
        <f t="shared" si="1549"/>
        <v>0</v>
      </c>
      <c r="AH792" s="182">
        <v>201</v>
      </c>
      <c r="AI792" s="182">
        <f>VLOOKUP(A:A,'[4]YB01'!$A$1:$C$1317,3,FALSE)</f>
        <v>201</v>
      </c>
      <c r="AJ792" s="177">
        <f t="shared" si="1538"/>
        <v>7</v>
      </c>
      <c r="AK792" s="146">
        <v>205</v>
      </c>
      <c r="AL792" s="146">
        <f t="shared" si="1550"/>
        <v>205</v>
      </c>
      <c r="AM792" s="228">
        <v>204.511722</v>
      </c>
      <c r="AN792" s="182">
        <f t="shared" si="1527"/>
        <v>29</v>
      </c>
      <c r="AO792" s="219">
        <v>7</v>
      </c>
      <c r="AP792" s="176">
        <f>(SUMIF([5]预算调整!$O:$O,A:A,[5]预算调整!$AD:$AD))/10000</f>
        <v>7.037274</v>
      </c>
      <c r="AQ792" s="219">
        <f t="shared" si="1551"/>
        <v>7</v>
      </c>
      <c r="AR792" s="219">
        <v>0</v>
      </c>
      <c r="AS792" s="182">
        <f>(SUMIF([6]预算调整!$F:$F,A:A,[6]预算调整!$P:$P))/10000</f>
        <v>0</v>
      </c>
      <c r="AT792" s="219">
        <f t="shared" si="1539"/>
        <v>0</v>
      </c>
      <c r="AW792" s="231">
        <v>0</v>
      </c>
      <c r="AX792" s="182">
        <f>(SUMIF([7]Sheet2!$B:$B,A:A,[7]Sheet2!$C:$C))/10000</f>
        <v>0</v>
      </c>
      <c r="AY792" s="219">
        <f t="shared" si="1540"/>
        <v>0</v>
      </c>
      <c r="BC792" s="182">
        <v>29</v>
      </c>
      <c r="BD792" s="146">
        <f t="shared" si="1541"/>
        <v>29</v>
      </c>
      <c r="BE792" s="182">
        <v>28.675</v>
      </c>
      <c r="BF792" s="182">
        <f>SUMIF([8]Sheet1!$O:$O,A792,[8]Sheet1!$AD:$AD)</f>
        <v>286750</v>
      </c>
    </row>
    <row r="793" hidden="1" customHeight="1" spans="1:58">
      <c r="A793" s="208">
        <v>2120105</v>
      </c>
      <c r="B793" s="60" t="s">
        <v>683</v>
      </c>
      <c r="C793" s="63">
        <f t="shared" si="1532"/>
        <v>0</v>
      </c>
      <c r="D793" s="63">
        <f t="shared" si="1533"/>
        <v>0</v>
      </c>
      <c r="E793" s="63">
        <f t="shared" si="1534"/>
        <v>0</v>
      </c>
      <c r="F793" s="63">
        <f t="shared" si="1535"/>
        <v>0</v>
      </c>
      <c r="G793" s="63">
        <f t="shared" si="1536"/>
        <v>0</v>
      </c>
      <c r="H793" s="63">
        <f t="shared" si="1537"/>
        <v>0</v>
      </c>
      <c r="I793" s="106" t="str">
        <f t="shared" si="1528"/>
        <v>否</v>
      </c>
      <c r="J793" s="146" t="str">
        <f t="shared" si="1529"/>
        <v>项</v>
      </c>
      <c r="K793" s="146" t="str">
        <f t="shared" si="1530"/>
        <v>212</v>
      </c>
      <c r="N793" s="218">
        <v>0</v>
      </c>
      <c r="O793" s="146">
        <v>0</v>
      </c>
      <c r="P793" s="219">
        <f t="shared" si="1544"/>
        <v>0</v>
      </c>
      <c r="Q793" s="219">
        <v>0</v>
      </c>
      <c r="R793" s="219">
        <v>0</v>
      </c>
      <c r="S793" s="219">
        <f>VLOOKUP(A:A,[3]全区!$A$1:$O$65536,15,FALSE)</f>
        <v>0</v>
      </c>
      <c r="T793" s="219">
        <v>0</v>
      </c>
      <c r="U793" s="146">
        <f>VLOOKUP(A:A,[3]全区!$A$1:$Q$65536,17,FALSE)</f>
        <v>0</v>
      </c>
      <c r="V793" s="219">
        <f t="shared" si="1545"/>
        <v>0</v>
      </c>
      <c r="W793" s="219">
        <v>0</v>
      </c>
      <c r="X793" s="182">
        <f>VLOOKUP(A:A,[3]全区!$A$1:$S$65536,19,FALSE)</f>
        <v>0</v>
      </c>
      <c r="Y793" s="219">
        <f t="shared" si="1546"/>
        <v>0</v>
      </c>
      <c r="AA793" s="182">
        <f>VLOOKUP(A:A,[2]全区!$A$1:$T$65536,20,FALSE)</f>
        <v>0</v>
      </c>
      <c r="AB793" s="219">
        <f t="shared" si="1547"/>
        <v>0</v>
      </c>
      <c r="AC793" s="182">
        <f>VLOOKUP(A:A,[1]全区!$A$1:$V$65536,22,FALSE)</f>
        <v>0</v>
      </c>
      <c r="AD793" s="219">
        <f t="shared" si="1548"/>
        <v>0</v>
      </c>
      <c r="AE793" s="182">
        <f>VLOOKUP(A:A,[2]全区!$A$1:$P$65536,16,FALSE)</f>
        <v>0</v>
      </c>
      <c r="AF793" s="219">
        <f t="shared" si="1549"/>
        <v>0</v>
      </c>
      <c r="AH793" s="182">
        <v>0</v>
      </c>
      <c r="AI793" s="182">
        <f>VLOOKUP(A:A,'[4]YB01'!$A$1:$C$1317,3,FALSE)</f>
        <v>0</v>
      </c>
      <c r="AJ793" s="177">
        <f t="shared" si="1538"/>
        <v>0</v>
      </c>
      <c r="AK793" s="146">
        <v>0</v>
      </c>
      <c r="AL793" s="146">
        <f t="shared" si="1550"/>
        <v>0</v>
      </c>
      <c r="AM793" s="228">
        <v>0</v>
      </c>
      <c r="AN793" s="182">
        <f t="shared" si="1527"/>
        <v>0</v>
      </c>
      <c r="AO793" s="219">
        <v>0</v>
      </c>
      <c r="AP793" s="176">
        <f>(SUMIF([5]预算调整!$O:$O,A:A,[5]预算调整!$AD:$AD))/10000</f>
        <v>0</v>
      </c>
      <c r="AQ793" s="219">
        <f t="shared" si="1551"/>
        <v>0</v>
      </c>
      <c r="AR793" s="219">
        <v>0</v>
      </c>
      <c r="AS793" s="182">
        <f>(SUMIF([6]预算调整!$F:$F,A:A,[6]预算调整!$P:$P))/10000</f>
        <v>0</v>
      </c>
      <c r="AT793" s="219">
        <f t="shared" si="1539"/>
        <v>0</v>
      </c>
      <c r="AW793" s="231">
        <v>0</v>
      </c>
      <c r="AX793" s="182">
        <f>(SUMIF([7]Sheet2!$B:$B,A:A,[7]Sheet2!$C:$C))/10000</f>
        <v>0</v>
      </c>
      <c r="AY793" s="219">
        <f t="shared" si="1540"/>
        <v>0</v>
      </c>
      <c r="BC793" s="182">
        <v>0</v>
      </c>
      <c r="BD793" s="146">
        <f t="shared" si="1541"/>
        <v>0</v>
      </c>
      <c r="BE793" s="182">
        <v>0</v>
      </c>
      <c r="BF793" s="182">
        <f>SUMIF([8]Sheet1!$O:$O,A793,[8]Sheet1!$AD:$AD)</f>
        <v>0</v>
      </c>
    </row>
    <row r="794" customHeight="1" spans="1:58">
      <c r="A794" s="208">
        <v>2120106</v>
      </c>
      <c r="B794" s="60" t="s">
        <v>684</v>
      </c>
      <c r="C794" s="63">
        <f t="shared" si="1532"/>
        <v>2358</v>
      </c>
      <c r="D794" s="63">
        <f t="shared" si="1533"/>
        <v>0</v>
      </c>
      <c r="E794" s="63">
        <f t="shared" si="1534"/>
        <v>255</v>
      </c>
      <c r="F794" s="63">
        <f t="shared" si="1535"/>
        <v>0</v>
      </c>
      <c r="G794" s="63">
        <f t="shared" si="1536"/>
        <v>0</v>
      </c>
      <c r="H794" s="63">
        <f t="shared" si="1537"/>
        <v>2613</v>
      </c>
      <c r="I794" s="106" t="str">
        <f t="shared" si="1528"/>
        <v>是</v>
      </c>
      <c r="J794" s="146" t="str">
        <f t="shared" si="1529"/>
        <v>项</v>
      </c>
      <c r="K794" s="146" t="str">
        <f t="shared" si="1530"/>
        <v>212</v>
      </c>
      <c r="N794" s="218">
        <v>2358</v>
      </c>
      <c r="O794" s="146">
        <v>2357.731673</v>
      </c>
      <c r="P794" s="219">
        <f t="shared" si="1544"/>
        <v>2358</v>
      </c>
      <c r="Q794" s="219">
        <v>0</v>
      </c>
      <c r="R794" s="219">
        <v>0</v>
      </c>
      <c r="S794" s="219">
        <f>VLOOKUP(A:A,[3]全区!$A$1:$O$65536,15,FALSE)</f>
        <v>0</v>
      </c>
      <c r="T794" s="219">
        <v>0</v>
      </c>
      <c r="U794" s="146">
        <f>VLOOKUP(A:A,[3]全区!$A$1:$Q$65536,17,FALSE)</f>
        <v>0</v>
      </c>
      <c r="V794" s="219">
        <f t="shared" si="1545"/>
        <v>0</v>
      </c>
      <c r="W794" s="219">
        <v>0</v>
      </c>
      <c r="X794" s="182">
        <f>VLOOKUP(A:A,[3]全区!$A$1:$S$65536,19,FALSE)</f>
        <v>0</v>
      </c>
      <c r="Y794" s="219">
        <f t="shared" si="1546"/>
        <v>0</v>
      </c>
      <c r="AA794" s="182">
        <f>VLOOKUP(A:A,[2]全区!$A$1:$T$65536,20,FALSE)</f>
        <v>0</v>
      </c>
      <c r="AB794" s="219">
        <f t="shared" si="1547"/>
        <v>0</v>
      </c>
      <c r="AC794" s="182">
        <f>VLOOKUP(A:A,[1]全区!$A$1:$V$65536,22,FALSE)</f>
        <v>0</v>
      </c>
      <c r="AD794" s="219">
        <f t="shared" si="1548"/>
        <v>0</v>
      </c>
      <c r="AE794" s="182">
        <f>VLOOKUP(A:A,[2]全区!$A$1:$P$65536,16,FALSE)</f>
        <v>0</v>
      </c>
      <c r="AF794" s="219">
        <f t="shared" si="1549"/>
        <v>0</v>
      </c>
      <c r="AH794" s="182">
        <v>2362</v>
      </c>
      <c r="AI794" s="182">
        <f>VLOOKUP(A:A,'[4]YB01'!$A$1:$C$1317,3,FALSE)</f>
        <v>2362</v>
      </c>
      <c r="AJ794" s="177">
        <f t="shared" si="1538"/>
        <v>51</v>
      </c>
      <c r="AK794" s="146">
        <v>2366</v>
      </c>
      <c r="AL794" s="146">
        <f t="shared" si="1550"/>
        <v>2366</v>
      </c>
      <c r="AM794" s="228">
        <v>2365.707755</v>
      </c>
      <c r="AN794" s="182">
        <f t="shared" si="1527"/>
        <v>247</v>
      </c>
      <c r="AO794" s="219">
        <v>51</v>
      </c>
      <c r="AP794" s="176">
        <f>(SUMIF([5]预算调整!$O:$O,A:A,[5]预算调整!$AD:$AD))/10000</f>
        <v>50.724082</v>
      </c>
      <c r="AQ794" s="219">
        <f t="shared" si="1551"/>
        <v>51</v>
      </c>
      <c r="AR794" s="219"/>
      <c r="AS794" s="182">
        <f>(SUMIF([6]预算调整!$F:$F,A:A,[6]预算调整!$P:$P))/10000</f>
        <v>956.516725</v>
      </c>
      <c r="AT794" s="219">
        <f t="shared" si="1539"/>
        <v>957</v>
      </c>
      <c r="AW794" s="231">
        <v>0</v>
      </c>
      <c r="AX794" s="182">
        <f>(SUMIF([7]Sheet2!$B:$B,A:A,[7]Sheet2!$C:$C))/10000</f>
        <v>0</v>
      </c>
      <c r="AY794" s="219">
        <f t="shared" si="1540"/>
        <v>0</v>
      </c>
      <c r="BC794" s="182">
        <v>247</v>
      </c>
      <c r="BD794" s="146">
        <f t="shared" si="1541"/>
        <v>247</v>
      </c>
      <c r="BE794" s="182">
        <v>246.571</v>
      </c>
      <c r="BF794" s="182">
        <f>SUMIF([8]Sheet1!$O:$O,A794,[8]Sheet1!$AD:$AD)</f>
        <v>2465710</v>
      </c>
    </row>
    <row r="795" hidden="1" customHeight="1" spans="1:58">
      <c r="A795" s="208">
        <v>2120107</v>
      </c>
      <c r="B795" s="60" t="s">
        <v>685</v>
      </c>
      <c r="C795" s="63">
        <f t="shared" si="1532"/>
        <v>0</v>
      </c>
      <c r="D795" s="63">
        <f t="shared" si="1533"/>
        <v>0</v>
      </c>
      <c r="E795" s="63">
        <f t="shared" si="1534"/>
        <v>0</v>
      </c>
      <c r="F795" s="63">
        <f t="shared" si="1535"/>
        <v>0</v>
      </c>
      <c r="G795" s="63">
        <f t="shared" si="1536"/>
        <v>0</v>
      </c>
      <c r="H795" s="63">
        <f t="shared" si="1537"/>
        <v>0</v>
      </c>
      <c r="I795" s="106" t="str">
        <f t="shared" si="1528"/>
        <v>否</v>
      </c>
      <c r="J795" s="146" t="str">
        <f t="shared" si="1529"/>
        <v>项</v>
      </c>
      <c r="K795" s="146" t="str">
        <f t="shared" si="1530"/>
        <v>212</v>
      </c>
      <c r="N795" s="218">
        <v>0</v>
      </c>
      <c r="O795" s="146">
        <v>0</v>
      </c>
      <c r="P795" s="219">
        <f t="shared" si="1544"/>
        <v>0</v>
      </c>
      <c r="Q795" s="219">
        <v>0</v>
      </c>
      <c r="R795" s="219">
        <v>0</v>
      </c>
      <c r="S795" s="219">
        <f>VLOOKUP(A:A,[3]全区!$A$1:$O$65536,15,FALSE)</f>
        <v>0</v>
      </c>
      <c r="T795" s="219">
        <v>0</v>
      </c>
      <c r="U795" s="146">
        <f>VLOOKUP(A:A,[3]全区!$A$1:$Q$65536,17,FALSE)</f>
        <v>0</v>
      </c>
      <c r="V795" s="219">
        <f t="shared" si="1545"/>
        <v>0</v>
      </c>
      <c r="W795" s="219">
        <v>0</v>
      </c>
      <c r="X795" s="182">
        <f>VLOOKUP(A:A,[3]全区!$A$1:$S$65536,19,FALSE)</f>
        <v>0</v>
      </c>
      <c r="Y795" s="219">
        <f t="shared" si="1546"/>
        <v>0</v>
      </c>
      <c r="AA795" s="182">
        <f>VLOOKUP(A:A,[2]全区!$A$1:$T$65536,20,FALSE)</f>
        <v>0</v>
      </c>
      <c r="AB795" s="219">
        <f t="shared" si="1547"/>
        <v>0</v>
      </c>
      <c r="AC795" s="182">
        <f>VLOOKUP(A:A,[1]全区!$A$1:$V$65536,22,FALSE)</f>
        <v>0</v>
      </c>
      <c r="AD795" s="219">
        <f t="shared" si="1548"/>
        <v>0</v>
      </c>
      <c r="AE795" s="182">
        <f>VLOOKUP(A:A,[2]全区!$A$1:$P$65536,16,FALSE)</f>
        <v>0</v>
      </c>
      <c r="AF795" s="219">
        <f t="shared" si="1549"/>
        <v>0</v>
      </c>
      <c r="AH795" s="182">
        <v>0</v>
      </c>
      <c r="AI795" s="182">
        <f>VLOOKUP(A:A,'[4]YB01'!$A$1:$C$1317,3,FALSE)</f>
        <v>0</v>
      </c>
      <c r="AJ795" s="177">
        <f t="shared" si="1538"/>
        <v>0</v>
      </c>
      <c r="AK795" s="146">
        <v>0</v>
      </c>
      <c r="AL795" s="146">
        <f t="shared" si="1550"/>
        <v>0</v>
      </c>
      <c r="AM795" s="228">
        <v>0</v>
      </c>
      <c r="AN795" s="182">
        <f t="shared" si="1527"/>
        <v>0</v>
      </c>
      <c r="AO795" s="219">
        <v>0</v>
      </c>
      <c r="AP795" s="176">
        <f>(SUMIF([5]预算调整!$O:$O,A:A,[5]预算调整!$AD:$AD))/10000</f>
        <v>0</v>
      </c>
      <c r="AQ795" s="219">
        <f t="shared" si="1551"/>
        <v>0</v>
      </c>
      <c r="AR795" s="219">
        <v>0</v>
      </c>
      <c r="AS795" s="182">
        <f>(SUMIF([6]预算调整!$F:$F,A:A,[6]预算调整!$P:$P))/10000</f>
        <v>0</v>
      </c>
      <c r="AT795" s="219">
        <f t="shared" si="1539"/>
        <v>0</v>
      </c>
      <c r="AW795" s="231">
        <v>0</v>
      </c>
      <c r="AX795" s="182">
        <f>(SUMIF([7]Sheet2!$B:$B,A:A,[7]Sheet2!$C:$C))/10000</f>
        <v>0</v>
      </c>
      <c r="AY795" s="219">
        <f t="shared" si="1540"/>
        <v>0</v>
      </c>
      <c r="BC795" s="182">
        <v>0</v>
      </c>
      <c r="BD795" s="146">
        <f t="shared" si="1541"/>
        <v>0</v>
      </c>
      <c r="BE795" s="182">
        <v>0</v>
      </c>
      <c r="BF795" s="182">
        <f>SUMIF([8]Sheet1!$O:$O,A795,[8]Sheet1!$AD:$AD)</f>
        <v>0</v>
      </c>
    </row>
    <row r="796" customHeight="1" spans="1:58">
      <c r="A796" s="208">
        <v>2120109</v>
      </c>
      <c r="B796" s="60" t="s">
        <v>686</v>
      </c>
      <c r="C796" s="63">
        <f t="shared" si="1532"/>
        <v>60</v>
      </c>
      <c r="D796" s="63">
        <f t="shared" si="1533"/>
        <v>0</v>
      </c>
      <c r="E796" s="63">
        <f t="shared" si="1534"/>
        <v>34</v>
      </c>
      <c r="F796" s="63">
        <f t="shared" si="1535"/>
        <v>0</v>
      </c>
      <c r="G796" s="63">
        <f t="shared" si="1536"/>
        <v>0</v>
      </c>
      <c r="H796" s="63">
        <f t="shared" si="1537"/>
        <v>94</v>
      </c>
      <c r="I796" s="106" t="str">
        <f t="shared" si="1528"/>
        <v>是</v>
      </c>
      <c r="J796" s="146" t="str">
        <f t="shared" si="1529"/>
        <v>项</v>
      </c>
      <c r="K796" s="146" t="str">
        <f t="shared" si="1530"/>
        <v>212</v>
      </c>
      <c r="N796" s="218">
        <v>60</v>
      </c>
      <c r="O796" s="146">
        <v>60.3067</v>
      </c>
      <c r="P796" s="219">
        <f t="shared" si="1544"/>
        <v>60</v>
      </c>
      <c r="Q796" s="219">
        <v>0</v>
      </c>
      <c r="R796" s="219">
        <v>0</v>
      </c>
      <c r="S796" s="219">
        <f>VLOOKUP(A:A,[3]全区!$A$1:$O$65536,15,FALSE)</f>
        <v>0</v>
      </c>
      <c r="T796" s="219">
        <v>0</v>
      </c>
      <c r="U796" s="146">
        <f>VLOOKUP(A:A,[3]全区!$A$1:$Q$65536,17,FALSE)</f>
        <v>0</v>
      </c>
      <c r="V796" s="219">
        <f t="shared" si="1545"/>
        <v>0</v>
      </c>
      <c r="W796" s="219">
        <v>0</v>
      </c>
      <c r="X796" s="182">
        <f>VLOOKUP(A:A,[3]全区!$A$1:$S$65536,19,FALSE)</f>
        <v>0</v>
      </c>
      <c r="Y796" s="219">
        <f t="shared" si="1546"/>
        <v>0</v>
      </c>
      <c r="AA796" s="182">
        <f>VLOOKUP(A:A,[2]全区!$A$1:$T$65536,20,FALSE)</f>
        <v>0</v>
      </c>
      <c r="AB796" s="219">
        <f t="shared" si="1547"/>
        <v>0</v>
      </c>
      <c r="AC796" s="182">
        <f>VLOOKUP(A:A,[1]全区!$A$1:$V$65536,22,FALSE)</f>
        <v>0</v>
      </c>
      <c r="AD796" s="219">
        <f t="shared" si="1548"/>
        <v>0</v>
      </c>
      <c r="AE796" s="182">
        <f>VLOOKUP(A:A,[2]全区!$A$1:$P$65536,16,FALSE)</f>
        <v>0</v>
      </c>
      <c r="AF796" s="219">
        <f t="shared" si="1549"/>
        <v>0</v>
      </c>
      <c r="AH796" s="182">
        <v>66</v>
      </c>
      <c r="AI796" s="182">
        <f>VLOOKUP(A:A,'[4]YB01'!$A$1:$C$1317,3,FALSE)</f>
        <v>66</v>
      </c>
      <c r="AJ796" s="177">
        <f t="shared" si="1538"/>
        <v>6</v>
      </c>
      <c r="AK796" s="146">
        <v>66</v>
      </c>
      <c r="AL796" s="146">
        <f t="shared" si="1550"/>
        <v>66</v>
      </c>
      <c r="AM796" s="228">
        <v>65.639537</v>
      </c>
      <c r="AN796" s="182">
        <f t="shared" si="1527"/>
        <v>28</v>
      </c>
      <c r="AO796" s="219">
        <v>6</v>
      </c>
      <c r="AP796" s="176">
        <f>(SUMIF([5]预算调整!$O:$O,A:A,[5]预算调整!$AD:$AD))/10000</f>
        <v>5.556363</v>
      </c>
      <c r="AQ796" s="219">
        <f t="shared" si="1551"/>
        <v>6</v>
      </c>
      <c r="AR796" s="219">
        <v>0</v>
      </c>
      <c r="AS796" s="182">
        <f>(SUMIF([6]预算调整!$F:$F,A:A,[6]预算调整!$P:$P))/10000</f>
        <v>0</v>
      </c>
      <c r="AT796" s="219">
        <f t="shared" si="1539"/>
        <v>0</v>
      </c>
      <c r="AW796" s="231">
        <v>0</v>
      </c>
      <c r="AX796" s="182">
        <f>(SUMIF([7]Sheet2!$B:$B,A:A,[7]Sheet2!$C:$C))/10000</f>
        <v>0</v>
      </c>
      <c r="AY796" s="219">
        <f t="shared" si="1540"/>
        <v>0</v>
      </c>
      <c r="BC796" s="182">
        <v>28</v>
      </c>
      <c r="BD796" s="146">
        <f t="shared" si="1541"/>
        <v>28</v>
      </c>
      <c r="BE796" s="182">
        <v>27.9513</v>
      </c>
      <c r="BF796" s="182">
        <f>SUMIF([8]Sheet1!$O:$O,A796,[8]Sheet1!$AD:$AD)</f>
        <v>279513</v>
      </c>
    </row>
    <row r="797" hidden="1" customHeight="1" spans="1:58">
      <c r="A797" s="208">
        <v>2120110</v>
      </c>
      <c r="B797" s="60" t="s">
        <v>687</v>
      </c>
      <c r="C797" s="63">
        <f t="shared" si="1532"/>
        <v>0</v>
      </c>
      <c r="D797" s="63">
        <f t="shared" si="1533"/>
        <v>0</v>
      </c>
      <c r="E797" s="63">
        <f t="shared" si="1534"/>
        <v>0</v>
      </c>
      <c r="F797" s="63">
        <f t="shared" si="1535"/>
        <v>0</v>
      </c>
      <c r="G797" s="63">
        <f t="shared" si="1536"/>
        <v>0</v>
      </c>
      <c r="H797" s="63">
        <f t="shared" si="1537"/>
        <v>0</v>
      </c>
      <c r="I797" s="106" t="str">
        <f t="shared" si="1528"/>
        <v>否</v>
      </c>
      <c r="J797" s="146" t="str">
        <f t="shared" si="1529"/>
        <v>项</v>
      </c>
      <c r="K797" s="146" t="str">
        <f t="shared" si="1530"/>
        <v>212</v>
      </c>
      <c r="N797" s="218">
        <v>0</v>
      </c>
      <c r="O797" s="146">
        <v>0</v>
      </c>
      <c r="P797" s="219">
        <f t="shared" si="1544"/>
        <v>0</v>
      </c>
      <c r="Q797" s="219">
        <v>0</v>
      </c>
      <c r="R797" s="219">
        <v>0</v>
      </c>
      <c r="S797" s="219">
        <f>VLOOKUP(A:A,[3]全区!$A$1:$O$65536,15,FALSE)</f>
        <v>0</v>
      </c>
      <c r="T797" s="219">
        <v>0</v>
      </c>
      <c r="U797" s="146">
        <f>VLOOKUP(A:A,[3]全区!$A$1:$Q$65536,17,FALSE)</f>
        <v>0</v>
      </c>
      <c r="V797" s="219">
        <f t="shared" si="1545"/>
        <v>0</v>
      </c>
      <c r="W797" s="219">
        <v>0</v>
      </c>
      <c r="X797" s="182">
        <f>VLOOKUP(A:A,[3]全区!$A$1:$S$65536,19,FALSE)</f>
        <v>0</v>
      </c>
      <c r="Y797" s="219">
        <f t="shared" si="1546"/>
        <v>0</v>
      </c>
      <c r="AA797" s="182">
        <f>VLOOKUP(A:A,[2]全区!$A$1:$T$65536,20,FALSE)</f>
        <v>0</v>
      </c>
      <c r="AB797" s="219">
        <f t="shared" si="1547"/>
        <v>0</v>
      </c>
      <c r="AC797" s="182">
        <f>VLOOKUP(A:A,[1]全区!$A$1:$V$65536,22,FALSE)</f>
        <v>0</v>
      </c>
      <c r="AD797" s="219">
        <f t="shared" si="1548"/>
        <v>0</v>
      </c>
      <c r="AE797" s="182">
        <f>VLOOKUP(A:A,[2]全区!$A$1:$P$65536,16,FALSE)</f>
        <v>0</v>
      </c>
      <c r="AF797" s="219">
        <f t="shared" si="1549"/>
        <v>0</v>
      </c>
      <c r="AH797" s="182">
        <v>0</v>
      </c>
      <c r="AI797" s="182">
        <f>VLOOKUP(A:A,'[4]YB01'!$A$1:$C$1317,3,FALSE)</f>
        <v>0</v>
      </c>
      <c r="AJ797" s="177">
        <f t="shared" si="1538"/>
        <v>0</v>
      </c>
      <c r="AK797" s="146">
        <v>0</v>
      </c>
      <c r="AL797" s="146">
        <f t="shared" si="1550"/>
        <v>0</v>
      </c>
      <c r="AM797" s="228">
        <v>0</v>
      </c>
      <c r="AN797" s="182">
        <f t="shared" si="1527"/>
        <v>0</v>
      </c>
      <c r="AO797" s="219">
        <v>0</v>
      </c>
      <c r="AP797" s="176">
        <f>(SUMIF([5]预算调整!$O:$O,A:A,[5]预算调整!$AD:$AD))/10000</f>
        <v>0</v>
      </c>
      <c r="AQ797" s="219">
        <f t="shared" si="1551"/>
        <v>0</v>
      </c>
      <c r="AR797" s="219">
        <v>0</v>
      </c>
      <c r="AS797" s="182">
        <f>(SUMIF([6]预算调整!$F:$F,A:A,[6]预算调整!$P:$P))/10000</f>
        <v>0</v>
      </c>
      <c r="AT797" s="219">
        <f t="shared" si="1539"/>
        <v>0</v>
      </c>
      <c r="AW797" s="231">
        <v>0</v>
      </c>
      <c r="AX797" s="182">
        <f>(SUMIF([7]Sheet2!$B:$B,A:A,[7]Sheet2!$C:$C))/10000</f>
        <v>0</v>
      </c>
      <c r="AY797" s="219">
        <f t="shared" si="1540"/>
        <v>0</v>
      </c>
      <c r="BC797" s="182">
        <v>0</v>
      </c>
      <c r="BD797" s="146">
        <f t="shared" si="1541"/>
        <v>0</v>
      </c>
      <c r="BE797" s="182">
        <v>0</v>
      </c>
      <c r="BF797" s="182">
        <f>SUMIF([8]Sheet1!$O:$O,A797,[8]Sheet1!$AD:$AD)</f>
        <v>0</v>
      </c>
    </row>
    <row r="798" customHeight="1" spans="1:58">
      <c r="A798" s="208">
        <v>2120199</v>
      </c>
      <c r="B798" s="60" t="s">
        <v>688</v>
      </c>
      <c r="C798" s="63">
        <f t="shared" si="1532"/>
        <v>716</v>
      </c>
      <c r="D798" s="63">
        <f t="shared" si="1533"/>
        <v>0</v>
      </c>
      <c r="E798" s="63">
        <f t="shared" si="1534"/>
        <v>-689</v>
      </c>
      <c r="F798" s="63">
        <f t="shared" si="1535"/>
        <v>0</v>
      </c>
      <c r="G798" s="63">
        <f t="shared" si="1536"/>
        <v>0</v>
      </c>
      <c r="H798" s="63">
        <f t="shared" si="1537"/>
        <v>27</v>
      </c>
      <c r="I798" s="106" t="str">
        <f t="shared" si="1528"/>
        <v>是</v>
      </c>
      <c r="J798" s="146" t="str">
        <f t="shared" si="1529"/>
        <v>项</v>
      </c>
      <c r="K798" s="146" t="str">
        <f t="shared" si="1530"/>
        <v>212</v>
      </c>
      <c r="N798" s="218">
        <v>716</v>
      </c>
      <c r="O798" s="146">
        <v>716.3</v>
      </c>
      <c r="P798" s="219">
        <f t="shared" si="1544"/>
        <v>716</v>
      </c>
      <c r="Q798" s="219">
        <v>0</v>
      </c>
      <c r="R798" s="219">
        <v>0</v>
      </c>
      <c r="S798" s="219">
        <f>VLOOKUP(A:A,[3]全区!$A$1:$O$65536,15,FALSE)</f>
        <v>0</v>
      </c>
      <c r="T798" s="219">
        <v>0</v>
      </c>
      <c r="U798" s="146">
        <f>VLOOKUP(A:A,[3]全区!$A$1:$Q$65536,17,FALSE)</f>
        <v>0</v>
      </c>
      <c r="V798" s="219">
        <f t="shared" si="1545"/>
        <v>0</v>
      </c>
      <c r="W798" s="219">
        <v>0</v>
      </c>
      <c r="X798" s="182">
        <f>VLOOKUP(A:A,[3]全区!$A$1:$S$65536,19,FALSE)</f>
        <v>0</v>
      </c>
      <c r="Y798" s="219">
        <f t="shared" si="1546"/>
        <v>0</v>
      </c>
      <c r="AA798" s="182">
        <f>VLOOKUP(A:A,[2]全区!$A$1:$T$65536,20,FALSE)</f>
        <v>0</v>
      </c>
      <c r="AB798" s="219">
        <f t="shared" si="1547"/>
        <v>0</v>
      </c>
      <c r="AC798" s="182">
        <f>VLOOKUP(A:A,[1]全区!$A$1:$V$65536,22,FALSE)</f>
        <v>0</v>
      </c>
      <c r="AD798" s="219">
        <f t="shared" si="1548"/>
        <v>0</v>
      </c>
      <c r="AE798" s="182">
        <f>VLOOKUP(A:A,[2]全区!$A$1:$P$65536,16,FALSE)</f>
        <v>0</v>
      </c>
      <c r="AF798" s="219">
        <f t="shared" si="1549"/>
        <v>0</v>
      </c>
      <c r="AH798" s="182">
        <v>27</v>
      </c>
      <c r="AI798" s="182">
        <f>VLOOKUP(A:A,'[4]YB01'!$A$1:$C$1317,3,FALSE)</f>
        <v>27</v>
      </c>
      <c r="AJ798" s="177">
        <f t="shared" si="1538"/>
        <v>689</v>
      </c>
      <c r="AK798" s="146">
        <v>27</v>
      </c>
      <c r="AL798" s="146">
        <f t="shared" si="1550"/>
        <v>27</v>
      </c>
      <c r="AM798" s="228">
        <v>26.8831</v>
      </c>
      <c r="AN798" s="182">
        <f t="shared" si="1527"/>
        <v>0</v>
      </c>
      <c r="AO798" s="219">
        <v>0</v>
      </c>
      <c r="AP798" s="176">
        <f>(SUMIF([5]预算调整!$O:$O,A:A,[5]预算调整!$AD:$AD))/10000</f>
        <v>0</v>
      </c>
      <c r="AQ798" s="219">
        <f t="shared" si="1551"/>
        <v>0</v>
      </c>
      <c r="AR798" s="219">
        <v>689</v>
      </c>
      <c r="AS798" s="182">
        <f>(SUMIF([6]预算调整!$F:$F,A:A,[6]预算调整!$P:$P))/10000</f>
        <v>689.4169</v>
      </c>
      <c r="AT798" s="219">
        <f t="shared" si="1539"/>
        <v>689</v>
      </c>
      <c r="AW798" s="231">
        <v>0</v>
      </c>
      <c r="AX798" s="182">
        <f>(SUMIF([7]Sheet2!$B:$B,A:A,[7]Sheet2!$C:$C))/10000</f>
        <v>0</v>
      </c>
      <c r="AY798" s="219">
        <f t="shared" si="1540"/>
        <v>0</v>
      </c>
      <c r="BC798" s="182">
        <v>0</v>
      </c>
      <c r="BD798" s="146">
        <f t="shared" si="1541"/>
        <v>0</v>
      </c>
      <c r="BE798" s="182">
        <v>0</v>
      </c>
      <c r="BF798" s="182">
        <f>SUMIF([8]Sheet1!$O:$O,A798,[8]Sheet1!$AD:$AD)</f>
        <v>0</v>
      </c>
    </row>
    <row r="799" s="177" customFormat="1" customHeight="1" spans="1:58">
      <c r="A799" s="209">
        <v>21202</v>
      </c>
      <c r="B799" s="207" t="s">
        <v>689</v>
      </c>
      <c r="C799" s="66">
        <f t="shared" ref="C799:H799" si="1552">C800</f>
        <v>3</v>
      </c>
      <c r="D799" s="66">
        <f t="shared" si="1552"/>
        <v>0</v>
      </c>
      <c r="E799" s="66">
        <f t="shared" si="1552"/>
        <v>0</v>
      </c>
      <c r="F799" s="66">
        <f t="shared" si="1552"/>
        <v>0</v>
      </c>
      <c r="G799" s="66">
        <f t="shared" si="1552"/>
        <v>0</v>
      </c>
      <c r="H799" s="66">
        <f t="shared" si="1552"/>
        <v>3</v>
      </c>
      <c r="I799" s="106" t="str">
        <f t="shared" si="1528"/>
        <v>是</v>
      </c>
      <c r="J799" s="143" t="str">
        <f t="shared" si="1529"/>
        <v>款</v>
      </c>
      <c r="K799" s="143" t="str">
        <f t="shared" si="1530"/>
        <v>212</v>
      </c>
      <c r="L799" s="143"/>
      <c r="M799" s="143"/>
      <c r="N799" s="143"/>
      <c r="O799" s="143"/>
      <c r="P799" s="143"/>
      <c r="Q799" s="143"/>
      <c r="R799" s="143"/>
      <c r="S799" s="143"/>
      <c r="T799" s="143"/>
      <c r="U799" s="143"/>
      <c r="V799" s="143"/>
      <c r="W799" s="143"/>
      <c r="AN799" s="182">
        <f t="shared" si="1527"/>
        <v>0</v>
      </c>
      <c r="AO799" s="219"/>
      <c r="AP799" s="176">
        <f>(SUMIF([5]预算调整!$O:$O,A:A,[5]预算调整!$AD:$AD))/10000</f>
        <v>0</v>
      </c>
      <c r="AQ799" s="219">
        <f t="shared" si="1551"/>
        <v>0</v>
      </c>
      <c r="AR799" s="219"/>
      <c r="AS799" s="182">
        <v>0</v>
      </c>
      <c r="AX799" s="182">
        <v>0</v>
      </c>
      <c r="BC799" s="182"/>
      <c r="BD799" s="182"/>
      <c r="BE799" s="182">
        <v>0</v>
      </c>
      <c r="BF799" s="182"/>
    </row>
    <row r="800" customHeight="1" spans="1:58">
      <c r="A800" s="208">
        <v>2120201</v>
      </c>
      <c r="B800" s="241" t="s">
        <v>690</v>
      </c>
      <c r="C800" s="63">
        <f t="shared" ref="C800:C803" si="1553">N800+T800+W800</f>
        <v>3</v>
      </c>
      <c r="D800" s="63">
        <f t="shared" ref="D800:D803" si="1554">Q800+T800</f>
        <v>0</v>
      </c>
      <c r="E800" s="63">
        <f t="shared" ref="E800:E803" si="1555">H800-C800</f>
        <v>0</v>
      </c>
      <c r="F800" s="63">
        <f t="shared" ref="F800:F803" si="1556">G800-D800</f>
        <v>0</v>
      </c>
      <c r="G800" s="63">
        <f t="shared" ref="G800:G803" si="1557">AW800</f>
        <v>0</v>
      </c>
      <c r="H800" s="63">
        <f t="shared" ref="H800:H803" si="1558">AK800+AN800</f>
        <v>3</v>
      </c>
      <c r="I800" s="106" t="str">
        <f t="shared" si="1528"/>
        <v>是</v>
      </c>
      <c r="J800" s="146" t="str">
        <f t="shared" si="1529"/>
        <v>项</v>
      </c>
      <c r="K800" s="146" t="str">
        <f t="shared" si="1530"/>
        <v>212</v>
      </c>
      <c r="N800" s="218">
        <v>3</v>
      </c>
      <c r="O800" s="146">
        <v>3.357</v>
      </c>
      <c r="P800" s="219">
        <f>ROUND(O800,0)</f>
        <v>3</v>
      </c>
      <c r="Q800" s="219">
        <v>0</v>
      </c>
      <c r="R800" s="219">
        <v>0</v>
      </c>
      <c r="S800" s="219">
        <f>VLOOKUP(A:A,[3]全区!$A$1:$O$65536,15,FALSE)</f>
        <v>0</v>
      </c>
      <c r="T800" s="219">
        <v>0</v>
      </c>
      <c r="U800" s="146">
        <f>VLOOKUP(A:A,[3]全区!$A$1:$Q$65536,17,FALSE)</f>
        <v>0</v>
      </c>
      <c r="V800" s="219">
        <f>ROUND(U800,0)</f>
        <v>0</v>
      </c>
      <c r="W800" s="219">
        <v>0</v>
      </c>
      <c r="X800" s="182">
        <f>VLOOKUP(A:A,[3]全区!$A$1:$S$65536,19,FALSE)</f>
        <v>0</v>
      </c>
      <c r="Y800" s="219">
        <f>ROUND(X800,0)</f>
        <v>0</v>
      </c>
      <c r="AA800" s="182">
        <f>VLOOKUP(A:A,[2]全区!$A$1:$T$65536,20,FALSE)</f>
        <v>0</v>
      </c>
      <c r="AB800" s="219">
        <f>ROUND(AA800,0)</f>
        <v>0</v>
      </c>
      <c r="AC800" s="182">
        <f>VLOOKUP(A:A,[1]全区!$A$1:$V$65536,22,FALSE)</f>
        <v>0</v>
      </c>
      <c r="AD800" s="219">
        <f>ROUND(AC800,0)</f>
        <v>0</v>
      </c>
      <c r="AE800" s="182">
        <f>VLOOKUP(A:A,[2]全区!$A$1:$P$65536,16,FALSE)</f>
        <v>0</v>
      </c>
      <c r="AF800" s="219">
        <f>ROUND(AE800,0)</f>
        <v>0</v>
      </c>
      <c r="AH800" s="182">
        <v>3</v>
      </c>
      <c r="AI800" s="182">
        <f>VLOOKUP(A:A,'[4]YB01'!$A$1:$C$1317,3,FALSE)</f>
        <v>3</v>
      </c>
      <c r="AJ800" s="177">
        <f t="shared" ref="AJ800:AJ803" si="1559">AO800+AR800</f>
        <v>0</v>
      </c>
      <c r="AK800" s="146">
        <v>3</v>
      </c>
      <c r="AL800" s="146">
        <f>ROUND(AM800,0)</f>
        <v>3</v>
      </c>
      <c r="AM800" s="228">
        <v>3.357</v>
      </c>
      <c r="AN800" s="182">
        <f t="shared" si="1527"/>
        <v>0</v>
      </c>
      <c r="AO800" s="219">
        <v>0</v>
      </c>
      <c r="AP800" s="176">
        <f>(SUMIF([5]预算调整!$O:$O,A:A,[5]预算调整!$AD:$AD))/10000</f>
        <v>0</v>
      </c>
      <c r="AQ800" s="219">
        <f t="shared" si="1551"/>
        <v>0</v>
      </c>
      <c r="AR800" s="219">
        <v>0</v>
      </c>
      <c r="AS800" s="182">
        <f>(SUMIF([6]预算调整!$F:$F,A:A,[6]预算调整!$P:$P))/10000</f>
        <v>0</v>
      </c>
      <c r="AT800" s="219">
        <f t="shared" ref="AT800:AT803" si="1560">ROUND(AS800,0)</f>
        <v>0</v>
      </c>
      <c r="AW800" s="231">
        <v>0</v>
      </c>
      <c r="AX800" s="182">
        <f>(SUMIF([7]Sheet2!$B:$B,A:A,[7]Sheet2!$C:$C))/10000</f>
        <v>0</v>
      </c>
      <c r="AY800" s="219">
        <f t="shared" ref="AY800:AY803" si="1561">ROUND(AX800,0)</f>
        <v>0</v>
      </c>
      <c r="BC800" s="182">
        <v>0</v>
      </c>
      <c r="BD800" s="146">
        <f t="shared" ref="BD800:BD803" si="1562">ROUND(BE800,0)</f>
        <v>0</v>
      </c>
      <c r="BE800" s="182">
        <v>0</v>
      </c>
      <c r="BF800" s="182">
        <f>SUMIF([8]Sheet1!$O:$O,A800,[8]Sheet1!$AD:$AD)</f>
        <v>0</v>
      </c>
    </row>
    <row r="801" s="177" customFormat="1" customHeight="1" spans="1:58">
      <c r="A801" s="209">
        <v>21203</v>
      </c>
      <c r="B801" s="207" t="s">
        <v>691</v>
      </c>
      <c r="C801" s="66">
        <f t="shared" ref="C801:H801" si="1563">SUM(C802:C803)</f>
        <v>184</v>
      </c>
      <c r="D801" s="66">
        <f t="shared" si="1563"/>
        <v>0</v>
      </c>
      <c r="E801" s="66">
        <f t="shared" si="1563"/>
        <v>39</v>
      </c>
      <c r="F801" s="66">
        <f t="shared" si="1563"/>
        <v>0</v>
      </c>
      <c r="G801" s="66">
        <f t="shared" si="1563"/>
        <v>0</v>
      </c>
      <c r="H801" s="66">
        <f t="shared" si="1563"/>
        <v>223</v>
      </c>
      <c r="I801" s="106" t="str">
        <f t="shared" si="1528"/>
        <v>是</v>
      </c>
      <c r="J801" s="143" t="str">
        <f t="shared" si="1529"/>
        <v>款</v>
      </c>
      <c r="K801" s="143" t="str">
        <f t="shared" si="1530"/>
        <v>212</v>
      </c>
      <c r="L801" s="143"/>
      <c r="M801" s="143"/>
      <c r="N801" s="143"/>
      <c r="O801" s="143"/>
      <c r="P801" s="143"/>
      <c r="Q801" s="143"/>
      <c r="R801" s="143"/>
      <c r="S801" s="143"/>
      <c r="T801" s="143"/>
      <c r="U801" s="143"/>
      <c r="V801" s="143"/>
      <c r="W801" s="143"/>
      <c r="AN801" s="182">
        <f t="shared" si="1527"/>
        <v>0</v>
      </c>
      <c r="AO801" s="219"/>
      <c r="AP801" s="176">
        <f>(SUMIF([5]预算调整!$O:$O,A:A,[5]预算调整!$AD:$AD))/10000</f>
        <v>0</v>
      </c>
      <c r="AQ801" s="219">
        <f t="shared" si="1551"/>
        <v>0</v>
      </c>
      <c r="AR801" s="219"/>
      <c r="AS801" s="182">
        <v>0</v>
      </c>
      <c r="AX801" s="182">
        <v>0</v>
      </c>
      <c r="BC801" s="182"/>
      <c r="BD801" s="182"/>
      <c r="BE801" s="182">
        <v>0</v>
      </c>
      <c r="BF801" s="182"/>
    </row>
    <row r="802" hidden="1" customHeight="1" spans="1:58">
      <c r="A802" s="208">
        <v>2120303</v>
      </c>
      <c r="B802" s="60" t="s">
        <v>692</v>
      </c>
      <c r="C802" s="63">
        <f t="shared" si="1553"/>
        <v>0</v>
      </c>
      <c r="D802" s="63">
        <f t="shared" si="1554"/>
        <v>0</v>
      </c>
      <c r="E802" s="63">
        <f t="shared" si="1555"/>
        <v>0</v>
      </c>
      <c r="F802" s="63">
        <f t="shared" si="1556"/>
        <v>0</v>
      </c>
      <c r="G802" s="63">
        <f t="shared" si="1557"/>
        <v>0</v>
      </c>
      <c r="H802" s="63">
        <f t="shared" si="1558"/>
        <v>0</v>
      </c>
      <c r="I802" s="106" t="str">
        <f t="shared" si="1528"/>
        <v>否</v>
      </c>
      <c r="J802" s="146" t="str">
        <f t="shared" si="1529"/>
        <v>项</v>
      </c>
      <c r="K802" s="146" t="str">
        <f t="shared" si="1530"/>
        <v>212</v>
      </c>
      <c r="N802" s="218">
        <v>0</v>
      </c>
      <c r="O802" s="146">
        <v>0</v>
      </c>
      <c r="P802" s="219">
        <f>ROUND(O802,0)</f>
        <v>0</v>
      </c>
      <c r="Q802" s="219">
        <v>0</v>
      </c>
      <c r="R802" s="219">
        <v>0</v>
      </c>
      <c r="S802" s="219">
        <f>VLOOKUP(A:A,[3]全区!$A$1:$O$65536,15,FALSE)</f>
        <v>0</v>
      </c>
      <c r="T802" s="219">
        <v>0</v>
      </c>
      <c r="U802" s="146">
        <f>VLOOKUP(A:A,[3]全区!$A$1:$Q$65536,17,FALSE)</f>
        <v>0</v>
      </c>
      <c r="V802" s="219">
        <f>ROUND(U802,0)</f>
        <v>0</v>
      </c>
      <c r="W802" s="219">
        <v>0</v>
      </c>
      <c r="X802" s="182">
        <f>VLOOKUP(A:A,[3]全区!$A$1:$S$65536,19,FALSE)</f>
        <v>0</v>
      </c>
      <c r="Y802" s="219">
        <f>ROUND(X802,0)</f>
        <v>0</v>
      </c>
      <c r="AA802" s="182">
        <f>VLOOKUP(A:A,[2]全区!$A$1:$T$65536,20,FALSE)</f>
        <v>0</v>
      </c>
      <c r="AB802" s="219">
        <f>ROUND(AA802,0)</f>
        <v>0</v>
      </c>
      <c r="AC802" s="182">
        <f>VLOOKUP(A:A,[1]全区!$A$1:$V$65536,22,FALSE)</f>
        <v>0</v>
      </c>
      <c r="AD802" s="219">
        <f>ROUND(AC802,0)</f>
        <v>0</v>
      </c>
      <c r="AE802" s="182">
        <f>VLOOKUP(A:A,[2]全区!$A$1:$P$65536,16,FALSE)</f>
        <v>0</v>
      </c>
      <c r="AF802" s="219">
        <f>ROUND(AE802,0)</f>
        <v>0</v>
      </c>
      <c r="AH802" s="182">
        <v>0</v>
      </c>
      <c r="AI802" s="182">
        <f>VLOOKUP(A:A,'[4]YB01'!$A$1:$C$1317,3,FALSE)</f>
        <v>0</v>
      </c>
      <c r="AJ802" s="177">
        <f t="shared" si="1559"/>
        <v>0</v>
      </c>
      <c r="AK802" s="146">
        <v>0</v>
      </c>
      <c r="AL802" s="146">
        <f>ROUND(AM802,0)</f>
        <v>0</v>
      </c>
      <c r="AM802" s="228">
        <v>0</v>
      </c>
      <c r="AN802" s="182">
        <f t="shared" si="1527"/>
        <v>0</v>
      </c>
      <c r="AO802" s="219">
        <v>0</v>
      </c>
      <c r="AP802" s="176">
        <f>(SUMIF([5]预算调整!$O:$O,A:A,[5]预算调整!$AD:$AD))/10000</f>
        <v>0</v>
      </c>
      <c r="AQ802" s="219">
        <f t="shared" si="1551"/>
        <v>0</v>
      </c>
      <c r="AR802" s="219">
        <v>0</v>
      </c>
      <c r="AS802" s="182">
        <f>(SUMIF([6]预算调整!$F:$F,A:A,[6]预算调整!$P:$P))/10000</f>
        <v>0</v>
      </c>
      <c r="AT802" s="219">
        <f t="shared" si="1560"/>
        <v>0</v>
      </c>
      <c r="AW802" s="231">
        <v>0</v>
      </c>
      <c r="AX802" s="182">
        <f>(SUMIF([7]Sheet2!$B:$B,A:A,[7]Sheet2!$C:$C))/10000</f>
        <v>0</v>
      </c>
      <c r="AY802" s="219">
        <f t="shared" si="1561"/>
        <v>0</v>
      </c>
      <c r="BC802" s="182">
        <v>0</v>
      </c>
      <c r="BD802" s="146">
        <f t="shared" si="1562"/>
        <v>0</v>
      </c>
      <c r="BE802" s="182">
        <v>0</v>
      </c>
      <c r="BF802" s="182">
        <f>SUMIF([8]Sheet1!$O:$O,A802,[8]Sheet1!$AD:$AD)</f>
        <v>0</v>
      </c>
    </row>
    <row r="803" customHeight="1" spans="1:58">
      <c r="A803" s="208">
        <v>2120399</v>
      </c>
      <c r="B803" s="60" t="s">
        <v>693</v>
      </c>
      <c r="C803" s="63">
        <f t="shared" si="1553"/>
        <v>184</v>
      </c>
      <c r="D803" s="63">
        <f t="shared" si="1554"/>
        <v>0</v>
      </c>
      <c r="E803" s="63">
        <f t="shared" si="1555"/>
        <v>39</v>
      </c>
      <c r="F803" s="63">
        <f t="shared" si="1556"/>
        <v>0</v>
      </c>
      <c r="G803" s="63">
        <f t="shared" si="1557"/>
        <v>0</v>
      </c>
      <c r="H803" s="63">
        <f t="shared" si="1558"/>
        <v>223</v>
      </c>
      <c r="I803" s="106" t="str">
        <f t="shared" si="1528"/>
        <v>是</v>
      </c>
      <c r="J803" s="146" t="str">
        <f t="shared" si="1529"/>
        <v>项</v>
      </c>
      <c r="K803" s="146" t="str">
        <f t="shared" si="1530"/>
        <v>212</v>
      </c>
      <c r="N803" s="218">
        <v>184</v>
      </c>
      <c r="O803" s="146">
        <v>183.78526</v>
      </c>
      <c r="P803" s="219">
        <f>ROUND(O803,0)</f>
        <v>184</v>
      </c>
      <c r="Q803" s="219">
        <v>0</v>
      </c>
      <c r="R803" s="219">
        <v>0</v>
      </c>
      <c r="S803" s="219">
        <f>VLOOKUP(A:A,[3]全区!$A$1:$O$65536,15,FALSE)</f>
        <v>0</v>
      </c>
      <c r="T803" s="219">
        <v>0</v>
      </c>
      <c r="U803" s="146">
        <f>VLOOKUP(A:A,[3]全区!$A$1:$Q$65536,17,FALSE)</f>
        <v>0</v>
      </c>
      <c r="V803" s="219">
        <f>ROUND(U803,0)</f>
        <v>0</v>
      </c>
      <c r="W803" s="219">
        <v>0</v>
      </c>
      <c r="X803" s="182">
        <f>VLOOKUP(A:A,[3]全区!$A$1:$S$65536,19,FALSE)</f>
        <v>0</v>
      </c>
      <c r="Y803" s="219">
        <f>ROUND(X803,0)</f>
        <v>0</v>
      </c>
      <c r="AA803" s="182">
        <f>VLOOKUP(A:A,[2]全区!$A$1:$T$65536,20,FALSE)</f>
        <v>0</v>
      </c>
      <c r="AB803" s="219">
        <f>ROUND(AA803,0)</f>
        <v>0</v>
      </c>
      <c r="AC803" s="182">
        <f>VLOOKUP(A:A,[1]全区!$A$1:$V$65536,22,FALSE)</f>
        <v>0</v>
      </c>
      <c r="AD803" s="219">
        <f>ROUND(AC803,0)</f>
        <v>0</v>
      </c>
      <c r="AE803" s="182">
        <f>VLOOKUP(A:A,[2]全区!$A$1:$P$65536,16,FALSE)</f>
        <v>0</v>
      </c>
      <c r="AF803" s="219">
        <f>ROUND(AE803,0)</f>
        <v>0</v>
      </c>
      <c r="AH803" s="182">
        <v>176</v>
      </c>
      <c r="AI803" s="182">
        <f>VLOOKUP(A:A,'[4]YB01'!$A$1:$C$1317,3,FALSE)</f>
        <v>176</v>
      </c>
      <c r="AJ803" s="177">
        <f t="shared" si="1559"/>
        <v>12</v>
      </c>
      <c r="AK803" s="146">
        <v>178</v>
      </c>
      <c r="AL803" s="146">
        <f>ROUND(AM803,0)</f>
        <v>178</v>
      </c>
      <c r="AM803" s="228">
        <v>178.226559</v>
      </c>
      <c r="AN803" s="182">
        <f t="shared" si="1527"/>
        <v>45</v>
      </c>
      <c r="AO803" s="219">
        <v>10</v>
      </c>
      <c r="AP803" s="176">
        <f>(SUMIF([5]预算调整!$O:$O,A:A,[5]预算调整!$AD:$AD))/10000</f>
        <v>9.663197</v>
      </c>
      <c r="AQ803" s="219">
        <f t="shared" si="1551"/>
        <v>10</v>
      </c>
      <c r="AR803" s="219">
        <v>2</v>
      </c>
      <c r="AS803" s="182">
        <f>(SUMIF([6]预算调整!$F:$F,A:A,[6]预算调整!$P:$P))/10000</f>
        <v>1.814004</v>
      </c>
      <c r="AT803" s="219">
        <f t="shared" si="1560"/>
        <v>2</v>
      </c>
      <c r="AW803" s="231">
        <v>0</v>
      </c>
      <c r="AX803" s="182">
        <f>(SUMIF([7]Sheet2!$B:$B,A:A,[7]Sheet2!$C:$C))/10000</f>
        <v>0</v>
      </c>
      <c r="AY803" s="219">
        <f t="shared" si="1561"/>
        <v>0</v>
      </c>
      <c r="BC803" s="182">
        <v>45</v>
      </c>
      <c r="BD803" s="146">
        <f t="shared" si="1562"/>
        <v>45</v>
      </c>
      <c r="BE803" s="182">
        <v>44.5743</v>
      </c>
      <c r="BF803" s="182">
        <f>SUMIF([8]Sheet1!$O:$O,A803,[8]Sheet1!$AD:$AD)</f>
        <v>445743</v>
      </c>
    </row>
    <row r="804" s="177" customFormat="1" customHeight="1" spans="1:58">
      <c r="A804" s="209">
        <v>21205</v>
      </c>
      <c r="B804" s="207" t="s">
        <v>694</v>
      </c>
      <c r="C804" s="66">
        <f t="shared" ref="C804:H804" si="1564">C805</f>
        <v>1847</v>
      </c>
      <c r="D804" s="66">
        <f t="shared" si="1564"/>
        <v>0</v>
      </c>
      <c r="E804" s="66">
        <f t="shared" si="1564"/>
        <v>9</v>
      </c>
      <c r="F804" s="66">
        <f t="shared" si="1564"/>
        <v>0</v>
      </c>
      <c r="G804" s="66">
        <f t="shared" si="1564"/>
        <v>0</v>
      </c>
      <c r="H804" s="66">
        <f t="shared" si="1564"/>
        <v>1856</v>
      </c>
      <c r="I804" s="106" t="str">
        <f t="shared" si="1528"/>
        <v>是</v>
      </c>
      <c r="J804" s="143" t="str">
        <f t="shared" si="1529"/>
        <v>款</v>
      </c>
      <c r="K804" s="143" t="str">
        <f t="shared" si="1530"/>
        <v>212</v>
      </c>
      <c r="L804" s="143"/>
      <c r="M804" s="143"/>
      <c r="N804" s="143"/>
      <c r="O804" s="143"/>
      <c r="P804" s="143"/>
      <c r="Q804" s="143"/>
      <c r="R804" s="143"/>
      <c r="S804" s="143"/>
      <c r="T804" s="143"/>
      <c r="U804" s="143"/>
      <c r="V804" s="143"/>
      <c r="W804" s="143"/>
      <c r="AN804" s="182">
        <f t="shared" si="1527"/>
        <v>0</v>
      </c>
      <c r="AO804" s="219"/>
      <c r="AP804" s="176">
        <f>(SUMIF([5]预算调整!$O:$O,A:A,[5]预算调整!$AD:$AD))/10000</f>
        <v>0</v>
      </c>
      <c r="AQ804" s="219">
        <f t="shared" si="1551"/>
        <v>0</v>
      </c>
      <c r="AR804" s="219"/>
      <c r="AS804" s="182">
        <v>0</v>
      </c>
      <c r="AX804" s="182">
        <v>0</v>
      </c>
      <c r="BC804" s="182"/>
      <c r="BD804" s="182"/>
      <c r="BE804" s="182">
        <v>0</v>
      </c>
      <c r="BF804" s="182"/>
    </row>
    <row r="805" customHeight="1" spans="1:58">
      <c r="A805" s="208">
        <v>2120501</v>
      </c>
      <c r="B805" s="241" t="s">
        <v>695</v>
      </c>
      <c r="C805" s="63">
        <f t="shared" ref="C805:C809" si="1565">N805+T805+W805</f>
        <v>1847</v>
      </c>
      <c r="D805" s="63">
        <f t="shared" ref="D805:D809" si="1566">Q805+T805</f>
        <v>0</v>
      </c>
      <c r="E805" s="63">
        <f t="shared" ref="E805:E809" si="1567">H805-C805</f>
        <v>9</v>
      </c>
      <c r="F805" s="63">
        <f t="shared" ref="F805:F809" si="1568">G805-D805</f>
        <v>0</v>
      </c>
      <c r="G805" s="63">
        <f t="shared" ref="G805:G809" si="1569">AW805</f>
        <v>0</v>
      </c>
      <c r="H805" s="63">
        <f t="shared" ref="H805:H809" si="1570">AK805+AN805</f>
        <v>1856</v>
      </c>
      <c r="I805" s="106" t="str">
        <f t="shared" si="1528"/>
        <v>是</v>
      </c>
      <c r="J805" s="146" t="str">
        <f t="shared" si="1529"/>
        <v>项</v>
      </c>
      <c r="K805" s="146" t="str">
        <f t="shared" si="1530"/>
        <v>212</v>
      </c>
      <c r="N805" s="218">
        <v>1847</v>
      </c>
      <c r="O805" s="146">
        <v>1847.345371</v>
      </c>
      <c r="P805" s="219">
        <f>ROUND(O805,0)</f>
        <v>1847</v>
      </c>
      <c r="Q805" s="219">
        <v>0</v>
      </c>
      <c r="R805" s="219">
        <v>0</v>
      </c>
      <c r="S805" s="219">
        <f>VLOOKUP(A:A,[3]全区!$A$1:$O$65536,15,FALSE)</f>
        <v>0</v>
      </c>
      <c r="T805" s="219">
        <v>0</v>
      </c>
      <c r="U805" s="146">
        <f>VLOOKUP(A:A,[3]全区!$A$1:$Q$65536,17,FALSE)</f>
        <v>0</v>
      </c>
      <c r="V805" s="219">
        <f>ROUND(U805,0)</f>
        <v>0</v>
      </c>
      <c r="W805" s="219">
        <v>0</v>
      </c>
      <c r="X805" s="182">
        <f>VLOOKUP(A:A,[3]全区!$A$1:$S$65536,19,FALSE)</f>
        <v>0</v>
      </c>
      <c r="Y805" s="219">
        <f>ROUND(X805,0)</f>
        <v>0</v>
      </c>
      <c r="AA805" s="182">
        <f>VLOOKUP(A:A,[2]全区!$A$1:$T$65536,20,FALSE)</f>
        <v>0</v>
      </c>
      <c r="AB805" s="219">
        <f>ROUND(AA805,0)</f>
        <v>0</v>
      </c>
      <c r="AC805" s="182">
        <f>VLOOKUP(A:A,[1]全区!$A$1:$V$65536,22,FALSE)</f>
        <v>0</v>
      </c>
      <c r="AD805" s="219">
        <f>ROUND(AC805,0)</f>
        <v>0</v>
      </c>
      <c r="AE805" s="182">
        <f>VLOOKUP(A:A,[2]全区!$A$1:$P$65536,16,FALSE)</f>
        <v>0</v>
      </c>
      <c r="AF805" s="219">
        <f>ROUND(AE805,0)</f>
        <v>0</v>
      </c>
      <c r="AH805" s="182">
        <v>1512</v>
      </c>
      <c r="AI805" s="182">
        <f>VLOOKUP(A:A,'[4]YB01'!$A$1:$C$1317,3,FALSE)</f>
        <v>1512</v>
      </c>
      <c r="AJ805" s="177">
        <f t="shared" ref="AJ805:AJ809" si="1571">AO805+AR805</f>
        <v>297</v>
      </c>
      <c r="AK805" s="146">
        <v>1601</v>
      </c>
      <c r="AL805" s="146">
        <f>ROUND(AM805,0)</f>
        <v>1601</v>
      </c>
      <c r="AM805" s="228">
        <v>1600.509483</v>
      </c>
      <c r="AN805" s="182">
        <f t="shared" si="1527"/>
        <v>255</v>
      </c>
      <c r="AO805" s="219">
        <v>54</v>
      </c>
      <c r="AP805" s="176">
        <f>(SUMIF([5]预算调整!$O:$O,A:A,[5]预算调整!$AD:$AD))/10000</f>
        <v>53.629171</v>
      </c>
      <c r="AQ805" s="219">
        <f t="shared" si="1551"/>
        <v>54</v>
      </c>
      <c r="AR805" s="219">
        <v>243</v>
      </c>
      <c r="AS805" s="182">
        <f>(SUMIF([6]预算调整!$F:$F,A:A,[6]预算调整!$P:$P))/10000</f>
        <v>242.907567</v>
      </c>
      <c r="AT805" s="219">
        <f t="shared" ref="AT805:AT809" si="1572">ROUND(AS805,0)</f>
        <v>243</v>
      </c>
      <c r="AW805" s="231">
        <v>0</v>
      </c>
      <c r="AX805" s="182">
        <f>(SUMIF([7]Sheet2!$B:$B,A:A,[7]Sheet2!$C:$C))/10000</f>
        <v>0</v>
      </c>
      <c r="AY805" s="219">
        <f t="shared" ref="AY805:AY809" si="1573">ROUND(AX805,0)</f>
        <v>0</v>
      </c>
      <c r="BC805" s="182">
        <v>255</v>
      </c>
      <c r="BD805" s="146">
        <f t="shared" ref="BD805:BD809" si="1574">ROUND(BE805,0)</f>
        <v>255</v>
      </c>
      <c r="BE805" s="182">
        <v>255.1527</v>
      </c>
      <c r="BF805" s="182">
        <f>SUMIF([8]Sheet1!$O:$O,A805,[8]Sheet1!$AD:$AD)</f>
        <v>2551527</v>
      </c>
    </row>
    <row r="806" s="177" customFormat="1" hidden="1" customHeight="1" spans="1:58">
      <c r="A806" s="209">
        <v>21206</v>
      </c>
      <c r="B806" s="207" t="s">
        <v>696</v>
      </c>
      <c r="C806" s="66">
        <f t="shared" ref="C806:H806" si="1575">C807</f>
        <v>0</v>
      </c>
      <c r="D806" s="66">
        <f t="shared" si="1575"/>
        <v>0</v>
      </c>
      <c r="E806" s="66">
        <f t="shared" si="1575"/>
        <v>0</v>
      </c>
      <c r="F806" s="66">
        <f t="shared" si="1575"/>
        <v>0</v>
      </c>
      <c r="G806" s="66">
        <f t="shared" si="1575"/>
        <v>0</v>
      </c>
      <c r="H806" s="66">
        <f t="shared" si="1575"/>
        <v>0</v>
      </c>
      <c r="I806" s="106" t="str">
        <f t="shared" si="1528"/>
        <v>否</v>
      </c>
      <c r="J806" s="143" t="str">
        <f t="shared" si="1529"/>
        <v>款</v>
      </c>
      <c r="K806" s="143" t="str">
        <f t="shared" si="1530"/>
        <v>212</v>
      </c>
      <c r="L806" s="143"/>
      <c r="M806" s="143"/>
      <c r="N806" s="143"/>
      <c r="O806" s="143"/>
      <c r="P806" s="143"/>
      <c r="Q806" s="143"/>
      <c r="R806" s="143"/>
      <c r="S806" s="143"/>
      <c r="T806" s="143"/>
      <c r="U806" s="143"/>
      <c r="V806" s="143"/>
      <c r="W806" s="143"/>
      <c r="AN806" s="182">
        <f t="shared" si="1527"/>
        <v>0</v>
      </c>
      <c r="AO806" s="219"/>
      <c r="AP806" s="176">
        <f>(SUMIF([5]预算调整!$O:$O,A:A,[5]预算调整!$AD:$AD))/10000</f>
        <v>0</v>
      </c>
      <c r="AQ806" s="219">
        <f t="shared" si="1551"/>
        <v>0</v>
      </c>
      <c r="AR806" s="219"/>
      <c r="AS806" s="182">
        <v>0</v>
      </c>
      <c r="AX806" s="182">
        <v>0</v>
      </c>
      <c r="BC806" s="182"/>
      <c r="BD806" s="182"/>
      <c r="BE806" s="182">
        <v>0</v>
      </c>
      <c r="BF806" s="182"/>
    </row>
    <row r="807" hidden="1" customHeight="1" spans="1:58">
      <c r="A807" s="208">
        <v>2120601</v>
      </c>
      <c r="B807" s="241" t="s">
        <v>697</v>
      </c>
      <c r="C807" s="63">
        <f t="shared" si="1565"/>
        <v>0</v>
      </c>
      <c r="D807" s="63">
        <f t="shared" si="1566"/>
        <v>0</v>
      </c>
      <c r="E807" s="63">
        <f t="shared" si="1567"/>
        <v>0</v>
      </c>
      <c r="F807" s="63">
        <f t="shared" si="1568"/>
        <v>0</v>
      </c>
      <c r="G807" s="63">
        <f t="shared" si="1569"/>
        <v>0</v>
      </c>
      <c r="H807" s="63">
        <f t="shared" si="1570"/>
        <v>0</v>
      </c>
      <c r="I807" s="106" t="str">
        <f t="shared" si="1528"/>
        <v>否</v>
      </c>
      <c r="J807" s="146" t="str">
        <f t="shared" si="1529"/>
        <v>项</v>
      </c>
      <c r="K807" s="146" t="str">
        <f t="shared" si="1530"/>
        <v>212</v>
      </c>
      <c r="N807" s="218">
        <v>0</v>
      </c>
      <c r="O807" s="146">
        <v>0</v>
      </c>
      <c r="P807" s="219">
        <f>ROUND(O807,0)</f>
        <v>0</v>
      </c>
      <c r="Q807" s="219">
        <v>0</v>
      </c>
      <c r="R807" s="219">
        <v>0</v>
      </c>
      <c r="S807" s="219">
        <f>VLOOKUP(A:A,[3]全区!$A$1:$O$65536,15,FALSE)</f>
        <v>0</v>
      </c>
      <c r="T807" s="219">
        <v>0</v>
      </c>
      <c r="U807" s="146">
        <f>VLOOKUP(A:A,[3]全区!$A$1:$Q$65536,17,FALSE)</f>
        <v>0</v>
      </c>
      <c r="V807" s="219">
        <f>ROUND(U807,0)</f>
        <v>0</v>
      </c>
      <c r="W807" s="219">
        <v>0</v>
      </c>
      <c r="X807" s="182">
        <f>VLOOKUP(A:A,[3]全区!$A$1:$S$65536,19,FALSE)</f>
        <v>0</v>
      </c>
      <c r="Y807" s="219">
        <f>ROUND(X807,0)</f>
        <v>0</v>
      </c>
      <c r="AA807" s="182">
        <f>VLOOKUP(A:A,[2]全区!$A$1:$T$65536,20,FALSE)</f>
        <v>0</v>
      </c>
      <c r="AB807" s="219">
        <f>ROUND(AA807,0)</f>
        <v>0</v>
      </c>
      <c r="AC807" s="182">
        <f>VLOOKUP(A:A,[1]全区!$A$1:$V$65536,22,FALSE)</f>
        <v>0</v>
      </c>
      <c r="AD807" s="219">
        <f>ROUND(AC807,0)</f>
        <v>0</v>
      </c>
      <c r="AE807" s="182">
        <f>VLOOKUP(A:A,[2]全区!$A$1:$P$65536,16,FALSE)</f>
        <v>0</v>
      </c>
      <c r="AF807" s="219">
        <f>ROUND(AE807,0)</f>
        <v>0</v>
      </c>
      <c r="AH807" s="182">
        <v>0</v>
      </c>
      <c r="AI807" s="182">
        <f>VLOOKUP(A:A,'[4]YB01'!$A$1:$C$1317,3,FALSE)</f>
        <v>0</v>
      </c>
      <c r="AJ807" s="177">
        <f t="shared" si="1571"/>
        <v>0</v>
      </c>
      <c r="AK807" s="146">
        <v>0</v>
      </c>
      <c r="AL807" s="146">
        <f>ROUND(AM807,0)</f>
        <v>0</v>
      </c>
      <c r="AM807" s="228">
        <v>0</v>
      </c>
      <c r="AN807" s="182">
        <f t="shared" si="1527"/>
        <v>0</v>
      </c>
      <c r="AO807" s="219">
        <v>0</v>
      </c>
      <c r="AP807" s="176">
        <f>(SUMIF([5]预算调整!$O:$O,A:A,[5]预算调整!$AD:$AD))/10000</f>
        <v>0</v>
      </c>
      <c r="AQ807" s="219">
        <f t="shared" si="1551"/>
        <v>0</v>
      </c>
      <c r="AR807" s="219">
        <v>0</v>
      </c>
      <c r="AS807" s="182">
        <f>(SUMIF([6]预算调整!$F:$F,A:A,[6]预算调整!$P:$P))/10000</f>
        <v>0</v>
      </c>
      <c r="AT807" s="219">
        <f t="shared" si="1572"/>
        <v>0</v>
      </c>
      <c r="AW807" s="231">
        <v>0</v>
      </c>
      <c r="AX807" s="182">
        <f>(SUMIF([7]Sheet2!$B:$B,A:A,[7]Sheet2!$C:$C))/10000</f>
        <v>0</v>
      </c>
      <c r="AY807" s="219">
        <f t="shared" si="1573"/>
        <v>0</v>
      </c>
      <c r="BC807" s="182">
        <v>0</v>
      </c>
      <c r="BD807" s="146">
        <f t="shared" si="1574"/>
        <v>0</v>
      </c>
      <c r="BE807" s="182">
        <v>0</v>
      </c>
      <c r="BF807" s="182">
        <f>SUMIF([8]Sheet1!$O:$O,A807,[8]Sheet1!$AD:$AD)</f>
        <v>0</v>
      </c>
    </row>
    <row r="808" s="177" customFormat="1" hidden="1" customHeight="1" spans="1:58">
      <c r="A808" s="209">
        <v>21299</v>
      </c>
      <c r="B808" s="207" t="s">
        <v>698</v>
      </c>
      <c r="C808" s="66">
        <f t="shared" ref="C808:H808" si="1576">C809</f>
        <v>5</v>
      </c>
      <c r="D808" s="66">
        <f t="shared" si="1576"/>
        <v>0</v>
      </c>
      <c r="E808" s="66">
        <f t="shared" si="1576"/>
        <v>-5</v>
      </c>
      <c r="F808" s="66">
        <f t="shared" si="1576"/>
        <v>0</v>
      </c>
      <c r="G808" s="66">
        <f t="shared" si="1576"/>
        <v>0</v>
      </c>
      <c r="H808" s="66">
        <f t="shared" si="1576"/>
        <v>0</v>
      </c>
      <c r="I808" s="106" t="str">
        <f t="shared" si="1528"/>
        <v>否</v>
      </c>
      <c r="J808" s="143" t="str">
        <f t="shared" si="1529"/>
        <v>款</v>
      </c>
      <c r="K808" s="143" t="str">
        <f t="shared" si="1530"/>
        <v>212</v>
      </c>
      <c r="L808" s="143"/>
      <c r="M808" s="143"/>
      <c r="N808" s="143"/>
      <c r="O808" s="143"/>
      <c r="P808" s="143"/>
      <c r="Q808" s="143"/>
      <c r="R808" s="143"/>
      <c r="S808" s="143"/>
      <c r="T808" s="143"/>
      <c r="U808" s="143"/>
      <c r="V808" s="143"/>
      <c r="W808" s="143"/>
      <c r="AN808" s="182">
        <f t="shared" si="1527"/>
        <v>0</v>
      </c>
      <c r="AO808" s="219"/>
      <c r="AP808" s="176">
        <f>(SUMIF([5]预算调整!$O:$O,A:A,[5]预算调整!$AD:$AD))/10000</f>
        <v>0</v>
      </c>
      <c r="AQ808" s="219">
        <f t="shared" si="1551"/>
        <v>0</v>
      </c>
      <c r="AR808" s="219"/>
      <c r="AS808" s="182">
        <v>0</v>
      </c>
      <c r="AX808" s="182">
        <v>0</v>
      </c>
      <c r="BC808" s="182"/>
      <c r="BD808" s="182"/>
      <c r="BE808" s="182">
        <v>0</v>
      </c>
      <c r="BF808" s="182"/>
    </row>
    <row r="809" hidden="1" customHeight="1" spans="1:58">
      <c r="A809" s="208">
        <v>2129999</v>
      </c>
      <c r="B809" s="241" t="s">
        <v>699</v>
      </c>
      <c r="C809" s="63">
        <f t="shared" si="1565"/>
        <v>5</v>
      </c>
      <c r="D809" s="63">
        <f t="shared" si="1566"/>
        <v>0</v>
      </c>
      <c r="E809" s="63">
        <f t="shared" si="1567"/>
        <v>-5</v>
      </c>
      <c r="F809" s="63">
        <f t="shared" si="1568"/>
        <v>0</v>
      </c>
      <c r="G809" s="63">
        <f t="shared" si="1569"/>
        <v>0</v>
      </c>
      <c r="H809" s="63">
        <f t="shared" si="1570"/>
        <v>0</v>
      </c>
      <c r="I809" s="106" t="str">
        <f t="shared" si="1528"/>
        <v>否</v>
      </c>
      <c r="J809" s="146" t="str">
        <f t="shared" si="1529"/>
        <v>项</v>
      </c>
      <c r="K809" s="146" t="str">
        <f t="shared" si="1530"/>
        <v>212</v>
      </c>
      <c r="N809" s="218">
        <v>5</v>
      </c>
      <c r="O809" s="146">
        <v>5</v>
      </c>
      <c r="P809" s="219">
        <f>ROUND(O809,0)</f>
        <v>5</v>
      </c>
      <c r="Q809" s="219">
        <v>0</v>
      </c>
      <c r="R809" s="219">
        <v>0</v>
      </c>
      <c r="S809" s="219">
        <f>VLOOKUP(A:A,[3]全区!$A$1:$O$65536,15,FALSE)</f>
        <v>0</v>
      </c>
      <c r="T809" s="219">
        <v>0</v>
      </c>
      <c r="U809" s="146">
        <f>VLOOKUP(A:A,[3]全区!$A$1:$Q$65536,17,FALSE)</f>
        <v>0</v>
      </c>
      <c r="V809" s="219">
        <f>ROUND(U809,0)</f>
        <v>0</v>
      </c>
      <c r="W809" s="219">
        <v>0</v>
      </c>
      <c r="X809" s="182">
        <f>VLOOKUP(A:A,[3]全区!$A$1:$S$65536,19,FALSE)</f>
        <v>0</v>
      </c>
      <c r="Y809" s="219">
        <f>ROUND(X809,0)</f>
        <v>0</v>
      </c>
      <c r="AA809" s="182">
        <f>VLOOKUP(A:A,[2]全区!$A$1:$T$65536,20,FALSE)</f>
        <v>0</v>
      </c>
      <c r="AB809" s="219">
        <f>ROUND(AA809,0)</f>
        <v>0</v>
      </c>
      <c r="AC809" s="182">
        <f>VLOOKUP(A:A,[1]全区!$A$1:$V$65536,22,FALSE)</f>
        <v>0</v>
      </c>
      <c r="AD809" s="219">
        <f>ROUND(AC809,0)</f>
        <v>0</v>
      </c>
      <c r="AE809" s="182">
        <f>VLOOKUP(A:A,[2]全区!$A$1:$P$65536,16,FALSE)</f>
        <v>0</v>
      </c>
      <c r="AF809" s="219">
        <f>ROUND(AE809,0)</f>
        <v>0</v>
      </c>
      <c r="AH809" s="182">
        <v>0</v>
      </c>
      <c r="AI809" s="182">
        <f>VLOOKUP(A:A,'[4]YB01'!$A$1:$C$1317,3,FALSE)</f>
        <v>0</v>
      </c>
      <c r="AJ809" s="177">
        <f t="shared" si="1571"/>
        <v>0</v>
      </c>
      <c r="AK809" s="146">
        <v>0</v>
      </c>
      <c r="AL809" s="146">
        <f>ROUND(AM809,0)</f>
        <v>0</v>
      </c>
      <c r="AM809" s="228">
        <v>0</v>
      </c>
      <c r="AN809" s="182">
        <f t="shared" si="1527"/>
        <v>0</v>
      </c>
      <c r="AO809" s="219">
        <v>0</v>
      </c>
      <c r="AP809" s="176">
        <f>(SUMIF([5]预算调整!$O:$O,A:A,[5]预算调整!$AD:$AD))/10000</f>
        <v>0</v>
      </c>
      <c r="AQ809" s="219">
        <f t="shared" si="1551"/>
        <v>0</v>
      </c>
      <c r="AR809" s="219">
        <v>0</v>
      </c>
      <c r="AS809" s="182">
        <f>(SUMIF([6]预算调整!$F:$F,A:A,[6]预算调整!$P:$P))/10000</f>
        <v>0</v>
      </c>
      <c r="AT809" s="219">
        <f t="shared" si="1572"/>
        <v>0</v>
      </c>
      <c r="AW809" s="231">
        <v>0</v>
      </c>
      <c r="AX809" s="182">
        <f>(SUMIF([7]Sheet2!$B:$B,A:A,[7]Sheet2!$C:$C))/10000</f>
        <v>0</v>
      </c>
      <c r="AY809" s="219">
        <f t="shared" si="1573"/>
        <v>0</v>
      </c>
      <c r="BC809" s="182">
        <v>0</v>
      </c>
      <c r="BD809" s="146">
        <f t="shared" si="1574"/>
        <v>0</v>
      </c>
      <c r="BE809" s="182">
        <v>0</v>
      </c>
      <c r="BF809" s="182">
        <f>SUMIF([8]Sheet1!$O:$O,A809,[8]Sheet1!$AD:$AD)</f>
        <v>0</v>
      </c>
    </row>
    <row r="810" s="177" customFormat="1" customHeight="1" spans="1:58">
      <c r="A810" s="234">
        <v>213</v>
      </c>
      <c r="B810" s="205" t="s">
        <v>700</v>
      </c>
      <c r="C810" s="55">
        <f t="shared" ref="C810:H810" si="1577">SUM(C811,C837,C859,C887,C898,C905,C911,C914)</f>
        <v>90544</v>
      </c>
      <c r="D810" s="55">
        <f t="shared" si="1577"/>
        <v>65453</v>
      </c>
      <c r="E810" s="55">
        <f t="shared" si="1577"/>
        <v>-17043</v>
      </c>
      <c r="F810" s="55">
        <f t="shared" si="1577"/>
        <v>-22292</v>
      </c>
      <c r="G810" s="55">
        <f t="shared" si="1577"/>
        <v>43161</v>
      </c>
      <c r="H810" s="55">
        <f t="shared" si="1577"/>
        <v>73501</v>
      </c>
      <c r="I810" s="106" t="str">
        <f t="shared" si="1528"/>
        <v>是</v>
      </c>
      <c r="J810" s="143" t="str">
        <f t="shared" si="1529"/>
        <v>类</v>
      </c>
      <c r="K810" s="143" t="str">
        <f t="shared" si="1530"/>
        <v>213</v>
      </c>
      <c r="L810" s="143"/>
      <c r="M810" s="143"/>
      <c r="N810" s="143"/>
      <c r="O810" s="143"/>
      <c r="P810" s="143"/>
      <c r="Q810" s="143"/>
      <c r="R810" s="143"/>
      <c r="S810" s="143"/>
      <c r="T810" s="143"/>
      <c r="U810" s="143"/>
      <c r="V810" s="143"/>
      <c r="W810" s="143"/>
      <c r="AN810" s="182">
        <f t="shared" si="1527"/>
        <v>0</v>
      </c>
      <c r="AO810" s="219"/>
      <c r="AP810" s="176">
        <f>(SUMIF([5]预算调整!$O:$O,A:A,[5]预算调整!$AD:$AD))/10000</f>
        <v>0</v>
      </c>
      <c r="AQ810" s="219">
        <f t="shared" si="1551"/>
        <v>0</v>
      </c>
      <c r="AR810" s="219"/>
      <c r="AS810" s="182">
        <v>0</v>
      </c>
      <c r="AX810" s="182">
        <v>0</v>
      </c>
      <c r="BC810" s="182"/>
      <c r="BD810" s="182"/>
      <c r="BE810" s="182">
        <v>0</v>
      </c>
      <c r="BF810" s="182"/>
    </row>
    <row r="811" s="177" customFormat="1" customHeight="1" spans="1:58">
      <c r="A811" s="209">
        <v>21301</v>
      </c>
      <c r="B811" s="207" t="s">
        <v>701</v>
      </c>
      <c r="C811" s="66">
        <f t="shared" ref="C811:H811" si="1578">SUM(C812:C836)</f>
        <v>11936</v>
      </c>
      <c r="D811" s="66">
        <f t="shared" si="1578"/>
        <v>5464</v>
      </c>
      <c r="E811" s="66">
        <f t="shared" si="1578"/>
        <v>-3398</v>
      </c>
      <c r="F811" s="66">
        <f t="shared" si="1578"/>
        <v>-3387</v>
      </c>
      <c r="G811" s="66">
        <f t="shared" si="1578"/>
        <v>2077</v>
      </c>
      <c r="H811" s="66">
        <f t="shared" si="1578"/>
        <v>8538</v>
      </c>
      <c r="I811" s="106" t="str">
        <f t="shared" si="1528"/>
        <v>是</v>
      </c>
      <c r="J811" s="143" t="str">
        <f t="shared" si="1529"/>
        <v>款</v>
      </c>
      <c r="K811" s="143" t="str">
        <f t="shared" si="1530"/>
        <v>213</v>
      </c>
      <c r="L811" s="143"/>
      <c r="M811" s="143"/>
      <c r="N811" s="143"/>
      <c r="O811" s="143"/>
      <c r="P811" s="143"/>
      <c r="Q811" s="143"/>
      <c r="R811" s="143"/>
      <c r="S811" s="143"/>
      <c r="T811" s="143"/>
      <c r="U811" s="143"/>
      <c r="V811" s="143"/>
      <c r="W811" s="143"/>
      <c r="AN811" s="182">
        <f t="shared" si="1527"/>
        <v>0</v>
      </c>
      <c r="AO811" s="219"/>
      <c r="AP811" s="176">
        <f>(SUMIF([5]预算调整!$O:$O,A:A,[5]预算调整!$AD:$AD))/10000</f>
        <v>0</v>
      </c>
      <c r="AQ811" s="219">
        <f t="shared" si="1551"/>
        <v>0</v>
      </c>
      <c r="AR811" s="219"/>
      <c r="AS811" s="182">
        <v>0</v>
      </c>
      <c r="AX811" s="182">
        <v>0</v>
      </c>
      <c r="BC811" s="182"/>
      <c r="BD811" s="182"/>
      <c r="BE811" s="182">
        <v>0</v>
      </c>
      <c r="BF811" s="182"/>
    </row>
    <row r="812" customHeight="1" spans="1:58">
      <c r="A812" s="208">
        <v>2130101</v>
      </c>
      <c r="B812" s="60" t="s">
        <v>101</v>
      </c>
      <c r="C812" s="63">
        <f t="shared" ref="C812:C836" si="1579">N812+T812+W812</f>
        <v>288</v>
      </c>
      <c r="D812" s="63">
        <f t="shared" ref="D812:D836" si="1580">Q812+T812</f>
        <v>0</v>
      </c>
      <c r="E812" s="63">
        <f t="shared" ref="E812:E836" si="1581">H812-C812</f>
        <v>79</v>
      </c>
      <c r="F812" s="63">
        <f t="shared" ref="F812:F836" si="1582">G812-D812</f>
        <v>0</v>
      </c>
      <c r="G812" s="63">
        <f t="shared" ref="G812:G836" si="1583">AW812</f>
        <v>0</v>
      </c>
      <c r="H812" s="63">
        <f t="shared" ref="H812:H836" si="1584">AK812+AN812</f>
        <v>367</v>
      </c>
      <c r="I812" s="106" t="str">
        <f t="shared" ref="I812:I872" si="1585">IF(SUM(C812:H812)=0,"否","是")</f>
        <v>是</v>
      </c>
      <c r="J812" s="146" t="str">
        <f t="shared" si="1529"/>
        <v>项</v>
      </c>
      <c r="K812" s="146" t="str">
        <f t="shared" si="1530"/>
        <v>213</v>
      </c>
      <c r="N812" s="218">
        <v>288</v>
      </c>
      <c r="O812" s="146">
        <v>288.397796</v>
      </c>
      <c r="P812" s="219">
        <f t="shared" ref="P812:P836" si="1586">ROUND(O812,0)</f>
        <v>288</v>
      </c>
      <c r="Q812" s="219">
        <v>0</v>
      </c>
      <c r="R812" s="219">
        <v>0</v>
      </c>
      <c r="S812" s="219">
        <f>VLOOKUP(A:A,[3]全区!$A$1:$O$65536,15,FALSE)</f>
        <v>0</v>
      </c>
      <c r="T812" s="219">
        <v>0</v>
      </c>
      <c r="U812" s="146">
        <f>VLOOKUP(A:A,[3]全区!$A$1:$Q$65536,17,FALSE)</f>
        <v>0</v>
      </c>
      <c r="V812" s="219">
        <f t="shared" ref="V812:V836" si="1587">ROUND(U812,0)</f>
        <v>0</v>
      </c>
      <c r="W812" s="219">
        <v>0</v>
      </c>
      <c r="X812" s="182">
        <f>VLOOKUP(A:A,[3]全区!$A$1:$S$65536,19,FALSE)</f>
        <v>0</v>
      </c>
      <c r="Y812" s="219">
        <f t="shared" ref="Y812:Y836" si="1588">ROUND(X812,0)</f>
        <v>0</v>
      </c>
      <c r="AA812" s="182">
        <f>VLOOKUP(A:A,[2]全区!$A$1:$T$65536,20,FALSE)</f>
        <v>0</v>
      </c>
      <c r="AB812" s="219">
        <f t="shared" ref="AB812:AB836" si="1589">ROUND(AA812,0)</f>
        <v>0</v>
      </c>
      <c r="AC812" s="182">
        <f>VLOOKUP(A:A,[1]全区!$A$1:$V$65536,22,FALSE)</f>
        <v>0</v>
      </c>
      <c r="AD812" s="219">
        <f t="shared" ref="AD812:AD836" si="1590">ROUND(AC812,0)</f>
        <v>0</v>
      </c>
      <c r="AE812" s="182">
        <f>VLOOKUP(A:A,[2]全区!$A$1:$P$65536,16,FALSE)</f>
        <v>0</v>
      </c>
      <c r="AF812" s="219">
        <f t="shared" ref="AF812:AF836" si="1591">ROUND(AE812,0)</f>
        <v>0</v>
      </c>
      <c r="AH812" s="182">
        <v>274</v>
      </c>
      <c r="AI812" s="182">
        <f>VLOOKUP(A:A,'[4]YB01'!$A$1:$C$1317,3,FALSE)</f>
        <v>274</v>
      </c>
      <c r="AJ812" s="177">
        <f t="shared" ref="AJ812:AJ836" si="1592">AO812+AR812</f>
        <v>22</v>
      </c>
      <c r="AK812" s="146">
        <v>275</v>
      </c>
      <c r="AL812" s="146">
        <f t="shared" ref="AL812:AL836" si="1593">ROUND(AM812,0)</f>
        <v>275</v>
      </c>
      <c r="AM812" s="228">
        <v>274.72844</v>
      </c>
      <c r="AN812" s="182">
        <f t="shared" si="1527"/>
        <v>92</v>
      </c>
      <c r="AO812" s="219">
        <v>22</v>
      </c>
      <c r="AP812" s="176">
        <f>(SUMIF([5]预算调整!$O:$O,A:A,[5]预算调整!$AD:$AD))/10000</f>
        <v>22.337639</v>
      </c>
      <c r="AQ812" s="219">
        <f t="shared" si="1551"/>
        <v>22</v>
      </c>
      <c r="AR812" s="219">
        <v>0</v>
      </c>
      <c r="AS812" s="182">
        <f>(SUMIF([6]预算调整!$F:$F,A:A,[6]预算调整!$P:$P))/10000</f>
        <v>0</v>
      </c>
      <c r="AT812" s="219">
        <f t="shared" ref="AT812:AT836" si="1594">ROUND(AS812,0)</f>
        <v>0</v>
      </c>
      <c r="AW812" s="231">
        <v>0</v>
      </c>
      <c r="AX812" s="182">
        <f>(SUMIF([7]Sheet2!$B:$B,A:A,[7]Sheet2!$C:$C))/10000</f>
        <v>0</v>
      </c>
      <c r="AY812" s="219">
        <f t="shared" ref="AY812:AY836" si="1595">ROUND(AX812,0)</f>
        <v>0</v>
      </c>
      <c r="BC812" s="182">
        <v>92</v>
      </c>
      <c r="BD812" s="146">
        <f t="shared" ref="BD812:BD836" si="1596">ROUND(BE812,0)</f>
        <v>92</v>
      </c>
      <c r="BE812" s="182">
        <v>91.53435</v>
      </c>
      <c r="BF812" s="182">
        <f>SUMIF([8]Sheet1!$O:$O,A812,[8]Sheet1!$AD:$AD)</f>
        <v>915343.5</v>
      </c>
    </row>
    <row r="813" hidden="1" customHeight="1" spans="1:58">
      <c r="A813" s="208">
        <v>2130102</v>
      </c>
      <c r="B813" s="60" t="s">
        <v>102</v>
      </c>
      <c r="C813" s="63">
        <f t="shared" si="1579"/>
        <v>0</v>
      </c>
      <c r="D813" s="63">
        <f t="shared" si="1580"/>
        <v>0</v>
      </c>
      <c r="E813" s="63">
        <f t="shared" si="1581"/>
        <v>0</v>
      </c>
      <c r="F813" s="63">
        <f t="shared" si="1582"/>
        <v>0</v>
      </c>
      <c r="G813" s="63">
        <f t="shared" si="1583"/>
        <v>0</v>
      </c>
      <c r="H813" s="63">
        <f t="shared" si="1584"/>
        <v>0</v>
      </c>
      <c r="I813" s="106" t="str">
        <f t="shared" si="1585"/>
        <v>否</v>
      </c>
      <c r="J813" s="146" t="str">
        <f t="shared" ref="J813:J873" si="1597">IF(LEN(A813)=3,"类",IF(LEN(A813)=5,"款","项"))</f>
        <v>项</v>
      </c>
      <c r="K813" s="146" t="str">
        <f t="shared" ref="K813:K873" si="1598">LEFT(A813,3)</f>
        <v>213</v>
      </c>
      <c r="N813" s="218">
        <v>0</v>
      </c>
      <c r="O813" s="146">
        <v>0</v>
      </c>
      <c r="P813" s="219">
        <f t="shared" si="1586"/>
        <v>0</v>
      </c>
      <c r="Q813" s="219">
        <v>0</v>
      </c>
      <c r="R813" s="219">
        <v>0</v>
      </c>
      <c r="S813" s="219">
        <f>VLOOKUP(A:A,[3]全区!$A$1:$O$65536,15,FALSE)</f>
        <v>0</v>
      </c>
      <c r="T813" s="219">
        <v>0</v>
      </c>
      <c r="U813" s="146">
        <f>VLOOKUP(A:A,[3]全区!$A$1:$Q$65536,17,FALSE)</f>
        <v>0</v>
      </c>
      <c r="V813" s="219">
        <f t="shared" si="1587"/>
        <v>0</v>
      </c>
      <c r="W813" s="219">
        <v>0</v>
      </c>
      <c r="X813" s="182">
        <f>VLOOKUP(A:A,[3]全区!$A$1:$S$65536,19,FALSE)</f>
        <v>0</v>
      </c>
      <c r="Y813" s="219">
        <f t="shared" si="1588"/>
        <v>0</v>
      </c>
      <c r="AA813" s="182">
        <f>VLOOKUP(A:A,[2]全区!$A$1:$T$65536,20,FALSE)</f>
        <v>0</v>
      </c>
      <c r="AB813" s="219">
        <f t="shared" si="1589"/>
        <v>0</v>
      </c>
      <c r="AC813" s="182">
        <f>VLOOKUP(A:A,[1]全区!$A$1:$V$65536,22,FALSE)</f>
        <v>0</v>
      </c>
      <c r="AD813" s="219">
        <f t="shared" si="1590"/>
        <v>0</v>
      </c>
      <c r="AE813" s="182">
        <f>VLOOKUP(A:A,[2]全区!$A$1:$P$65536,16,FALSE)</f>
        <v>0</v>
      </c>
      <c r="AF813" s="219">
        <f t="shared" si="1591"/>
        <v>0</v>
      </c>
      <c r="AH813" s="182">
        <v>0</v>
      </c>
      <c r="AI813" s="182">
        <f>VLOOKUP(A:A,'[4]YB01'!$A$1:$C$1317,3,FALSE)</f>
        <v>0</v>
      </c>
      <c r="AJ813" s="177">
        <f t="shared" si="1592"/>
        <v>0</v>
      </c>
      <c r="AK813" s="146">
        <v>0</v>
      </c>
      <c r="AL813" s="146">
        <f t="shared" si="1593"/>
        <v>0</v>
      </c>
      <c r="AM813" s="228">
        <v>0</v>
      </c>
      <c r="AN813" s="182">
        <f t="shared" si="1527"/>
        <v>0</v>
      </c>
      <c r="AO813" s="219">
        <v>0</v>
      </c>
      <c r="AP813" s="176">
        <f>(SUMIF([5]预算调整!$O:$O,A:A,[5]预算调整!$AD:$AD))/10000</f>
        <v>0</v>
      </c>
      <c r="AQ813" s="219">
        <f t="shared" si="1551"/>
        <v>0</v>
      </c>
      <c r="AR813" s="219">
        <v>0</v>
      </c>
      <c r="AS813" s="182">
        <f>(SUMIF([6]预算调整!$F:$F,A:A,[6]预算调整!$P:$P))/10000</f>
        <v>0</v>
      </c>
      <c r="AT813" s="219">
        <f t="shared" si="1594"/>
        <v>0</v>
      </c>
      <c r="AW813" s="231">
        <v>0</v>
      </c>
      <c r="AX813" s="182">
        <f>(SUMIF([7]Sheet2!$B:$B,A:A,[7]Sheet2!$C:$C))/10000</f>
        <v>0</v>
      </c>
      <c r="AY813" s="219">
        <f t="shared" si="1595"/>
        <v>0</v>
      </c>
      <c r="BC813" s="182">
        <v>0</v>
      </c>
      <c r="BD813" s="146">
        <f t="shared" si="1596"/>
        <v>0</v>
      </c>
      <c r="BE813" s="182">
        <v>0</v>
      </c>
      <c r="BF813" s="182">
        <f>SUMIF([8]Sheet1!$O:$O,A813,[8]Sheet1!$AD:$AD)</f>
        <v>0</v>
      </c>
    </row>
    <row r="814" hidden="1" customHeight="1" spans="1:58">
      <c r="A814" s="208">
        <v>2130103</v>
      </c>
      <c r="B814" s="60" t="s">
        <v>103</v>
      </c>
      <c r="C814" s="63">
        <f t="shared" si="1579"/>
        <v>0</v>
      </c>
      <c r="D814" s="63">
        <f t="shared" si="1580"/>
        <v>0</v>
      </c>
      <c r="E814" s="63">
        <f t="shared" si="1581"/>
        <v>0</v>
      </c>
      <c r="F814" s="63">
        <f t="shared" si="1582"/>
        <v>0</v>
      </c>
      <c r="G814" s="63">
        <f t="shared" si="1583"/>
        <v>0</v>
      </c>
      <c r="H814" s="63">
        <f t="shared" si="1584"/>
        <v>0</v>
      </c>
      <c r="I814" s="106" t="str">
        <f t="shared" si="1585"/>
        <v>否</v>
      </c>
      <c r="J814" s="146" t="str">
        <f t="shared" si="1597"/>
        <v>项</v>
      </c>
      <c r="K814" s="146" t="str">
        <f t="shared" si="1598"/>
        <v>213</v>
      </c>
      <c r="N814" s="218">
        <v>0</v>
      </c>
      <c r="O814" s="146">
        <v>0</v>
      </c>
      <c r="P814" s="219">
        <f t="shared" si="1586"/>
        <v>0</v>
      </c>
      <c r="Q814" s="219">
        <v>0</v>
      </c>
      <c r="R814" s="219">
        <v>0</v>
      </c>
      <c r="S814" s="219">
        <f>VLOOKUP(A:A,[3]全区!$A$1:$O$65536,15,FALSE)</f>
        <v>0</v>
      </c>
      <c r="T814" s="219">
        <v>0</v>
      </c>
      <c r="U814" s="146">
        <f>VLOOKUP(A:A,[3]全区!$A$1:$Q$65536,17,FALSE)</f>
        <v>0</v>
      </c>
      <c r="V814" s="219">
        <f t="shared" si="1587"/>
        <v>0</v>
      </c>
      <c r="W814" s="219">
        <v>0</v>
      </c>
      <c r="X814" s="182">
        <f>VLOOKUP(A:A,[3]全区!$A$1:$S$65536,19,FALSE)</f>
        <v>0</v>
      </c>
      <c r="Y814" s="219">
        <f t="shared" si="1588"/>
        <v>0</v>
      </c>
      <c r="AA814" s="182">
        <f>VLOOKUP(A:A,[2]全区!$A$1:$T$65536,20,FALSE)</f>
        <v>0</v>
      </c>
      <c r="AB814" s="219">
        <f t="shared" si="1589"/>
        <v>0</v>
      </c>
      <c r="AC814" s="182">
        <f>VLOOKUP(A:A,[1]全区!$A$1:$V$65536,22,FALSE)</f>
        <v>0</v>
      </c>
      <c r="AD814" s="219">
        <f t="shared" si="1590"/>
        <v>0</v>
      </c>
      <c r="AE814" s="182">
        <f>VLOOKUP(A:A,[2]全区!$A$1:$P$65536,16,FALSE)</f>
        <v>0</v>
      </c>
      <c r="AF814" s="219">
        <f t="shared" si="1591"/>
        <v>0</v>
      </c>
      <c r="AH814" s="182">
        <v>0</v>
      </c>
      <c r="AI814" s="182">
        <f>VLOOKUP(A:A,'[4]YB01'!$A$1:$C$1317,3,FALSE)</f>
        <v>0</v>
      </c>
      <c r="AJ814" s="177">
        <f t="shared" si="1592"/>
        <v>0</v>
      </c>
      <c r="AK814" s="146">
        <v>0</v>
      </c>
      <c r="AL814" s="146">
        <f t="shared" si="1593"/>
        <v>0</v>
      </c>
      <c r="AM814" s="228">
        <v>0</v>
      </c>
      <c r="AN814" s="182">
        <f t="shared" si="1527"/>
        <v>0</v>
      </c>
      <c r="AO814" s="219">
        <v>0</v>
      </c>
      <c r="AP814" s="176">
        <f>(SUMIF([5]预算调整!$O:$O,A:A,[5]预算调整!$AD:$AD))/10000</f>
        <v>0</v>
      </c>
      <c r="AQ814" s="219">
        <f t="shared" si="1551"/>
        <v>0</v>
      </c>
      <c r="AR814" s="219">
        <v>0</v>
      </c>
      <c r="AS814" s="182">
        <f>(SUMIF([6]预算调整!$F:$F,A:A,[6]预算调整!$P:$P))/10000</f>
        <v>0</v>
      </c>
      <c r="AT814" s="219">
        <f t="shared" si="1594"/>
        <v>0</v>
      </c>
      <c r="AW814" s="231">
        <v>0</v>
      </c>
      <c r="AX814" s="182">
        <f>(SUMIF([7]Sheet2!$B:$B,A:A,[7]Sheet2!$C:$C))/10000</f>
        <v>0</v>
      </c>
      <c r="AY814" s="219">
        <f t="shared" si="1595"/>
        <v>0</v>
      </c>
      <c r="BC814" s="182">
        <v>0</v>
      </c>
      <c r="BD814" s="146">
        <f t="shared" si="1596"/>
        <v>0</v>
      </c>
      <c r="BE814" s="182">
        <v>0</v>
      </c>
      <c r="BF814" s="182">
        <f>SUMIF([8]Sheet1!$O:$O,A814,[8]Sheet1!$AD:$AD)</f>
        <v>0</v>
      </c>
    </row>
    <row r="815" customHeight="1" spans="1:58">
      <c r="A815" s="208">
        <v>2130104</v>
      </c>
      <c r="B815" s="60" t="s">
        <v>110</v>
      </c>
      <c r="C815" s="63">
        <f t="shared" si="1579"/>
        <v>2600</v>
      </c>
      <c r="D815" s="63">
        <f t="shared" si="1580"/>
        <v>0</v>
      </c>
      <c r="E815" s="63">
        <f t="shared" si="1581"/>
        <v>1061</v>
      </c>
      <c r="F815" s="63">
        <f t="shared" si="1582"/>
        <v>0</v>
      </c>
      <c r="G815" s="63">
        <f t="shared" si="1583"/>
        <v>0</v>
      </c>
      <c r="H815" s="63">
        <f t="shared" si="1584"/>
        <v>3661</v>
      </c>
      <c r="I815" s="106" t="str">
        <f t="shared" si="1585"/>
        <v>是</v>
      </c>
      <c r="J815" s="146" t="str">
        <f t="shared" si="1597"/>
        <v>项</v>
      </c>
      <c r="K815" s="146" t="str">
        <f t="shared" si="1598"/>
        <v>213</v>
      </c>
      <c r="N815" s="218">
        <v>2600</v>
      </c>
      <c r="O815" s="146">
        <v>2600.415652</v>
      </c>
      <c r="P815" s="219">
        <f t="shared" si="1586"/>
        <v>2600</v>
      </c>
      <c r="Q815" s="219">
        <v>0</v>
      </c>
      <c r="R815" s="219">
        <v>0</v>
      </c>
      <c r="S815" s="219">
        <f>VLOOKUP(A:A,[3]全区!$A$1:$O$65536,15,FALSE)</f>
        <v>0</v>
      </c>
      <c r="T815" s="219">
        <v>0</v>
      </c>
      <c r="U815" s="146">
        <f>VLOOKUP(A:A,[3]全区!$A$1:$Q$65536,17,FALSE)</f>
        <v>0</v>
      </c>
      <c r="V815" s="219">
        <f t="shared" si="1587"/>
        <v>0</v>
      </c>
      <c r="W815" s="219">
        <v>0</v>
      </c>
      <c r="X815" s="182">
        <f>VLOOKUP(A:A,[3]全区!$A$1:$S$65536,19,FALSE)</f>
        <v>0</v>
      </c>
      <c r="Y815" s="219">
        <f t="shared" si="1588"/>
        <v>0</v>
      </c>
      <c r="AA815" s="182">
        <f>VLOOKUP(A:A,[2]全区!$A$1:$T$65536,20,FALSE)</f>
        <v>0</v>
      </c>
      <c r="AB815" s="219">
        <f t="shared" si="1589"/>
        <v>0</v>
      </c>
      <c r="AC815" s="182">
        <f>VLOOKUP(A:A,[1]全区!$A$1:$V$65536,22,FALSE)</f>
        <v>0</v>
      </c>
      <c r="AD815" s="219">
        <f t="shared" si="1590"/>
        <v>0</v>
      </c>
      <c r="AE815" s="182">
        <f>VLOOKUP(A:A,[2]全区!$A$1:$P$65536,16,FALSE)</f>
        <v>0</v>
      </c>
      <c r="AF815" s="219">
        <f t="shared" si="1591"/>
        <v>0</v>
      </c>
      <c r="AH815" s="182">
        <v>2575</v>
      </c>
      <c r="AI815" s="182">
        <f>VLOOKUP(A:A,'[4]YB01'!$A$1:$C$1317,3,FALSE)</f>
        <v>2575</v>
      </c>
      <c r="AJ815" s="177">
        <f t="shared" si="1592"/>
        <v>207</v>
      </c>
      <c r="AK815" s="146">
        <v>2604</v>
      </c>
      <c r="AL815" s="146">
        <f t="shared" si="1593"/>
        <v>2604</v>
      </c>
      <c r="AM815" s="228">
        <v>2604.412522</v>
      </c>
      <c r="AN815" s="182">
        <f t="shared" si="1527"/>
        <v>1057</v>
      </c>
      <c r="AO815" s="219">
        <v>207</v>
      </c>
      <c r="AP815" s="176">
        <f>(SUMIF([5]预算调整!$O:$O,A:A,[5]预算调整!$AD:$AD))/10000</f>
        <v>206.629836</v>
      </c>
      <c r="AQ815" s="219">
        <f t="shared" si="1551"/>
        <v>207</v>
      </c>
      <c r="AR815" s="219">
        <v>0</v>
      </c>
      <c r="AS815" s="182">
        <f>(SUMIF([6]预算调整!$F:$F,A:A,[6]预算调整!$P:$P))/10000</f>
        <v>0</v>
      </c>
      <c r="AT815" s="219">
        <f t="shared" si="1594"/>
        <v>0</v>
      </c>
      <c r="AW815" s="231">
        <v>0</v>
      </c>
      <c r="AX815" s="182">
        <f>(SUMIF([7]Sheet2!$B:$B,A:A,[7]Sheet2!$C:$C))/10000</f>
        <v>0</v>
      </c>
      <c r="AY815" s="219">
        <f t="shared" si="1595"/>
        <v>0</v>
      </c>
      <c r="BC815" s="182">
        <v>1057</v>
      </c>
      <c r="BD815" s="146">
        <f t="shared" si="1596"/>
        <v>1057</v>
      </c>
      <c r="BE815" s="182">
        <v>1056.7381</v>
      </c>
      <c r="BF815" s="182">
        <f>SUMIF([8]Sheet1!$O:$O,A815,[8]Sheet1!$AD:$AD)</f>
        <v>10567381</v>
      </c>
    </row>
    <row r="816" hidden="1" customHeight="1" spans="1:58">
      <c r="A816" s="208">
        <v>2130105</v>
      </c>
      <c r="B816" s="60" t="s">
        <v>702</v>
      </c>
      <c r="C816" s="63">
        <f t="shared" si="1579"/>
        <v>0</v>
      </c>
      <c r="D816" s="63">
        <f t="shared" si="1580"/>
        <v>0</v>
      </c>
      <c r="E816" s="63">
        <f t="shared" si="1581"/>
        <v>0</v>
      </c>
      <c r="F816" s="63">
        <f t="shared" si="1582"/>
        <v>0</v>
      </c>
      <c r="G816" s="63">
        <f t="shared" si="1583"/>
        <v>0</v>
      </c>
      <c r="H816" s="63">
        <f t="shared" si="1584"/>
        <v>0</v>
      </c>
      <c r="I816" s="106" t="str">
        <f t="shared" si="1585"/>
        <v>否</v>
      </c>
      <c r="J816" s="146" t="str">
        <f t="shared" si="1597"/>
        <v>项</v>
      </c>
      <c r="K816" s="146" t="str">
        <f t="shared" si="1598"/>
        <v>213</v>
      </c>
      <c r="N816" s="218">
        <v>0</v>
      </c>
      <c r="O816" s="146">
        <v>0</v>
      </c>
      <c r="P816" s="219">
        <f t="shared" si="1586"/>
        <v>0</v>
      </c>
      <c r="Q816" s="219">
        <v>0</v>
      </c>
      <c r="R816" s="219">
        <v>0</v>
      </c>
      <c r="S816" s="219">
        <f>VLOOKUP(A:A,[3]全区!$A$1:$O$65536,15,FALSE)</f>
        <v>0</v>
      </c>
      <c r="T816" s="219">
        <v>0</v>
      </c>
      <c r="U816" s="146">
        <f>VLOOKUP(A:A,[3]全区!$A$1:$Q$65536,17,FALSE)</f>
        <v>0</v>
      </c>
      <c r="V816" s="219">
        <f t="shared" si="1587"/>
        <v>0</v>
      </c>
      <c r="W816" s="219">
        <v>0</v>
      </c>
      <c r="X816" s="182">
        <f>VLOOKUP(A:A,[3]全区!$A$1:$S$65536,19,FALSE)</f>
        <v>0</v>
      </c>
      <c r="Y816" s="219">
        <f t="shared" si="1588"/>
        <v>0</v>
      </c>
      <c r="AA816" s="182">
        <f>VLOOKUP(A:A,[2]全区!$A$1:$T$65536,20,FALSE)</f>
        <v>0</v>
      </c>
      <c r="AB816" s="219">
        <f t="shared" si="1589"/>
        <v>0</v>
      </c>
      <c r="AC816" s="182">
        <f>VLOOKUP(A:A,[1]全区!$A$1:$V$65536,22,FALSE)</f>
        <v>26</v>
      </c>
      <c r="AD816" s="219">
        <f t="shared" si="1590"/>
        <v>26</v>
      </c>
      <c r="AE816" s="182">
        <f>VLOOKUP(A:A,[2]全区!$A$1:$P$65536,16,FALSE)</f>
        <v>0</v>
      </c>
      <c r="AF816" s="219">
        <f t="shared" si="1591"/>
        <v>0</v>
      </c>
      <c r="AH816" s="182">
        <v>0</v>
      </c>
      <c r="AI816" s="182">
        <f>VLOOKUP(A:A,'[4]YB01'!$A$1:$C$1317,3,FALSE)</f>
        <v>0</v>
      </c>
      <c r="AJ816" s="177">
        <f t="shared" si="1592"/>
        <v>0</v>
      </c>
      <c r="AK816" s="146">
        <v>0</v>
      </c>
      <c r="AL816" s="146">
        <f t="shared" si="1593"/>
        <v>0</v>
      </c>
      <c r="AM816" s="228">
        <v>0</v>
      </c>
      <c r="AN816" s="182">
        <f t="shared" si="1527"/>
        <v>0</v>
      </c>
      <c r="AO816" s="219">
        <v>0</v>
      </c>
      <c r="AP816" s="176">
        <f>(SUMIF([5]预算调整!$O:$O,A:A,[5]预算调整!$AD:$AD))/10000</f>
        <v>0</v>
      </c>
      <c r="AQ816" s="219">
        <f t="shared" si="1551"/>
        <v>0</v>
      </c>
      <c r="AR816" s="219">
        <v>0</v>
      </c>
      <c r="AS816" s="182">
        <f>(SUMIF([6]预算调整!$F:$F,A:A,[6]预算调整!$P:$P))/10000</f>
        <v>0</v>
      </c>
      <c r="AT816" s="219">
        <f t="shared" si="1594"/>
        <v>0</v>
      </c>
      <c r="AW816" s="231">
        <v>0</v>
      </c>
      <c r="AX816" s="182">
        <f>(SUMIF([7]Sheet2!$B:$B,A:A,[7]Sheet2!$C:$C))/10000</f>
        <v>0</v>
      </c>
      <c r="AY816" s="219">
        <f t="shared" si="1595"/>
        <v>0</v>
      </c>
      <c r="BC816" s="182">
        <v>0</v>
      </c>
      <c r="BD816" s="146">
        <f t="shared" si="1596"/>
        <v>0</v>
      </c>
      <c r="BE816" s="182">
        <v>0</v>
      </c>
      <c r="BF816" s="182">
        <f>SUMIF([8]Sheet1!$O:$O,A816,[8]Sheet1!$AD:$AD)</f>
        <v>0</v>
      </c>
    </row>
    <row r="817" customHeight="1" spans="1:58">
      <c r="A817" s="208">
        <v>2130106</v>
      </c>
      <c r="B817" s="60" t="s">
        <v>703</v>
      </c>
      <c r="C817" s="63">
        <f t="shared" si="1579"/>
        <v>246</v>
      </c>
      <c r="D817" s="63">
        <f t="shared" si="1580"/>
        <v>72</v>
      </c>
      <c r="E817" s="63">
        <f t="shared" si="1581"/>
        <v>-96</v>
      </c>
      <c r="F817" s="63">
        <f t="shared" si="1582"/>
        <v>-72</v>
      </c>
      <c r="G817" s="63">
        <f t="shared" si="1583"/>
        <v>0</v>
      </c>
      <c r="H817" s="63">
        <f t="shared" si="1584"/>
        <v>150</v>
      </c>
      <c r="I817" s="106" t="str">
        <f t="shared" si="1585"/>
        <v>是</v>
      </c>
      <c r="J817" s="146" t="str">
        <f t="shared" si="1597"/>
        <v>项</v>
      </c>
      <c r="K817" s="146" t="str">
        <f t="shared" si="1598"/>
        <v>213</v>
      </c>
      <c r="N817" s="218">
        <v>80</v>
      </c>
      <c r="O817" s="146">
        <v>80.1728</v>
      </c>
      <c r="P817" s="219">
        <f t="shared" si="1586"/>
        <v>80</v>
      </c>
      <c r="Q817" s="219">
        <v>0</v>
      </c>
      <c r="R817" s="219">
        <v>0</v>
      </c>
      <c r="S817" s="219">
        <f>VLOOKUP(A:A,[3]全区!$A$1:$O$65536,15,FALSE)</f>
        <v>0</v>
      </c>
      <c r="T817" s="219">
        <v>72</v>
      </c>
      <c r="U817" s="146">
        <f>VLOOKUP(A:A,[3]全区!$A$1:$Q$65536,17,FALSE)</f>
        <v>72</v>
      </c>
      <c r="V817" s="219">
        <f t="shared" si="1587"/>
        <v>72</v>
      </c>
      <c r="W817" s="219">
        <v>94</v>
      </c>
      <c r="X817" s="182">
        <f>VLOOKUP(A:A,[3]全区!$A$1:$S$65536,19,FALSE)</f>
        <v>93.7798</v>
      </c>
      <c r="Y817" s="219">
        <f t="shared" si="1588"/>
        <v>94</v>
      </c>
      <c r="AA817" s="182">
        <f>VLOOKUP(A:A,[2]全区!$A$1:$T$65536,20,FALSE)</f>
        <v>0</v>
      </c>
      <c r="AB817" s="219">
        <f t="shared" si="1589"/>
        <v>0</v>
      </c>
      <c r="AC817" s="182">
        <f>VLOOKUP(A:A,[1]全区!$A$1:$V$65536,22,FALSE)</f>
        <v>282</v>
      </c>
      <c r="AD817" s="219">
        <f t="shared" si="1590"/>
        <v>282</v>
      </c>
      <c r="AE817" s="182">
        <f>VLOOKUP(A:A,[2]全区!$A$1:$P$65536,16,FALSE)</f>
        <v>72</v>
      </c>
      <c r="AF817" s="219">
        <f t="shared" si="1591"/>
        <v>72</v>
      </c>
      <c r="AH817" s="182">
        <v>150</v>
      </c>
      <c r="AI817" s="182">
        <f>VLOOKUP(A:A,'[4]YB01'!$A$1:$C$1317,3,FALSE)</f>
        <v>150</v>
      </c>
      <c r="AJ817" s="177">
        <f t="shared" si="1592"/>
        <v>1</v>
      </c>
      <c r="AK817" s="146">
        <v>150</v>
      </c>
      <c r="AL817" s="146">
        <f t="shared" si="1593"/>
        <v>150</v>
      </c>
      <c r="AM817" s="228">
        <v>149.8928</v>
      </c>
      <c r="AN817" s="182">
        <f t="shared" si="1527"/>
        <v>0</v>
      </c>
      <c r="AO817" s="219">
        <v>0</v>
      </c>
      <c r="AP817" s="176">
        <f>(SUMIF([5]预算调整!$O:$O,A:A,[5]预算调整!$AD:$AD))/10000</f>
        <v>0</v>
      </c>
      <c r="AQ817" s="219">
        <f t="shared" si="1551"/>
        <v>0</v>
      </c>
      <c r="AR817" s="219">
        <v>1</v>
      </c>
      <c r="AS817" s="182">
        <f>(SUMIF([6]预算调整!$F:$F,A:A,[6]预算调整!$P:$P))/10000</f>
        <v>0.8</v>
      </c>
      <c r="AT817" s="219">
        <f t="shared" si="1594"/>
        <v>1</v>
      </c>
      <c r="AW817" s="231">
        <v>0</v>
      </c>
      <c r="AX817" s="182">
        <f>(SUMIF([7]Sheet2!$B:$B,A:A,[7]Sheet2!$C:$C))/10000</f>
        <v>0</v>
      </c>
      <c r="AY817" s="219">
        <f t="shared" si="1595"/>
        <v>0</v>
      </c>
      <c r="BC817" s="182">
        <v>0</v>
      </c>
      <c r="BD817" s="146">
        <f t="shared" si="1596"/>
        <v>0</v>
      </c>
      <c r="BE817" s="182">
        <v>0</v>
      </c>
      <c r="BF817" s="182">
        <f>SUMIF([8]Sheet1!$O:$O,A817,[8]Sheet1!$AD:$AD)</f>
        <v>0</v>
      </c>
    </row>
    <row r="818" customHeight="1" spans="1:58">
      <c r="A818" s="208">
        <v>2130108</v>
      </c>
      <c r="B818" s="60" t="s">
        <v>704</v>
      </c>
      <c r="C818" s="63">
        <f t="shared" si="1579"/>
        <v>231</v>
      </c>
      <c r="D818" s="63">
        <f t="shared" si="1580"/>
        <v>120</v>
      </c>
      <c r="E818" s="63">
        <f t="shared" si="1581"/>
        <v>-134</v>
      </c>
      <c r="F818" s="63">
        <f t="shared" si="1582"/>
        <v>-63</v>
      </c>
      <c r="G818" s="63">
        <f t="shared" si="1583"/>
        <v>57</v>
      </c>
      <c r="H818" s="63">
        <f t="shared" si="1584"/>
        <v>97</v>
      </c>
      <c r="I818" s="106" t="str">
        <f t="shared" si="1585"/>
        <v>是</v>
      </c>
      <c r="J818" s="146" t="str">
        <f t="shared" si="1597"/>
        <v>项</v>
      </c>
      <c r="K818" s="146" t="str">
        <f t="shared" si="1598"/>
        <v>213</v>
      </c>
      <c r="N818" s="218">
        <v>82</v>
      </c>
      <c r="O818" s="146">
        <v>81.621</v>
      </c>
      <c r="P818" s="219">
        <f t="shared" si="1586"/>
        <v>82</v>
      </c>
      <c r="Q818" s="219">
        <v>0</v>
      </c>
      <c r="R818" s="219">
        <v>0</v>
      </c>
      <c r="S818" s="219">
        <f>VLOOKUP(A:A,[3]全区!$A$1:$O$65536,15,FALSE)</f>
        <v>0</v>
      </c>
      <c r="T818" s="219">
        <v>120</v>
      </c>
      <c r="U818" s="146">
        <f>VLOOKUP(A:A,[3]全区!$A$1:$Q$65536,17,FALSE)</f>
        <v>119.8</v>
      </c>
      <c r="V818" s="219">
        <f t="shared" si="1587"/>
        <v>120</v>
      </c>
      <c r="W818" s="219">
        <v>29</v>
      </c>
      <c r="X818" s="182">
        <f>VLOOKUP(A:A,[3]全区!$A$1:$S$65536,19,FALSE)</f>
        <v>29.3812</v>
      </c>
      <c r="Y818" s="219">
        <f t="shared" si="1588"/>
        <v>29</v>
      </c>
      <c r="AA818" s="182">
        <f>VLOOKUP(A:A,[2]全区!$A$1:$T$65536,20,FALSE)</f>
        <v>11</v>
      </c>
      <c r="AB818" s="219">
        <f t="shared" si="1589"/>
        <v>11</v>
      </c>
      <c r="AC818" s="182">
        <f>VLOOKUP(A:A,[1]全区!$A$1:$V$65536,22,FALSE)</f>
        <v>0</v>
      </c>
      <c r="AD818" s="219">
        <f t="shared" si="1590"/>
        <v>0</v>
      </c>
      <c r="AE818" s="182">
        <f>VLOOKUP(A:A,[2]全区!$A$1:$P$65536,16,FALSE)</f>
        <v>236.8</v>
      </c>
      <c r="AF818" s="219">
        <f t="shared" si="1591"/>
        <v>237</v>
      </c>
      <c r="AH818" s="182">
        <v>97</v>
      </c>
      <c r="AI818" s="182">
        <f>VLOOKUP(A:A,'[4]YB01'!$A$1:$C$1317,3,FALSE)</f>
        <v>97</v>
      </c>
      <c r="AJ818" s="177">
        <f t="shared" si="1592"/>
        <v>0</v>
      </c>
      <c r="AK818" s="146">
        <v>97</v>
      </c>
      <c r="AL818" s="146">
        <f t="shared" si="1593"/>
        <v>97</v>
      </c>
      <c r="AM818" s="228">
        <v>96.820847</v>
      </c>
      <c r="AN818" s="182">
        <f t="shared" si="1527"/>
        <v>0</v>
      </c>
      <c r="AO818" s="219">
        <v>0</v>
      </c>
      <c r="AP818" s="176">
        <f>(SUMIF([5]预算调整!$O:$O,A:A,[5]预算调整!$AD:$AD))/10000</f>
        <v>0</v>
      </c>
      <c r="AQ818" s="219">
        <f t="shared" si="1551"/>
        <v>0</v>
      </c>
      <c r="AR818" s="219">
        <v>0</v>
      </c>
      <c r="AS818" s="182">
        <f>(SUMIF([6]预算调整!$F:$F,A:A,[6]预算调整!$P:$P))/10000</f>
        <v>0</v>
      </c>
      <c r="AT818" s="219">
        <f t="shared" si="1594"/>
        <v>0</v>
      </c>
      <c r="AW818" s="231">
        <v>57</v>
      </c>
      <c r="AX818" s="182">
        <f>(SUMIF([7]Sheet2!$B:$B,A:A,[7]Sheet2!$C:$C))/10000</f>
        <v>56.787647</v>
      </c>
      <c r="AY818" s="219">
        <f t="shared" si="1595"/>
        <v>57</v>
      </c>
      <c r="BC818" s="182">
        <v>0</v>
      </c>
      <c r="BD818" s="146">
        <f t="shared" si="1596"/>
        <v>0</v>
      </c>
      <c r="BE818" s="182">
        <v>0</v>
      </c>
      <c r="BF818" s="182">
        <f>SUMIF([8]Sheet1!$O:$O,A818,[8]Sheet1!$AD:$AD)</f>
        <v>0</v>
      </c>
    </row>
    <row r="819" customHeight="1" spans="1:58">
      <c r="A819" s="208">
        <v>2130109</v>
      </c>
      <c r="B819" s="60" t="s">
        <v>705</v>
      </c>
      <c r="C819" s="63">
        <f t="shared" si="1579"/>
        <v>24</v>
      </c>
      <c r="D819" s="63">
        <f t="shared" si="1580"/>
        <v>0</v>
      </c>
      <c r="E819" s="63">
        <f t="shared" si="1581"/>
        <v>0</v>
      </c>
      <c r="F819" s="63">
        <f t="shared" si="1582"/>
        <v>0</v>
      </c>
      <c r="G819" s="63">
        <f t="shared" si="1583"/>
        <v>0</v>
      </c>
      <c r="H819" s="63">
        <f t="shared" si="1584"/>
        <v>24</v>
      </c>
      <c r="I819" s="106" t="str">
        <f t="shared" si="1585"/>
        <v>是</v>
      </c>
      <c r="J819" s="146" t="str">
        <f t="shared" si="1597"/>
        <v>项</v>
      </c>
      <c r="K819" s="146" t="str">
        <f t="shared" si="1598"/>
        <v>213</v>
      </c>
      <c r="N819" s="218">
        <v>24</v>
      </c>
      <c r="O819" s="146">
        <v>24.087377</v>
      </c>
      <c r="P819" s="219">
        <f t="shared" si="1586"/>
        <v>24</v>
      </c>
      <c r="Q819" s="219">
        <v>0</v>
      </c>
      <c r="R819" s="219">
        <v>0</v>
      </c>
      <c r="S819" s="219">
        <f>VLOOKUP(A:A,[3]全区!$A$1:$O$65536,15,FALSE)</f>
        <v>0</v>
      </c>
      <c r="T819" s="219">
        <v>0</v>
      </c>
      <c r="U819" s="146">
        <f>VLOOKUP(A:A,[3]全区!$A$1:$Q$65536,17,FALSE)</f>
        <v>0</v>
      </c>
      <c r="V819" s="219">
        <f t="shared" si="1587"/>
        <v>0</v>
      </c>
      <c r="W819" s="219">
        <v>0</v>
      </c>
      <c r="X819" s="182">
        <f>VLOOKUP(A:A,[3]全区!$A$1:$S$65536,19,FALSE)</f>
        <v>0</v>
      </c>
      <c r="Y819" s="219">
        <f t="shared" si="1588"/>
        <v>0</v>
      </c>
      <c r="AA819" s="182">
        <f>VLOOKUP(A:A,[2]全区!$A$1:$T$65536,20,FALSE)</f>
        <v>0</v>
      </c>
      <c r="AB819" s="219">
        <f t="shared" si="1589"/>
        <v>0</v>
      </c>
      <c r="AC819" s="182">
        <f>VLOOKUP(A:A,[1]全区!$A$1:$V$65536,22,FALSE)</f>
        <v>0</v>
      </c>
      <c r="AD819" s="219">
        <f t="shared" si="1590"/>
        <v>0</v>
      </c>
      <c r="AE819" s="182">
        <f>VLOOKUP(A:A,[2]全区!$A$1:$P$65536,16,FALSE)</f>
        <v>0</v>
      </c>
      <c r="AF819" s="219">
        <f t="shared" si="1591"/>
        <v>0</v>
      </c>
      <c r="AH819" s="182">
        <v>24</v>
      </c>
      <c r="AI819" s="182">
        <f>VLOOKUP(A:A,'[4]YB01'!$A$1:$C$1317,3,FALSE)</f>
        <v>24</v>
      </c>
      <c r="AJ819" s="177">
        <f t="shared" si="1592"/>
        <v>0</v>
      </c>
      <c r="AK819" s="146">
        <v>24</v>
      </c>
      <c r="AL819" s="146">
        <f t="shared" si="1593"/>
        <v>24</v>
      </c>
      <c r="AM819" s="228">
        <v>24.087377</v>
      </c>
      <c r="AN819" s="182">
        <f t="shared" si="1527"/>
        <v>0</v>
      </c>
      <c r="AO819" s="219">
        <v>0</v>
      </c>
      <c r="AP819" s="176">
        <f>(SUMIF([5]预算调整!$O:$O,A:A,[5]预算调整!$AD:$AD))/10000</f>
        <v>0</v>
      </c>
      <c r="AQ819" s="219">
        <f t="shared" si="1551"/>
        <v>0</v>
      </c>
      <c r="AR819" s="219">
        <v>0</v>
      </c>
      <c r="AS819" s="182">
        <f>(SUMIF([6]预算调整!$F:$F,A:A,[6]预算调整!$P:$P))/10000</f>
        <v>0</v>
      </c>
      <c r="AT819" s="219">
        <f t="shared" si="1594"/>
        <v>0</v>
      </c>
      <c r="AW819" s="231">
        <v>0</v>
      </c>
      <c r="AX819" s="182">
        <f>(SUMIF([7]Sheet2!$B:$B,A:A,[7]Sheet2!$C:$C))/10000</f>
        <v>0</v>
      </c>
      <c r="AY819" s="219">
        <f t="shared" si="1595"/>
        <v>0</v>
      </c>
      <c r="BC819" s="182">
        <v>0</v>
      </c>
      <c r="BD819" s="146">
        <f t="shared" si="1596"/>
        <v>0</v>
      </c>
      <c r="BE819" s="182">
        <v>0</v>
      </c>
      <c r="BF819" s="182">
        <f>SUMIF([8]Sheet1!$O:$O,A819,[8]Sheet1!$AD:$AD)</f>
        <v>0</v>
      </c>
    </row>
    <row r="820" hidden="1" customHeight="1" spans="1:58">
      <c r="A820" s="208">
        <v>2130110</v>
      </c>
      <c r="B820" s="60" t="s">
        <v>706</v>
      </c>
      <c r="C820" s="63">
        <f t="shared" si="1579"/>
        <v>0</v>
      </c>
      <c r="D820" s="63">
        <f t="shared" si="1580"/>
        <v>0</v>
      </c>
      <c r="E820" s="63">
        <f t="shared" si="1581"/>
        <v>0</v>
      </c>
      <c r="F820" s="63">
        <f t="shared" si="1582"/>
        <v>0</v>
      </c>
      <c r="G820" s="63">
        <f t="shared" si="1583"/>
        <v>0</v>
      </c>
      <c r="H820" s="63">
        <f t="shared" si="1584"/>
        <v>0</v>
      </c>
      <c r="I820" s="106" t="str">
        <f t="shared" si="1585"/>
        <v>否</v>
      </c>
      <c r="J820" s="146" t="str">
        <f t="shared" si="1597"/>
        <v>项</v>
      </c>
      <c r="K820" s="146" t="str">
        <f t="shared" si="1598"/>
        <v>213</v>
      </c>
      <c r="N820" s="218">
        <v>0</v>
      </c>
      <c r="O820" s="146">
        <v>0</v>
      </c>
      <c r="P820" s="219">
        <f t="shared" si="1586"/>
        <v>0</v>
      </c>
      <c r="Q820" s="219">
        <v>0</v>
      </c>
      <c r="R820" s="219">
        <v>0</v>
      </c>
      <c r="S820" s="219">
        <f>VLOOKUP(A:A,[3]全区!$A$1:$O$65536,15,FALSE)</f>
        <v>0</v>
      </c>
      <c r="T820" s="219">
        <v>0</v>
      </c>
      <c r="U820" s="146">
        <f>VLOOKUP(A:A,[3]全区!$A$1:$Q$65536,17,FALSE)</f>
        <v>0</v>
      </c>
      <c r="V820" s="219">
        <f t="shared" si="1587"/>
        <v>0</v>
      </c>
      <c r="W820" s="219">
        <v>0</v>
      </c>
      <c r="X820" s="182">
        <f>VLOOKUP(A:A,[3]全区!$A$1:$S$65536,19,FALSE)</f>
        <v>0</v>
      </c>
      <c r="Y820" s="219">
        <f t="shared" si="1588"/>
        <v>0</v>
      </c>
      <c r="AA820" s="182">
        <f>VLOOKUP(A:A,[2]全区!$A$1:$T$65536,20,FALSE)</f>
        <v>0</v>
      </c>
      <c r="AB820" s="219">
        <f t="shared" si="1589"/>
        <v>0</v>
      </c>
      <c r="AC820" s="182">
        <f>VLOOKUP(A:A,[1]全区!$A$1:$V$65536,22,FALSE)</f>
        <v>0</v>
      </c>
      <c r="AD820" s="219">
        <f t="shared" si="1590"/>
        <v>0</v>
      </c>
      <c r="AE820" s="182">
        <f>VLOOKUP(A:A,[2]全区!$A$1:$P$65536,16,FALSE)</f>
        <v>0</v>
      </c>
      <c r="AF820" s="219">
        <f t="shared" si="1591"/>
        <v>0</v>
      </c>
      <c r="AH820" s="182">
        <v>0</v>
      </c>
      <c r="AI820" s="182">
        <f>VLOOKUP(A:A,'[4]YB01'!$A$1:$C$1317,3,FALSE)</f>
        <v>0</v>
      </c>
      <c r="AJ820" s="177">
        <f t="shared" si="1592"/>
        <v>0</v>
      </c>
      <c r="AK820" s="146">
        <v>0</v>
      </c>
      <c r="AL820" s="146">
        <f t="shared" si="1593"/>
        <v>0</v>
      </c>
      <c r="AM820" s="228">
        <v>0</v>
      </c>
      <c r="AN820" s="182">
        <f t="shared" si="1527"/>
        <v>0</v>
      </c>
      <c r="AO820" s="219">
        <v>0</v>
      </c>
      <c r="AP820" s="176">
        <f>(SUMIF([5]预算调整!$O:$O,A:A,[5]预算调整!$AD:$AD))/10000</f>
        <v>0</v>
      </c>
      <c r="AQ820" s="219">
        <f t="shared" si="1551"/>
        <v>0</v>
      </c>
      <c r="AR820" s="219">
        <v>0</v>
      </c>
      <c r="AS820" s="182">
        <f>(SUMIF([6]预算调整!$F:$F,A:A,[6]预算调整!$P:$P))/10000</f>
        <v>0</v>
      </c>
      <c r="AT820" s="219">
        <f t="shared" si="1594"/>
        <v>0</v>
      </c>
      <c r="AW820" s="231">
        <v>0</v>
      </c>
      <c r="AX820" s="182">
        <f>(SUMIF([7]Sheet2!$B:$B,A:A,[7]Sheet2!$C:$C))/10000</f>
        <v>0</v>
      </c>
      <c r="AY820" s="219">
        <f t="shared" si="1595"/>
        <v>0</v>
      </c>
      <c r="BC820" s="182">
        <v>0</v>
      </c>
      <c r="BD820" s="146">
        <f t="shared" si="1596"/>
        <v>0</v>
      </c>
      <c r="BE820" s="182">
        <v>0</v>
      </c>
      <c r="BF820" s="182">
        <f>SUMIF([8]Sheet1!$O:$O,A820,[8]Sheet1!$AD:$AD)</f>
        <v>0</v>
      </c>
    </row>
    <row r="821" customHeight="1" spans="1:58">
      <c r="A821" s="208">
        <v>2130111</v>
      </c>
      <c r="B821" s="60" t="s">
        <v>707</v>
      </c>
      <c r="C821" s="63">
        <f t="shared" si="1579"/>
        <v>0</v>
      </c>
      <c r="D821" s="63">
        <f t="shared" si="1580"/>
        <v>0</v>
      </c>
      <c r="E821" s="63">
        <f t="shared" si="1581"/>
        <v>6</v>
      </c>
      <c r="F821" s="63">
        <f t="shared" si="1582"/>
        <v>6</v>
      </c>
      <c r="G821" s="63">
        <f t="shared" si="1583"/>
        <v>6</v>
      </c>
      <c r="H821" s="63">
        <f t="shared" si="1584"/>
        <v>6</v>
      </c>
      <c r="I821" s="106" t="str">
        <f t="shared" si="1585"/>
        <v>是</v>
      </c>
      <c r="J821" s="146" t="str">
        <f t="shared" si="1597"/>
        <v>项</v>
      </c>
      <c r="K821" s="146" t="str">
        <f t="shared" si="1598"/>
        <v>213</v>
      </c>
      <c r="N821" s="218">
        <v>0</v>
      </c>
      <c r="O821" s="146">
        <v>0</v>
      </c>
      <c r="P821" s="219">
        <f t="shared" si="1586"/>
        <v>0</v>
      </c>
      <c r="Q821" s="219">
        <v>0</v>
      </c>
      <c r="R821" s="219">
        <v>0</v>
      </c>
      <c r="S821" s="219">
        <f>VLOOKUP(A:A,[3]全区!$A$1:$O$65536,15,FALSE)</f>
        <v>0</v>
      </c>
      <c r="T821" s="219">
        <v>0</v>
      </c>
      <c r="U821" s="146">
        <f>VLOOKUP(A:A,[3]全区!$A$1:$Q$65536,17,FALSE)</f>
        <v>0</v>
      </c>
      <c r="V821" s="219">
        <f t="shared" si="1587"/>
        <v>0</v>
      </c>
      <c r="W821" s="219">
        <v>0</v>
      </c>
      <c r="X821" s="182">
        <f>VLOOKUP(A:A,[3]全区!$A$1:$S$65536,19,FALSE)</f>
        <v>0</v>
      </c>
      <c r="Y821" s="219">
        <f t="shared" si="1588"/>
        <v>0</v>
      </c>
      <c r="AA821" s="182">
        <f>VLOOKUP(A:A,[2]全区!$A$1:$T$65536,20,FALSE)</f>
        <v>118.39</v>
      </c>
      <c r="AB821" s="219">
        <f t="shared" si="1589"/>
        <v>118</v>
      </c>
      <c r="AC821" s="182">
        <f>VLOOKUP(A:A,[1]全区!$A$1:$V$65536,22,FALSE)</f>
        <v>0</v>
      </c>
      <c r="AD821" s="219">
        <f t="shared" si="1590"/>
        <v>0</v>
      </c>
      <c r="AE821" s="182">
        <f>VLOOKUP(A:A,[2]全区!$A$1:$P$65536,16,FALSE)</f>
        <v>0</v>
      </c>
      <c r="AF821" s="219">
        <f t="shared" si="1591"/>
        <v>0</v>
      </c>
      <c r="AH821" s="182">
        <v>6</v>
      </c>
      <c r="AI821" s="182">
        <f>VLOOKUP(A:A,'[4]YB01'!$A$1:$C$1317,3,FALSE)</f>
        <v>6</v>
      </c>
      <c r="AJ821" s="177">
        <f t="shared" si="1592"/>
        <v>0</v>
      </c>
      <c r="AK821" s="146">
        <v>6</v>
      </c>
      <c r="AL821" s="146">
        <f t="shared" si="1593"/>
        <v>6</v>
      </c>
      <c r="AM821" s="228">
        <v>5.8</v>
      </c>
      <c r="AN821" s="182">
        <f t="shared" si="1527"/>
        <v>0</v>
      </c>
      <c r="AO821" s="219">
        <v>0</v>
      </c>
      <c r="AP821" s="176">
        <f>(SUMIF([5]预算调整!$O:$O,A:A,[5]预算调整!$AD:$AD))/10000</f>
        <v>0</v>
      </c>
      <c r="AQ821" s="219">
        <f t="shared" si="1551"/>
        <v>0</v>
      </c>
      <c r="AR821" s="219">
        <v>0</v>
      </c>
      <c r="AS821" s="182">
        <f>(SUMIF([6]预算调整!$F:$F,A:A,[6]预算调整!$P:$P))/10000</f>
        <v>0</v>
      </c>
      <c r="AT821" s="219">
        <f t="shared" si="1594"/>
        <v>0</v>
      </c>
      <c r="AW821" s="231">
        <v>6</v>
      </c>
      <c r="AX821" s="182">
        <f>(SUMIF([7]Sheet2!$B:$B,A:A,[7]Sheet2!$C:$C))/10000</f>
        <v>5.8</v>
      </c>
      <c r="AY821" s="219">
        <f t="shared" si="1595"/>
        <v>6</v>
      </c>
      <c r="BC821" s="182">
        <v>0</v>
      </c>
      <c r="BD821" s="146">
        <f t="shared" si="1596"/>
        <v>0</v>
      </c>
      <c r="BE821" s="182">
        <v>0</v>
      </c>
      <c r="BF821" s="182">
        <f>SUMIF([8]Sheet1!$O:$O,A821,[8]Sheet1!$AD:$AD)</f>
        <v>0</v>
      </c>
    </row>
    <row r="822" hidden="1" customHeight="1" spans="1:58">
      <c r="A822" s="208">
        <v>2130112</v>
      </c>
      <c r="B822" s="60" t="s">
        <v>708</v>
      </c>
      <c r="C822" s="63">
        <f t="shared" si="1579"/>
        <v>0</v>
      </c>
      <c r="D822" s="63">
        <f t="shared" si="1580"/>
        <v>0</v>
      </c>
      <c r="E822" s="63">
        <f t="shared" si="1581"/>
        <v>0</v>
      </c>
      <c r="F822" s="63">
        <f t="shared" si="1582"/>
        <v>0</v>
      </c>
      <c r="G822" s="63">
        <f t="shared" si="1583"/>
        <v>0</v>
      </c>
      <c r="H822" s="63">
        <f t="shared" si="1584"/>
        <v>0</v>
      </c>
      <c r="I822" s="106" t="str">
        <f t="shared" si="1585"/>
        <v>否</v>
      </c>
      <c r="J822" s="146" t="str">
        <f t="shared" si="1597"/>
        <v>项</v>
      </c>
      <c r="K822" s="146" t="str">
        <f t="shared" si="1598"/>
        <v>213</v>
      </c>
      <c r="N822" s="218">
        <v>0</v>
      </c>
      <c r="O822" s="146">
        <v>0</v>
      </c>
      <c r="P822" s="219">
        <f t="shared" si="1586"/>
        <v>0</v>
      </c>
      <c r="Q822" s="219">
        <v>0</v>
      </c>
      <c r="R822" s="219">
        <v>0</v>
      </c>
      <c r="S822" s="219">
        <f>VLOOKUP(A:A,[3]全区!$A$1:$O$65536,15,FALSE)</f>
        <v>0</v>
      </c>
      <c r="T822" s="219">
        <v>0</v>
      </c>
      <c r="U822" s="146">
        <f>VLOOKUP(A:A,[3]全区!$A$1:$Q$65536,17,FALSE)</f>
        <v>0</v>
      </c>
      <c r="V822" s="219">
        <f t="shared" si="1587"/>
        <v>0</v>
      </c>
      <c r="W822" s="219">
        <v>0</v>
      </c>
      <c r="X822" s="182">
        <f>VLOOKUP(A:A,[3]全区!$A$1:$S$65536,19,FALSE)</f>
        <v>0</v>
      </c>
      <c r="Y822" s="219">
        <f t="shared" si="1588"/>
        <v>0</v>
      </c>
      <c r="AA822" s="182">
        <f>VLOOKUP(A:A,[2]全区!$A$1:$T$65536,20,FALSE)</f>
        <v>0</v>
      </c>
      <c r="AB822" s="219">
        <f t="shared" si="1589"/>
        <v>0</v>
      </c>
      <c r="AC822" s="182">
        <f>VLOOKUP(A:A,[1]全区!$A$1:$V$65536,22,FALSE)</f>
        <v>0</v>
      </c>
      <c r="AD822" s="219">
        <f t="shared" si="1590"/>
        <v>0</v>
      </c>
      <c r="AE822" s="182">
        <f>VLOOKUP(A:A,[2]全区!$A$1:$P$65536,16,FALSE)</f>
        <v>0</v>
      </c>
      <c r="AF822" s="219">
        <f t="shared" si="1591"/>
        <v>0</v>
      </c>
      <c r="AH822" s="182">
        <v>0</v>
      </c>
      <c r="AI822" s="182">
        <f>VLOOKUP(A:A,'[4]YB01'!$A$1:$C$1317,3,FALSE)</f>
        <v>0</v>
      </c>
      <c r="AJ822" s="177">
        <f t="shared" si="1592"/>
        <v>0</v>
      </c>
      <c r="AK822" s="146">
        <v>0</v>
      </c>
      <c r="AL822" s="146">
        <f t="shared" si="1593"/>
        <v>0</v>
      </c>
      <c r="AM822" s="228">
        <v>0</v>
      </c>
      <c r="AN822" s="182">
        <f t="shared" si="1527"/>
        <v>0</v>
      </c>
      <c r="AO822" s="219">
        <v>0</v>
      </c>
      <c r="AP822" s="176">
        <f>(SUMIF([5]预算调整!$O:$O,A:A,[5]预算调整!$AD:$AD))/10000</f>
        <v>0</v>
      </c>
      <c r="AQ822" s="219">
        <f t="shared" si="1551"/>
        <v>0</v>
      </c>
      <c r="AR822" s="219">
        <v>0</v>
      </c>
      <c r="AS822" s="182">
        <f>(SUMIF([6]预算调整!$F:$F,A:A,[6]预算调整!$P:$P))/10000</f>
        <v>0</v>
      </c>
      <c r="AT822" s="219">
        <f t="shared" si="1594"/>
        <v>0</v>
      </c>
      <c r="AW822" s="231">
        <v>0</v>
      </c>
      <c r="AX822" s="182">
        <f>(SUMIF([7]Sheet2!$B:$B,A:A,[7]Sheet2!$C:$C))/10000</f>
        <v>0</v>
      </c>
      <c r="AY822" s="219">
        <f t="shared" si="1595"/>
        <v>0</v>
      </c>
      <c r="BC822" s="182">
        <v>0</v>
      </c>
      <c r="BD822" s="146">
        <f t="shared" si="1596"/>
        <v>0</v>
      </c>
      <c r="BE822" s="182">
        <v>0</v>
      </c>
      <c r="BF822" s="182">
        <f>SUMIF([8]Sheet1!$O:$O,A822,[8]Sheet1!$AD:$AD)</f>
        <v>0</v>
      </c>
    </row>
    <row r="823" hidden="1" customHeight="1" spans="1:58">
      <c r="A823" s="208">
        <v>2130114</v>
      </c>
      <c r="B823" s="60" t="s">
        <v>709</v>
      </c>
      <c r="C823" s="63">
        <f t="shared" si="1579"/>
        <v>0</v>
      </c>
      <c r="D823" s="63">
        <f t="shared" si="1580"/>
        <v>0</v>
      </c>
      <c r="E823" s="63">
        <f t="shared" si="1581"/>
        <v>0</v>
      </c>
      <c r="F823" s="63">
        <f t="shared" si="1582"/>
        <v>0</v>
      </c>
      <c r="G823" s="63">
        <f t="shared" si="1583"/>
        <v>0</v>
      </c>
      <c r="H823" s="63">
        <f t="shared" si="1584"/>
        <v>0</v>
      </c>
      <c r="I823" s="106" t="str">
        <f t="shared" si="1585"/>
        <v>否</v>
      </c>
      <c r="J823" s="146" t="str">
        <f t="shared" si="1597"/>
        <v>项</v>
      </c>
      <c r="K823" s="146" t="str">
        <f t="shared" si="1598"/>
        <v>213</v>
      </c>
      <c r="N823" s="218">
        <v>0</v>
      </c>
      <c r="O823" s="146">
        <v>0</v>
      </c>
      <c r="P823" s="219">
        <f t="shared" si="1586"/>
        <v>0</v>
      </c>
      <c r="Q823" s="219">
        <v>0</v>
      </c>
      <c r="R823" s="219">
        <v>0</v>
      </c>
      <c r="S823" s="219">
        <f>VLOOKUP(A:A,[3]全区!$A$1:$O$65536,15,FALSE)</f>
        <v>0</v>
      </c>
      <c r="T823" s="219">
        <v>0</v>
      </c>
      <c r="U823" s="146">
        <f>VLOOKUP(A:A,[3]全区!$A$1:$Q$65536,17,FALSE)</f>
        <v>0</v>
      </c>
      <c r="V823" s="219">
        <f t="shared" si="1587"/>
        <v>0</v>
      </c>
      <c r="W823" s="219">
        <v>0</v>
      </c>
      <c r="X823" s="182">
        <f>VLOOKUP(A:A,[3]全区!$A$1:$S$65536,19,FALSE)</f>
        <v>0</v>
      </c>
      <c r="Y823" s="219">
        <f t="shared" si="1588"/>
        <v>0</v>
      </c>
      <c r="AA823" s="182">
        <f>VLOOKUP(A:A,[2]全区!$A$1:$T$65536,20,FALSE)</f>
        <v>0</v>
      </c>
      <c r="AB823" s="219">
        <f t="shared" si="1589"/>
        <v>0</v>
      </c>
      <c r="AC823" s="182">
        <f>VLOOKUP(A:A,[1]全区!$A$1:$V$65536,22,FALSE)</f>
        <v>0</v>
      </c>
      <c r="AD823" s="219">
        <f t="shared" si="1590"/>
        <v>0</v>
      </c>
      <c r="AE823" s="182">
        <f>VLOOKUP(A:A,[2]全区!$A$1:$P$65536,16,FALSE)</f>
        <v>0</v>
      </c>
      <c r="AF823" s="219">
        <f t="shared" si="1591"/>
        <v>0</v>
      </c>
      <c r="AH823" s="182">
        <v>0</v>
      </c>
      <c r="AI823" s="182">
        <f>VLOOKUP(A:A,'[4]YB01'!$A$1:$C$1317,3,FALSE)</f>
        <v>0</v>
      </c>
      <c r="AJ823" s="177">
        <f t="shared" si="1592"/>
        <v>0</v>
      </c>
      <c r="AK823" s="146">
        <v>0</v>
      </c>
      <c r="AL823" s="146">
        <f t="shared" si="1593"/>
        <v>0</v>
      </c>
      <c r="AM823" s="228">
        <v>0</v>
      </c>
      <c r="AN823" s="182">
        <f t="shared" si="1527"/>
        <v>0</v>
      </c>
      <c r="AO823" s="219">
        <v>0</v>
      </c>
      <c r="AP823" s="176">
        <f>(SUMIF([5]预算调整!$O:$O,A:A,[5]预算调整!$AD:$AD))/10000</f>
        <v>0</v>
      </c>
      <c r="AQ823" s="219">
        <f t="shared" si="1551"/>
        <v>0</v>
      </c>
      <c r="AR823" s="219">
        <v>0</v>
      </c>
      <c r="AS823" s="182">
        <f>(SUMIF([6]预算调整!$F:$F,A:A,[6]预算调整!$P:$P))/10000</f>
        <v>0</v>
      </c>
      <c r="AT823" s="219">
        <f t="shared" si="1594"/>
        <v>0</v>
      </c>
      <c r="AW823" s="231">
        <v>0</v>
      </c>
      <c r="AX823" s="182">
        <f>(SUMIF([7]Sheet2!$B:$B,A:A,[7]Sheet2!$C:$C))/10000</f>
        <v>0</v>
      </c>
      <c r="AY823" s="219">
        <f t="shared" si="1595"/>
        <v>0</v>
      </c>
      <c r="BC823" s="182">
        <v>0</v>
      </c>
      <c r="BD823" s="146">
        <f t="shared" si="1596"/>
        <v>0</v>
      </c>
      <c r="BE823" s="182">
        <v>0</v>
      </c>
      <c r="BF823" s="182">
        <f>SUMIF([8]Sheet1!$O:$O,A823,[8]Sheet1!$AD:$AD)</f>
        <v>0</v>
      </c>
    </row>
    <row r="824" customHeight="1" spans="1:58">
      <c r="A824" s="208">
        <v>2130119</v>
      </c>
      <c r="B824" s="60" t="s">
        <v>710</v>
      </c>
      <c r="C824" s="63">
        <f t="shared" si="1579"/>
        <v>0</v>
      </c>
      <c r="D824" s="63">
        <f t="shared" si="1580"/>
        <v>0</v>
      </c>
      <c r="E824" s="63">
        <f t="shared" si="1581"/>
        <v>108</v>
      </c>
      <c r="F824" s="63">
        <f t="shared" si="1582"/>
        <v>108</v>
      </c>
      <c r="G824" s="63">
        <f t="shared" si="1583"/>
        <v>108</v>
      </c>
      <c r="H824" s="63">
        <f t="shared" si="1584"/>
        <v>108</v>
      </c>
      <c r="I824" s="106" t="str">
        <f t="shared" si="1585"/>
        <v>是</v>
      </c>
      <c r="J824" s="146" t="str">
        <f t="shared" si="1597"/>
        <v>项</v>
      </c>
      <c r="K824" s="146" t="str">
        <f t="shared" si="1598"/>
        <v>213</v>
      </c>
      <c r="N824" s="218">
        <v>0</v>
      </c>
      <c r="O824" s="146">
        <v>0</v>
      </c>
      <c r="P824" s="219">
        <f t="shared" si="1586"/>
        <v>0</v>
      </c>
      <c r="Q824" s="219">
        <v>0</v>
      </c>
      <c r="R824" s="219">
        <v>0</v>
      </c>
      <c r="S824" s="219">
        <f>VLOOKUP(A:A,[3]全区!$A$1:$O$65536,15,FALSE)</f>
        <v>0</v>
      </c>
      <c r="T824" s="219">
        <v>0</v>
      </c>
      <c r="U824" s="146">
        <f>VLOOKUP(A:A,[3]全区!$A$1:$Q$65536,17,FALSE)</f>
        <v>0</v>
      </c>
      <c r="V824" s="219">
        <f t="shared" si="1587"/>
        <v>0</v>
      </c>
      <c r="W824" s="219">
        <v>0</v>
      </c>
      <c r="X824" s="182">
        <f>VLOOKUP(A:A,[3]全区!$A$1:$S$65536,19,FALSE)</f>
        <v>0</v>
      </c>
      <c r="Y824" s="219">
        <f t="shared" si="1588"/>
        <v>0</v>
      </c>
      <c r="AA824" s="182">
        <f>VLOOKUP(A:A,[2]全区!$A$1:$T$65536,20,FALSE)</f>
        <v>30</v>
      </c>
      <c r="AB824" s="219">
        <f t="shared" si="1589"/>
        <v>30</v>
      </c>
      <c r="AC824" s="182">
        <f>VLOOKUP(A:A,[1]全区!$A$1:$V$65536,22,FALSE)</f>
        <v>286</v>
      </c>
      <c r="AD824" s="219">
        <f t="shared" si="1590"/>
        <v>286</v>
      </c>
      <c r="AE824" s="182">
        <f>VLOOKUP(A:A,[2]全区!$A$1:$P$65536,16,FALSE)</f>
        <v>0</v>
      </c>
      <c r="AF824" s="219">
        <f t="shared" si="1591"/>
        <v>0</v>
      </c>
      <c r="AH824" s="182">
        <v>108</v>
      </c>
      <c r="AI824" s="182">
        <f>VLOOKUP(A:A,'[4]YB01'!$A$1:$C$1317,3,FALSE)</f>
        <v>108</v>
      </c>
      <c r="AJ824" s="177">
        <f t="shared" si="1592"/>
        <v>0</v>
      </c>
      <c r="AK824" s="146">
        <v>108</v>
      </c>
      <c r="AL824" s="146">
        <f t="shared" si="1593"/>
        <v>108</v>
      </c>
      <c r="AM824" s="228">
        <v>108.2</v>
      </c>
      <c r="AN824" s="182">
        <f t="shared" si="1527"/>
        <v>0</v>
      </c>
      <c r="AO824" s="219">
        <v>0</v>
      </c>
      <c r="AP824" s="176">
        <f>(SUMIF([5]预算调整!$O:$O,A:A,[5]预算调整!$AD:$AD))/10000</f>
        <v>0</v>
      </c>
      <c r="AQ824" s="219">
        <f t="shared" si="1551"/>
        <v>0</v>
      </c>
      <c r="AR824" s="219">
        <v>0</v>
      </c>
      <c r="AS824" s="182">
        <f>(SUMIF([6]预算调整!$F:$F,A:A,[6]预算调整!$P:$P))/10000</f>
        <v>0</v>
      </c>
      <c r="AT824" s="219">
        <f t="shared" si="1594"/>
        <v>0</v>
      </c>
      <c r="AW824" s="231">
        <v>108</v>
      </c>
      <c r="AX824" s="182">
        <f>(SUMIF([7]Sheet2!$B:$B,A:A,[7]Sheet2!$C:$C))/10000</f>
        <v>108.2</v>
      </c>
      <c r="AY824" s="219">
        <f t="shared" si="1595"/>
        <v>108</v>
      </c>
      <c r="BC824" s="182">
        <v>0</v>
      </c>
      <c r="BD824" s="146">
        <f t="shared" si="1596"/>
        <v>0</v>
      </c>
      <c r="BE824" s="182">
        <v>0</v>
      </c>
      <c r="BF824" s="182">
        <f>SUMIF([8]Sheet1!$O:$O,A824,[8]Sheet1!$AD:$AD)</f>
        <v>0</v>
      </c>
    </row>
    <row r="825" customHeight="1" spans="1:58">
      <c r="A825" s="208">
        <v>2130120</v>
      </c>
      <c r="B825" s="60" t="s">
        <v>711</v>
      </c>
      <c r="C825" s="63">
        <f t="shared" si="1579"/>
        <v>0</v>
      </c>
      <c r="D825" s="63">
        <f t="shared" si="1580"/>
        <v>0</v>
      </c>
      <c r="E825" s="63">
        <f t="shared" si="1581"/>
        <v>104</v>
      </c>
      <c r="F825" s="63">
        <f t="shared" si="1582"/>
        <v>104</v>
      </c>
      <c r="G825" s="63">
        <f t="shared" si="1583"/>
        <v>104</v>
      </c>
      <c r="H825" s="63">
        <f t="shared" si="1584"/>
        <v>104</v>
      </c>
      <c r="I825" s="106" t="str">
        <f t="shared" si="1585"/>
        <v>是</v>
      </c>
      <c r="J825" s="146" t="str">
        <f t="shared" si="1597"/>
        <v>项</v>
      </c>
      <c r="K825" s="146" t="str">
        <f t="shared" si="1598"/>
        <v>213</v>
      </c>
      <c r="N825" s="218">
        <v>0</v>
      </c>
      <c r="O825" s="146">
        <v>0</v>
      </c>
      <c r="P825" s="219">
        <f t="shared" si="1586"/>
        <v>0</v>
      </c>
      <c r="Q825" s="219">
        <v>0</v>
      </c>
      <c r="R825" s="219">
        <v>0</v>
      </c>
      <c r="S825" s="219">
        <f>VLOOKUP(A:A,[3]全区!$A$1:$O$65536,15,FALSE)</f>
        <v>0</v>
      </c>
      <c r="T825" s="219">
        <v>0</v>
      </c>
      <c r="U825" s="146">
        <f>VLOOKUP(A:A,[3]全区!$A$1:$Q$65536,17,FALSE)</f>
        <v>0</v>
      </c>
      <c r="V825" s="219">
        <f t="shared" si="1587"/>
        <v>0</v>
      </c>
      <c r="W825" s="219">
        <v>0</v>
      </c>
      <c r="X825" s="182">
        <f>VLOOKUP(A:A,[3]全区!$A$1:$S$65536,19,FALSE)</f>
        <v>0</v>
      </c>
      <c r="Y825" s="219">
        <f t="shared" si="1588"/>
        <v>0</v>
      </c>
      <c r="AA825" s="182">
        <f>VLOOKUP(A:A,[2]全区!$A$1:$T$65536,20,FALSE)</f>
        <v>0</v>
      </c>
      <c r="AB825" s="219">
        <f t="shared" si="1589"/>
        <v>0</v>
      </c>
      <c r="AC825" s="182">
        <f>VLOOKUP(A:A,[1]全区!$A$1:$V$65536,22,FALSE)</f>
        <v>104</v>
      </c>
      <c r="AD825" s="219">
        <f t="shared" si="1590"/>
        <v>104</v>
      </c>
      <c r="AE825" s="182">
        <f>VLOOKUP(A:A,[2]全区!$A$1:$P$65536,16,FALSE)</f>
        <v>0</v>
      </c>
      <c r="AF825" s="219">
        <f t="shared" si="1591"/>
        <v>0</v>
      </c>
      <c r="AH825" s="182">
        <v>104</v>
      </c>
      <c r="AI825" s="182">
        <f>VLOOKUP(A:A,'[4]YB01'!$A$1:$C$1317,3,FALSE)</f>
        <v>104</v>
      </c>
      <c r="AJ825" s="177">
        <f t="shared" si="1592"/>
        <v>0</v>
      </c>
      <c r="AK825" s="146">
        <v>104</v>
      </c>
      <c r="AL825" s="146">
        <f t="shared" si="1593"/>
        <v>104</v>
      </c>
      <c r="AM825" s="228">
        <v>104</v>
      </c>
      <c r="AN825" s="182">
        <f t="shared" si="1527"/>
        <v>0</v>
      </c>
      <c r="AO825" s="219">
        <v>0</v>
      </c>
      <c r="AP825" s="176">
        <f>(SUMIF([5]预算调整!$O:$O,A:A,[5]预算调整!$AD:$AD))/10000</f>
        <v>0</v>
      </c>
      <c r="AQ825" s="219">
        <f t="shared" si="1551"/>
        <v>0</v>
      </c>
      <c r="AR825" s="219">
        <v>0</v>
      </c>
      <c r="AS825" s="182">
        <f>(SUMIF([6]预算调整!$F:$F,A:A,[6]预算调整!$P:$P))/10000</f>
        <v>0</v>
      </c>
      <c r="AT825" s="219">
        <f t="shared" si="1594"/>
        <v>0</v>
      </c>
      <c r="AW825" s="231">
        <v>104</v>
      </c>
      <c r="AX825" s="182">
        <f>(SUMIF([7]Sheet2!$B:$B,A:A,[7]Sheet2!$C:$C))/10000</f>
        <v>104</v>
      </c>
      <c r="AY825" s="219">
        <f t="shared" si="1595"/>
        <v>104</v>
      </c>
      <c r="BC825" s="182">
        <v>0</v>
      </c>
      <c r="BD825" s="146">
        <f t="shared" si="1596"/>
        <v>0</v>
      </c>
      <c r="BE825" s="182">
        <v>0</v>
      </c>
      <c r="BF825" s="182">
        <f>SUMIF([8]Sheet1!$O:$O,A825,[8]Sheet1!$AD:$AD)</f>
        <v>0</v>
      </c>
    </row>
    <row r="826" hidden="1" customHeight="1" spans="1:58">
      <c r="A826" s="208">
        <v>2130121</v>
      </c>
      <c r="B826" s="60" t="s">
        <v>712</v>
      </c>
      <c r="C826" s="63">
        <f t="shared" si="1579"/>
        <v>0</v>
      </c>
      <c r="D826" s="63">
        <f t="shared" si="1580"/>
        <v>0</v>
      </c>
      <c r="E826" s="63">
        <f t="shared" si="1581"/>
        <v>0</v>
      </c>
      <c r="F826" s="63">
        <f t="shared" si="1582"/>
        <v>0</v>
      </c>
      <c r="G826" s="63">
        <f t="shared" si="1583"/>
        <v>0</v>
      </c>
      <c r="H826" s="63">
        <f t="shared" si="1584"/>
        <v>0</v>
      </c>
      <c r="I826" s="106" t="str">
        <f t="shared" si="1585"/>
        <v>否</v>
      </c>
      <c r="J826" s="146" t="str">
        <f t="shared" si="1597"/>
        <v>项</v>
      </c>
      <c r="K826" s="146" t="str">
        <f t="shared" si="1598"/>
        <v>213</v>
      </c>
      <c r="N826" s="218">
        <v>0</v>
      </c>
      <c r="O826" s="146">
        <v>0</v>
      </c>
      <c r="P826" s="219">
        <f t="shared" si="1586"/>
        <v>0</v>
      </c>
      <c r="Q826" s="219">
        <v>0</v>
      </c>
      <c r="R826" s="219">
        <v>0</v>
      </c>
      <c r="S826" s="219">
        <f>VLOOKUP(A:A,[3]全区!$A$1:$O$65536,15,FALSE)</f>
        <v>0</v>
      </c>
      <c r="T826" s="219">
        <v>0</v>
      </c>
      <c r="U826" s="146">
        <f>VLOOKUP(A:A,[3]全区!$A$1:$Q$65536,17,FALSE)</f>
        <v>0</v>
      </c>
      <c r="V826" s="219">
        <f t="shared" si="1587"/>
        <v>0</v>
      </c>
      <c r="W826" s="219">
        <v>0</v>
      </c>
      <c r="X826" s="182">
        <f>VLOOKUP(A:A,[3]全区!$A$1:$S$65536,19,FALSE)</f>
        <v>0</v>
      </c>
      <c r="Y826" s="219">
        <f t="shared" si="1588"/>
        <v>0</v>
      </c>
      <c r="AA826" s="182">
        <f>VLOOKUP(A:A,[2]全区!$A$1:$T$65536,20,FALSE)</f>
        <v>0</v>
      </c>
      <c r="AB826" s="219">
        <f t="shared" si="1589"/>
        <v>0</v>
      </c>
      <c r="AC826" s="182">
        <f>VLOOKUP(A:A,[1]全区!$A$1:$V$65536,22,FALSE)</f>
        <v>0</v>
      </c>
      <c r="AD826" s="219">
        <f t="shared" si="1590"/>
        <v>0</v>
      </c>
      <c r="AE826" s="182">
        <f>VLOOKUP(A:A,[2]全区!$A$1:$P$65536,16,FALSE)</f>
        <v>0</v>
      </c>
      <c r="AF826" s="219">
        <f t="shared" si="1591"/>
        <v>0</v>
      </c>
      <c r="AH826" s="182">
        <v>0</v>
      </c>
      <c r="AI826" s="182">
        <f>VLOOKUP(A:A,'[4]YB01'!$A$1:$C$1317,3,FALSE)</f>
        <v>0</v>
      </c>
      <c r="AJ826" s="177">
        <f t="shared" si="1592"/>
        <v>0</v>
      </c>
      <c r="AK826" s="146">
        <v>0</v>
      </c>
      <c r="AL826" s="146">
        <f t="shared" si="1593"/>
        <v>0</v>
      </c>
      <c r="AM826" s="228">
        <v>0</v>
      </c>
      <c r="AN826" s="182">
        <f t="shared" si="1527"/>
        <v>0</v>
      </c>
      <c r="AO826" s="219">
        <v>0</v>
      </c>
      <c r="AP826" s="176">
        <f>(SUMIF([5]预算调整!$O:$O,A:A,[5]预算调整!$AD:$AD))/10000</f>
        <v>0</v>
      </c>
      <c r="AQ826" s="219">
        <f t="shared" si="1551"/>
        <v>0</v>
      </c>
      <c r="AR826" s="219">
        <v>0</v>
      </c>
      <c r="AS826" s="182">
        <f>(SUMIF([6]预算调整!$F:$F,A:A,[6]预算调整!$P:$P))/10000</f>
        <v>0</v>
      </c>
      <c r="AT826" s="219">
        <f t="shared" si="1594"/>
        <v>0</v>
      </c>
      <c r="AW826" s="231">
        <v>0</v>
      </c>
      <c r="AX826" s="182">
        <f>(SUMIF([7]Sheet2!$B:$B,A:A,[7]Sheet2!$C:$C))/10000</f>
        <v>0</v>
      </c>
      <c r="AY826" s="219">
        <f t="shared" si="1595"/>
        <v>0</v>
      </c>
      <c r="BC826" s="182">
        <v>0</v>
      </c>
      <c r="BD826" s="146">
        <f t="shared" si="1596"/>
        <v>0</v>
      </c>
      <c r="BE826" s="182">
        <v>0</v>
      </c>
      <c r="BF826" s="182">
        <f>SUMIF([8]Sheet1!$O:$O,A826,[8]Sheet1!$AD:$AD)</f>
        <v>0</v>
      </c>
    </row>
    <row r="827" customHeight="1" spans="1:58">
      <c r="A827" s="208">
        <v>2130122</v>
      </c>
      <c r="B827" s="60" t="s">
        <v>713</v>
      </c>
      <c r="C827" s="63">
        <f t="shared" si="1579"/>
        <v>2069</v>
      </c>
      <c r="D827" s="63">
        <f t="shared" si="1580"/>
        <v>1816</v>
      </c>
      <c r="E827" s="63">
        <f t="shared" si="1581"/>
        <v>-306</v>
      </c>
      <c r="F827" s="63">
        <f t="shared" si="1582"/>
        <v>-219</v>
      </c>
      <c r="G827" s="63">
        <f t="shared" si="1583"/>
        <v>1597</v>
      </c>
      <c r="H827" s="63">
        <f t="shared" si="1584"/>
        <v>1763</v>
      </c>
      <c r="I827" s="106" t="str">
        <f t="shared" si="1585"/>
        <v>是</v>
      </c>
      <c r="J827" s="146" t="str">
        <f t="shared" si="1597"/>
        <v>项</v>
      </c>
      <c r="K827" s="146" t="str">
        <f t="shared" si="1598"/>
        <v>213</v>
      </c>
      <c r="N827" s="218">
        <v>224</v>
      </c>
      <c r="O827" s="146">
        <v>223.50008</v>
      </c>
      <c r="P827" s="219">
        <f t="shared" si="1586"/>
        <v>224</v>
      </c>
      <c r="Q827" s="219">
        <v>0</v>
      </c>
      <c r="R827" s="219">
        <v>0</v>
      </c>
      <c r="S827" s="219">
        <f>VLOOKUP(A:A,[3]全区!$A$1:$O$65536,15,FALSE)</f>
        <v>0</v>
      </c>
      <c r="T827" s="219">
        <v>1816</v>
      </c>
      <c r="U827" s="146">
        <f>VLOOKUP(A:A,[3]全区!$A$1:$Q$65536,17,FALSE)</f>
        <v>1816</v>
      </c>
      <c r="V827" s="219">
        <f t="shared" si="1587"/>
        <v>1816</v>
      </c>
      <c r="W827" s="219">
        <v>29</v>
      </c>
      <c r="X827" s="182">
        <f>VLOOKUP(A:A,[3]全区!$A$1:$S$65536,19,FALSE)</f>
        <v>29.381</v>
      </c>
      <c r="Y827" s="219">
        <f t="shared" si="1588"/>
        <v>29</v>
      </c>
      <c r="AA827" s="182">
        <f>VLOOKUP(A:A,[2]全区!$A$1:$T$65536,20,FALSE)</f>
        <v>152.53</v>
      </c>
      <c r="AB827" s="219">
        <f t="shared" si="1589"/>
        <v>153</v>
      </c>
      <c r="AC827" s="182">
        <f>VLOOKUP(A:A,[1]全区!$A$1:$V$65536,22,FALSE)</f>
        <v>1715.5</v>
      </c>
      <c r="AD827" s="219">
        <f t="shared" si="1590"/>
        <v>1716</v>
      </c>
      <c r="AE827" s="182">
        <f>VLOOKUP(A:A,[2]全区!$A$1:$P$65536,16,FALSE)</f>
        <v>1586</v>
      </c>
      <c r="AF827" s="219">
        <f t="shared" si="1591"/>
        <v>1586</v>
      </c>
      <c r="AH827" s="182">
        <v>1753</v>
      </c>
      <c r="AI827" s="182">
        <f>VLOOKUP(A:A,'[4]YB01'!$A$1:$C$1317,3,FALSE)</f>
        <v>1753</v>
      </c>
      <c r="AJ827" s="177">
        <f t="shared" si="1592"/>
        <v>0</v>
      </c>
      <c r="AK827" s="146">
        <v>1763</v>
      </c>
      <c r="AL827" s="146">
        <f t="shared" si="1593"/>
        <v>1763</v>
      </c>
      <c r="AM827" s="228">
        <v>1763.127797</v>
      </c>
      <c r="AN827" s="182">
        <f t="shared" si="1527"/>
        <v>0</v>
      </c>
      <c r="AO827" s="219">
        <v>0</v>
      </c>
      <c r="AP827" s="176">
        <f>(SUMIF([5]预算调整!$O:$O,A:A,[5]预算调整!$AD:$AD))/10000</f>
        <v>0</v>
      </c>
      <c r="AQ827" s="219">
        <f t="shared" si="1551"/>
        <v>0</v>
      </c>
      <c r="AR827" s="219">
        <v>0</v>
      </c>
      <c r="AS827" s="182">
        <f>(SUMIF([6]预算调整!$F:$F,A:A,[6]预算调整!$P:$P))/10000</f>
        <v>0</v>
      </c>
      <c r="AT827" s="219">
        <f t="shared" si="1594"/>
        <v>0</v>
      </c>
      <c r="AW827" s="231">
        <v>1597</v>
      </c>
      <c r="AX827" s="182">
        <f>(SUMIF([7]Sheet2!$B:$B,A:A,[7]Sheet2!$C:$C))/10000</f>
        <v>1596.821717</v>
      </c>
      <c r="AY827" s="219">
        <f t="shared" si="1595"/>
        <v>1597</v>
      </c>
      <c r="BC827" s="182">
        <v>0</v>
      </c>
      <c r="BD827" s="146">
        <f t="shared" si="1596"/>
        <v>0</v>
      </c>
      <c r="BE827" s="182">
        <v>0</v>
      </c>
      <c r="BF827" s="182">
        <f>SUMIF([8]Sheet1!$O:$O,A827,[8]Sheet1!$AD:$AD)</f>
        <v>0</v>
      </c>
    </row>
    <row r="828" customHeight="1" spans="1:58">
      <c r="A828" s="208">
        <v>2130124</v>
      </c>
      <c r="B828" s="60" t="s">
        <v>714</v>
      </c>
      <c r="C828" s="63">
        <f t="shared" si="1579"/>
        <v>29</v>
      </c>
      <c r="D828" s="63">
        <f t="shared" si="1580"/>
        <v>0</v>
      </c>
      <c r="E828" s="63">
        <f t="shared" si="1581"/>
        <v>16</v>
      </c>
      <c r="F828" s="63">
        <f t="shared" si="1582"/>
        <v>0</v>
      </c>
      <c r="G828" s="63">
        <f t="shared" si="1583"/>
        <v>0</v>
      </c>
      <c r="H828" s="63">
        <f t="shared" si="1584"/>
        <v>45</v>
      </c>
      <c r="I828" s="106" t="str">
        <f t="shared" si="1585"/>
        <v>是</v>
      </c>
      <c r="J828" s="146" t="str">
        <f t="shared" si="1597"/>
        <v>项</v>
      </c>
      <c r="K828" s="146" t="str">
        <f t="shared" si="1598"/>
        <v>213</v>
      </c>
      <c r="N828" s="218">
        <v>3</v>
      </c>
      <c r="O828" s="146">
        <v>2.594</v>
      </c>
      <c r="P828" s="219">
        <f t="shared" si="1586"/>
        <v>3</v>
      </c>
      <c r="Q828" s="219">
        <v>0</v>
      </c>
      <c r="R828" s="219">
        <v>0</v>
      </c>
      <c r="S828" s="219">
        <f>VLOOKUP(A:A,[3]全区!$A$1:$O$65536,15,FALSE)</f>
        <v>0</v>
      </c>
      <c r="T828" s="219">
        <v>0</v>
      </c>
      <c r="U828" s="146">
        <f>VLOOKUP(A:A,[3]全区!$A$1:$Q$65536,17,FALSE)</f>
        <v>0</v>
      </c>
      <c r="V828" s="219">
        <f t="shared" si="1587"/>
        <v>0</v>
      </c>
      <c r="W828" s="219">
        <v>26</v>
      </c>
      <c r="X828" s="182">
        <f>VLOOKUP(A:A,[3]全区!$A$1:$S$65536,19,FALSE)</f>
        <v>26</v>
      </c>
      <c r="Y828" s="219">
        <f t="shared" si="1588"/>
        <v>26</v>
      </c>
      <c r="AA828" s="182">
        <f>VLOOKUP(A:A,[2]全区!$A$1:$T$65536,20,FALSE)</f>
        <v>0</v>
      </c>
      <c r="AB828" s="219">
        <f t="shared" si="1589"/>
        <v>0</v>
      </c>
      <c r="AC828" s="182">
        <f>VLOOKUP(A:A,[1]全区!$A$1:$V$65536,22,FALSE)</f>
        <v>82</v>
      </c>
      <c r="AD828" s="219">
        <f t="shared" si="1590"/>
        <v>82</v>
      </c>
      <c r="AE828" s="182">
        <f>VLOOKUP(A:A,[2]全区!$A$1:$P$65536,16,FALSE)</f>
        <v>0</v>
      </c>
      <c r="AF828" s="219">
        <f t="shared" si="1591"/>
        <v>0</v>
      </c>
      <c r="AH828" s="182">
        <v>29</v>
      </c>
      <c r="AI828" s="182">
        <f>VLOOKUP(A:A,'[4]YB01'!$A$1:$C$1317,3,FALSE)</f>
        <v>29</v>
      </c>
      <c r="AJ828" s="177">
        <f t="shared" si="1592"/>
        <v>0</v>
      </c>
      <c r="AK828" s="146">
        <v>45</v>
      </c>
      <c r="AL828" s="146">
        <f t="shared" si="1593"/>
        <v>45</v>
      </c>
      <c r="AM828" s="228">
        <v>44.594</v>
      </c>
      <c r="AN828" s="182">
        <f t="shared" si="1527"/>
        <v>0</v>
      </c>
      <c r="AO828" s="219">
        <v>0</v>
      </c>
      <c r="AP828" s="176">
        <f>(SUMIF([5]预算调整!$O:$O,A:A,[5]预算调整!$AD:$AD))/10000</f>
        <v>0</v>
      </c>
      <c r="AQ828" s="219">
        <f t="shared" si="1551"/>
        <v>0</v>
      </c>
      <c r="AR828" s="219">
        <v>0</v>
      </c>
      <c r="AS828" s="182">
        <f>(SUMIF([6]预算调整!$F:$F,A:A,[6]预算调整!$P:$P))/10000</f>
        <v>0</v>
      </c>
      <c r="AT828" s="219">
        <f t="shared" si="1594"/>
        <v>0</v>
      </c>
      <c r="AW828" s="231">
        <v>0</v>
      </c>
      <c r="AX828" s="182">
        <f>(SUMIF([7]Sheet2!$B:$B,A:A,[7]Sheet2!$C:$C))/10000</f>
        <v>0</v>
      </c>
      <c r="AY828" s="219">
        <f t="shared" si="1595"/>
        <v>0</v>
      </c>
      <c r="BC828" s="182">
        <v>0</v>
      </c>
      <c r="BD828" s="146">
        <f t="shared" si="1596"/>
        <v>0</v>
      </c>
      <c r="BE828" s="182">
        <v>0</v>
      </c>
      <c r="BF828" s="182">
        <f>SUMIF([8]Sheet1!$O:$O,A828,[8]Sheet1!$AD:$AD)</f>
        <v>0</v>
      </c>
    </row>
    <row r="829" customHeight="1" spans="1:58">
      <c r="A829" s="208">
        <v>2130125</v>
      </c>
      <c r="B829" s="60" t="s">
        <v>715</v>
      </c>
      <c r="C829" s="63">
        <f t="shared" si="1579"/>
        <v>68</v>
      </c>
      <c r="D829" s="63">
        <f t="shared" si="1580"/>
        <v>0</v>
      </c>
      <c r="E829" s="63">
        <f t="shared" si="1581"/>
        <v>-1</v>
      </c>
      <c r="F829" s="63">
        <f t="shared" si="1582"/>
        <v>0</v>
      </c>
      <c r="G829" s="63">
        <f t="shared" si="1583"/>
        <v>0</v>
      </c>
      <c r="H829" s="63">
        <f t="shared" si="1584"/>
        <v>67</v>
      </c>
      <c r="I829" s="106" t="str">
        <f t="shared" si="1585"/>
        <v>是</v>
      </c>
      <c r="J829" s="146" t="str">
        <f t="shared" si="1597"/>
        <v>项</v>
      </c>
      <c r="K829" s="146" t="str">
        <f t="shared" si="1598"/>
        <v>213</v>
      </c>
      <c r="N829" s="218">
        <v>67</v>
      </c>
      <c r="O829" s="146">
        <v>67.420912</v>
      </c>
      <c r="P829" s="219">
        <f t="shared" si="1586"/>
        <v>67</v>
      </c>
      <c r="Q829" s="219">
        <v>0</v>
      </c>
      <c r="R829" s="219">
        <v>0</v>
      </c>
      <c r="S829" s="219">
        <f>VLOOKUP(A:A,[3]全区!$A$1:$O$65536,15,FALSE)</f>
        <v>0</v>
      </c>
      <c r="T829" s="219">
        <v>0</v>
      </c>
      <c r="U829" s="146">
        <f>VLOOKUP(A:A,[3]全区!$A$1:$Q$65536,17,FALSE)</f>
        <v>0</v>
      </c>
      <c r="V829" s="219">
        <f t="shared" si="1587"/>
        <v>0</v>
      </c>
      <c r="W829" s="219">
        <v>1</v>
      </c>
      <c r="X829" s="182">
        <f>VLOOKUP(A:A,[3]全区!$A$1:$S$65536,19,FALSE)</f>
        <v>0.676</v>
      </c>
      <c r="Y829" s="219">
        <f t="shared" si="1588"/>
        <v>1</v>
      </c>
      <c r="AA829" s="182">
        <f>VLOOKUP(A:A,[2]全区!$A$1:$T$65536,20,FALSE)</f>
        <v>0</v>
      </c>
      <c r="AB829" s="219">
        <f t="shared" si="1589"/>
        <v>0</v>
      </c>
      <c r="AC829" s="182">
        <f>VLOOKUP(A:A,[1]全区!$A$1:$V$65536,22,FALSE)</f>
        <v>0</v>
      </c>
      <c r="AD829" s="219">
        <f t="shared" si="1590"/>
        <v>0</v>
      </c>
      <c r="AE829" s="182">
        <f>VLOOKUP(A:A,[2]全区!$A$1:$P$65536,16,FALSE)</f>
        <v>0</v>
      </c>
      <c r="AF829" s="219">
        <f t="shared" si="1591"/>
        <v>0</v>
      </c>
      <c r="AH829" s="182">
        <v>65</v>
      </c>
      <c r="AI829" s="182">
        <f>VLOOKUP(A:A,'[4]YB01'!$A$1:$C$1317,3,FALSE)</f>
        <v>65</v>
      </c>
      <c r="AJ829" s="177">
        <f t="shared" si="1592"/>
        <v>0</v>
      </c>
      <c r="AK829" s="146">
        <v>67</v>
      </c>
      <c r="AL829" s="146">
        <f t="shared" si="1593"/>
        <v>67</v>
      </c>
      <c r="AM829" s="228">
        <v>67.230232</v>
      </c>
      <c r="AN829" s="182">
        <f t="shared" si="1527"/>
        <v>0</v>
      </c>
      <c r="AO829" s="219">
        <v>0</v>
      </c>
      <c r="AP829" s="176">
        <f>(SUMIF([5]预算调整!$O:$O,A:A,[5]预算调整!$AD:$AD))/10000</f>
        <v>0</v>
      </c>
      <c r="AQ829" s="219">
        <f t="shared" si="1551"/>
        <v>0</v>
      </c>
      <c r="AR829" s="219">
        <v>0</v>
      </c>
      <c r="AS829" s="182">
        <f>(SUMIF([6]预算调整!$F:$F,A:A,[6]预算调整!$P:$P))/10000</f>
        <v>0</v>
      </c>
      <c r="AT829" s="219">
        <f t="shared" si="1594"/>
        <v>0</v>
      </c>
      <c r="AW829" s="231">
        <v>0</v>
      </c>
      <c r="AX829" s="182">
        <f>(SUMIF([7]Sheet2!$B:$B,A:A,[7]Sheet2!$C:$C))/10000</f>
        <v>0</v>
      </c>
      <c r="AY829" s="219">
        <f t="shared" si="1595"/>
        <v>0</v>
      </c>
      <c r="BC829" s="182">
        <v>0</v>
      </c>
      <c r="BD829" s="146">
        <f t="shared" si="1596"/>
        <v>0</v>
      </c>
      <c r="BE829" s="182">
        <v>0</v>
      </c>
      <c r="BF829" s="182">
        <f>SUMIF([8]Sheet1!$O:$O,A829,[8]Sheet1!$AD:$AD)</f>
        <v>0</v>
      </c>
    </row>
    <row r="830" customHeight="1" spans="1:58">
      <c r="A830" s="208">
        <v>2130126</v>
      </c>
      <c r="B830" s="60" t="s">
        <v>716</v>
      </c>
      <c r="C830" s="63">
        <v>2056</v>
      </c>
      <c r="D830" s="63">
        <f t="shared" si="1580"/>
        <v>898</v>
      </c>
      <c r="E830" s="63">
        <f t="shared" si="1581"/>
        <v>-1262</v>
      </c>
      <c r="F830" s="63">
        <f t="shared" si="1582"/>
        <v>-890</v>
      </c>
      <c r="G830" s="63">
        <f t="shared" si="1583"/>
        <v>8</v>
      </c>
      <c r="H830" s="63">
        <f t="shared" si="1584"/>
        <v>794</v>
      </c>
      <c r="I830" s="106" t="str">
        <f t="shared" si="1585"/>
        <v>是</v>
      </c>
      <c r="J830" s="146" t="str">
        <f t="shared" si="1597"/>
        <v>项</v>
      </c>
      <c r="K830" s="146" t="str">
        <f t="shared" si="1598"/>
        <v>213</v>
      </c>
      <c r="N830" s="218">
        <v>332</v>
      </c>
      <c r="O830" s="146">
        <v>331.660227</v>
      </c>
      <c r="P830" s="219">
        <f t="shared" si="1586"/>
        <v>332</v>
      </c>
      <c r="Q830" s="219">
        <v>0</v>
      </c>
      <c r="R830" s="219">
        <v>0</v>
      </c>
      <c r="S830" s="219">
        <f>VLOOKUP(A:A,[3]全区!$A$1:$O$65536,15,FALSE)</f>
        <v>0</v>
      </c>
      <c r="T830" s="219">
        <v>898</v>
      </c>
      <c r="U830" s="146">
        <f>VLOOKUP(A:A,[3]全区!$A$1:$Q$65536,17,FALSE)</f>
        <v>898</v>
      </c>
      <c r="V830" s="219">
        <f t="shared" si="1587"/>
        <v>898</v>
      </c>
      <c r="W830" s="219">
        <v>827</v>
      </c>
      <c r="X830" s="182">
        <f>VLOOKUP(A:A,[3]全区!$A$1:$S$65536,19,FALSE)</f>
        <v>826.6</v>
      </c>
      <c r="Y830" s="219">
        <f t="shared" si="1588"/>
        <v>827</v>
      </c>
      <c r="AA830" s="182">
        <f>VLOOKUP(A:A,[2]全区!$A$1:$T$65536,20,FALSE)</f>
        <v>364</v>
      </c>
      <c r="AB830" s="219">
        <f t="shared" si="1589"/>
        <v>364</v>
      </c>
      <c r="AC830" s="182">
        <f>VLOOKUP(A:A,[1]全区!$A$1:$V$65536,22,FALSE)</f>
        <v>0</v>
      </c>
      <c r="AD830" s="219">
        <f t="shared" si="1590"/>
        <v>0</v>
      </c>
      <c r="AE830" s="182">
        <f>VLOOKUP(A:A,[2]全区!$A$1:$P$65536,16,FALSE)</f>
        <v>1058</v>
      </c>
      <c r="AF830" s="219">
        <f t="shared" si="1591"/>
        <v>1058</v>
      </c>
      <c r="AH830" s="182">
        <v>739</v>
      </c>
      <c r="AI830" s="182">
        <f>VLOOKUP(A:A,'[4]YB01'!$A$1:$C$1317,3,FALSE)</f>
        <v>739</v>
      </c>
      <c r="AJ830" s="177">
        <f t="shared" si="1592"/>
        <v>0</v>
      </c>
      <c r="AK830" s="146">
        <v>794</v>
      </c>
      <c r="AL830" s="146">
        <f t="shared" si="1593"/>
        <v>794</v>
      </c>
      <c r="AM830" s="228">
        <v>793.587</v>
      </c>
      <c r="AN830" s="182">
        <f t="shared" si="1527"/>
        <v>0</v>
      </c>
      <c r="AO830" s="219">
        <v>0</v>
      </c>
      <c r="AP830" s="176">
        <f>(SUMIF([5]预算调整!$O:$O,A:A,[5]预算调整!$AD:$AD))/10000</f>
        <v>0</v>
      </c>
      <c r="AQ830" s="219">
        <f t="shared" si="1551"/>
        <v>0</v>
      </c>
      <c r="AR830" s="219">
        <v>0</v>
      </c>
      <c r="AS830" s="182">
        <f>(SUMIF([6]预算调整!$F:$F,A:A,[6]预算调整!$P:$P))/10000</f>
        <v>0</v>
      </c>
      <c r="AT830" s="219">
        <f t="shared" si="1594"/>
        <v>0</v>
      </c>
      <c r="AW830" s="231">
        <v>8</v>
      </c>
      <c r="AX830" s="182">
        <f>(SUMIF([7]Sheet2!$B:$B,A:A,[7]Sheet2!$C:$C))/10000</f>
        <v>7.952</v>
      </c>
      <c r="AY830" s="219">
        <f t="shared" si="1595"/>
        <v>8</v>
      </c>
      <c r="BC830" s="182">
        <v>0</v>
      </c>
      <c r="BD830" s="146">
        <f t="shared" si="1596"/>
        <v>0</v>
      </c>
      <c r="BE830" s="182">
        <v>0</v>
      </c>
      <c r="BF830" s="182">
        <f>SUMIF([8]Sheet1!$O:$O,A830,[8]Sheet1!$AD:$AD)</f>
        <v>0</v>
      </c>
    </row>
    <row r="831" customHeight="1" spans="1:58">
      <c r="A831" s="208">
        <v>2130135</v>
      </c>
      <c r="B831" s="60" t="s">
        <v>717</v>
      </c>
      <c r="C831" s="63">
        <f t="shared" si="1579"/>
        <v>1678</v>
      </c>
      <c r="D831" s="63">
        <f t="shared" si="1580"/>
        <v>758</v>
      </c>
      <c r="E831" s="63">
        <f t="shared" si="1581"/>
        <v>-738</v>
      </c>
      <c r="F831" s="63">
        <f t="shared" si="1582"/>
        <v>-561</v>
      </c>
      <c r="G831" s="63">
        <f t="shared" si="1583"/>
        <v>197</v>
      </c>
      <c r="H831" s="63">
        <f t="shared" si="1584"/>
        <v>940</v>
      </c>
      <c r="I831" s="106" t="str">
        <f t="shared" si="1585"/>
        <v>是</v>
      </c>
      <c r="J831" s="146" t="str">
        <f t="shared" si="1597"/>
        <v>项</v>
      </c>
      <c r="K831" s="146" t="str">
        <f t="shared" si="1598"/>
        <v>213</v>
      </c>
      <c r="N831" s="218">
        <v>190</v>
      </c>
      <c r="O831" s="146">
        <v>190.492075</v>
      </c>
      <c r="P831" s="219">
        <f t="shared" si="1586"/>
        <v>190</v>
      </c>
      <c r="Q831" s="219">
        <v>0</v>
      </c>
      <c r="R831" s="219">
        <v>0</v>
      </c>
      <c r="S831" s="219">
        <f>VLOOKUP(A:A,[3]全区!$A$1:$O$65536,15,FALSE)</f>
        <v>0</v>
      </c>
      <c r="T831" s="219">
        <v>758</v>
      </c>
      <c r="U831" s="146">
        <f>VLOOKUP(A:A,[3]全区!$A$1:$Q$65536,17,FALSE)</f>
        <v>757.7</v>
      </c>
      <c r="V831" s="219">
        <f t="shared" si="1587"/>
        <v>758</v>
      </c>
      <c r="W831" s="219">
        <v>730</v>
      </c>
      <c r="X831" s="182">
        <f>VLOOKUP(A:A,[3]全区!$A$1:$S$65536,19,FALSE)</f>
        <v>730.271798</v>
      </c>
      <c r="Y831" s="219">
        <f t="shared" si="1588"/>
        <v>730</v>
      </c>
      <c r="AA831" s="182">
        <f>VLOOKUP(A:A,[2]全区!$A$1:$T$65536,20,FALSE)</f>
        <v>0</v>
      </c>
      <c r="AB831" s="219">
        <f t="shared" si="1589"/>
        <v>0</v>
      </c>
      <c r="AC831" s="182">
        <f>VLOOKUP(A:A,[1]全区!$A$1:$V$65536,22,FALSE)</f>
        <v>538.94</v>
      </c>
      <c r="AD831" s="219">
        <f t="shared" si="1590"/>
        <v>539</v>
      </c>
      <c r="AE831" s="182">
        <f>VLOOKUP(A:A,[2]全区!$A$1:$P$65536,16,FALSE)</f>
        <v>363.7</v>
      </c>
      <c r="AF831" s="219">
        <f t="shared" si="1591"/>
        <v>364</v>
      </c>
      <c r="AH831" s="182">
        <v>939</v>
      </c>
      <c r="AI831" s="182">
        <f>VLOOKUP(A:A,'[4]YB01'!$A$1:$C$1317,3,FALSE)</f>
        <v>939</v>
      </c>
      <c r="AJ831" s="177">
        <f t="shared" si="1592"/>
        <v>0</v>
      </c>
      <c r="AK831" s="146">
        <v>940</v>
      </c>
      <c r="AL831" s="146">
        <f t="shared" si="1593"/>
        <v>940</v>
      </c>
      <c r="AM831" s="228">
        <v>939.686273</v>
      </c>
      <c r="AN831" s="182">
        <f t="shared" si="1527"/>
        <v>0</v>
      </c>
      <c r="AO831" s="219">
        <v>0</v>
      </c>
      <c r="AP831" s="176">
        <f>(SUMIF([5]预算调整!$O:$O,A:A,[5]预算调整!$AD:$AD))/10000</f>
        <v>0</v>
      </c>
      <c r="AQ831" s="219">
        <f t="shared" si="1551"/>
        <v>0</v>
      </c>
      <c r="AR831" s="219">
        <v>0</v>
      </c>
      <c r="AS831" s="182">
        <f>(SUMIF([6]预算调整!$F:$F,A:A,[6]预算调整!$P:$P))/10000</f>
        <v>0</v>
      </c>
      <c r="AT831" s="219">
        <f t="shared" si="1594"/>
        <v>0</v>
      </c>
      <c r="AW831" s="231">
        <v>197</v>
      </c>
      <c r="AX831" s="182">
        <f>(SUMIF([7]Sheet2!$B:$B,A:A,[7]Sheet2!$C:$C))/10000</f>
        <v>197.02213</v>
      </c>
      <c r="AY831" s="219">
        <f t="shared" si="1595"/>
        <v>197</v>
      </c>
      <c r="BC831" s="182">
        <v>0</v>
      </c>
      <c r="BD831" s="146">
        <f t="shared" si="1596"/>
        <v>0</v>
      </c>
      <c r="BE831" s="182">
        <v>0</v>
      </c>
      <c r="BF831" s="182">
        <f>SUMIF([8]Sheet1!$O:$O,A831,[8]Sheet1!$AD:$AD)</f>
        <v>0</v>
      </c>
    </row>
    <row r="832" hidden="1" customHeight="1" spans="1:58">
      <c r="A832" s="208">
        <v>2130142</v>
      </c>
      <c r="B832" s="60" t="s">
        <v>718</v>
      </c>
      <c r="C832" s="63">
        <f t="shared" si="1579"/>
        <v>0</v>
      </c>
      <c r="D832" s="63">
        <f t="shared" si="1580"/>
        <v>0</v>
      </c>
      <c r="E832" s="63">
        <f t="shared" si="1581"/>
        <v>0</v>
      </c>
      <c r="F832" s="63">
        <f t="shared" si="1582"/>
        <v>0</v>
      </c>
      <c r="G832" s="63">
        <f t="shared" si="1583"/>
        <v>0</v>
      </c>
      <c r="H832" s="63">
        <f t="shared" si="1584"/>
        <v>0</v>
      </c>
      <c r="I832" s="106" t="str">
        <f t="shared" si="1585"/>
        <v>否</v>
      </c>
      <c r="J832" s="146" t="str">
        <f t="shared" si="1597"/>
        <v>项</v>
      </c>
      <c r="K832" s="146" t="str">
        <f t="shared" si="1598"/>
        <v>213</v>
      </c>
      <c r="N832" s="218">
        <v>0</v>
      </c>
      <c r="O832" s="146">
        <v>0</v>
      </c>
      <c r="P832" s="219">
        <f t="shared" si="1586"/>
        <v>0</v>
      </c>
      <c r="Q832" s="219">
        <v>0</v>
      </c>
      <c r="R832" s="219">
        <v>0</v>
      </c>
      <c r="S832" s="219">
        <f>VLOOKUP(A:A,[3]全区!$A$1:$O$65536,15,FALSE)</f>
        <v>0</v>
      </c>
      <c r="T832" s="219">
        <v>0</v>
      </c>
      <c r="U832" s="146">
        <f>VLOOKUP(A:A,[3]全区!$A$1:$Q$65536,17,FALSE)</f>
        <v>0</v>
      </c>
      <c r="V832" s="219">
        <f t="shared" si="1587"/>
        <v>0</v>
      </c>
      <c r="W832" s="219">
        <v>0</v>
      </c>
      <c r="X832" s="182">
        <f>VLOOKUP(A:A,[3]全区!$A$1:$S$65536,19,FALSE)</f>
        <v>0</v>
      </c>
      <c r="Y832" s="219">
        <f t="shared" si="1588"/>
        <v>0</v>
      </c>
      <c r="AA832" s="182">
        <f>VLOOKUP(A:A,[2]全区!$A$1:$T$65536,20,FALSE)</f>
        <v>0</v>
      </c>
      <c r="AB832" s="219">
        <f t="shared" si="1589"/>
        <v>0</v>
      </c>
      <c r="AC832" s="182">
        <f>VLOOKUP(A:A,[1]全区!$A$1:$V$65536,22,FALSE)</f>
        <v>0</v>
      </c>
      <c r="AD832" s="219">
        <f t="shared" si="1590"/>
        <v>0</v>
      </c>
      <c r="AE832" s="182">
        <f>VLOOKUP(A:A,[2]全区!$A$1:$P$65536,16,FALSE)</f>
        <v>0</v>
      </c>
      <c r="AF832" s="219">
        <f t="shared" si="1591"/>
        <v>0</v>
      </c>
      <c r="AH832" s="182">
        <v>0</v>
      </c>
      <c r="AI832" s="182">
        <f>VLOOKUP(A:A,'[4]YB01'!$A$1:$C$1317,3,FALSE)</f>
        <v>0</v>
      </c>
      <c r="AJ832" s="177">
        <f t="shared" si="1592"/>
        <v>0</v>
      </c>
      <c r="AK832" s="146">
        <v>0</v>
      </c>
      <c r="AL832" s="146">
        <f t="shared" si="1593"/>
        <v>0</v>
      </c>
      <c r="AM832" s="228">
        <v>0</v>
      </c>
      <c r="AN832" s="182">
        <f t="shared" si="1527"/>
        <v>0</v>
      </c>
      <c r="AO832" s="219">
        <v>0</v>
      </c>
      <c r="AP832" s="176">
        <f>(SUMIF([5]预算调整!$O:$O,A:A,[5]预算调整!$AD:$AD))/10000</f>
        <v>0</v>
      </c>
      <c r="AQ832" s="219">
        <f t="shared" si="1551"/>
        <v>0</v>
      </c>
      <c r="AR832" s="219">
        <v>0</v>
      </c>
      <c r="AS832" s="182">
        <f>(SUMIF([6]预算调整!$F:$F,A:A,[6]预算调整!$P:$P))/10000</f>
        <v>0</v>
      </c>
      <c r="AT832" s="219">
        <f t="shared" si="1594"/>
        <v>0</v>
      </c>
      <c r="AW832" s="231">
        <v>0</v>
      </c>
      <c r="AX832" s="182">
        <f>(SUMIF([7]Sheet2!$B:$B,A:A,[7]Sheet2!$C:$C))/10000</f>
        <v>0</v>
      </c>
      <c r="AY832" s="219">
        <f t="shared" si="1595"/>
        <v>0</v>
      </c>
      <c r="BC832" s="182">
        <v>0</v>
      </c>
      <c r="BD832" s="146">
        <f t="shared" si="1596"/>
        <v>0</v>
      </c>
      <c r="BE832" s="182">
        <v>0</v>
      </c>
      <c r="BF832" s="182">
        <f>SUMIF([8]Sheet1!$O:$O,A832,[8]Sheet1!$AD:$AD)</f>
        <v>0</v>
      </c>
    </row>
    <row r="833" hidden="1" customHeight="1" spans="1:58">
      <c r="A833" s="208">
        <v>2130148</v>
      </c>
      <c r="B833" s="60" t="s">
        <v>719</v>
      </c>
      <c r="C833" s="63">
        <f t="shared" si="1579"/>
        <v>2</v>
      </c>
      <c r="D833" s="63">
        <f t="shared" si="1580"/>
        <v>0</v>
      </c>
      <c r="E833" s="63">
        <f t="shared" si="1581"/>
        <v>-2</v>
      </c>
      <c r="F833" s="63">
        <f t="shared" si="1582"/>
        <v>0</v>
      </c>
      <c r="G833" s="63">
        <f t="shared" si="1583"/>
        <v>0</v>
      </c>
      <c r="H833" s="63">
        <f t="shared" si="1584"/>
        <v>0</v>
      </c>
      <c r="I833" s="106" t="str">
        <f t="shared" si="1585"/>
        <v>否</v>
      </c>
      <c r="J833" s="146" t="str">
        <f t="shared" si="1597"/>
        <v>项</v>
      </c>
      <c r="K833" s="146" t="str">
        <f t="shared" si="1598"/>
        <v>213</v>
      </c>
      <c r="N833" s="218">
        <v>0</v>
      </c>
      <c r="O833" s="146">
        <v>0</v>
      </c>
      <c r="P833" s="219">
        <f t="shared" si="1586"/>
        <v>0</v>
      </c>
      <c r="Q833" s="219">
        <v>0</v>
      </c>
      <c r="R833" s="219">
        <v>0</v>
      </c>
      <c r="S833" s="219">
        <f>VLOOKUP(A:A,[3]全区!$A$1:$O$65536,15,FALSE)</f>
        <v>0</v>
      </c>
      <c r="T833" s="219">
        <v>0</v>
      </c>
      <c r="U833" s="146">
        <f>VLOOKUP(A:A,[3]全区!$A$1:$Q$65536,17,FALSE)</f>
        <v>0</v>
      </c>
      <c r="V833" s="219">
        <f t="shared" si="1587"/>
        <v>0</v>
      </c>
      <c r="W833" s="219">
        <v>2</v>
      </c>
      <c r="X833" s="182">
        <f>VLOOKUP(A:A,[3]全区!$A$1:$S$65536,19,FALSE)</f>
        <v>2.1</v>
      </c>
      <c r="Y833" s="219">
        <f t="shared" si="1588"/>
        <v>2</v>
      </c>
      <c r="AA833" s="182">
        <f>VLOOKUP(A:A,[2]全区!$A$1:$T$65536,20,FALSE)</f>
        <v>30</v>
      </c>
      <c r="AB833" s="219">
        <f t="shared" si="1589"/>
        <v>30</v>
      </c>
      <c r="AC833" s="182">
        <f>VLOOKUP(A:A,[1]全区!$A$1:$V$65536,22,FALSE)</f>
        <v>0</v>
      </c>
      <c r="AD833" s="219">
        <f t="shared" si="1590"/>
        <v>0</v>
      </c>
      <c r="AE833" s="182">
        <f>VLOOKUP(A:A,[2]全区!$A$1:$P$65536,16,FALSE)</f>
        <v>0</v>
      </c>
      <c r="AF833" s="219">
        <f t="shared" si="1591"/>
        <v>0</v>
      </c>
      <c r="AH833" s="182">
        <v>0</v>
      </c>
      <c r="AI833" s="182">
        <f>VLOOKUP(A:A,'[4]YB01'!$A$1:$C$1317,3,FALSE)</f>
        <v>0</v>
      </c>
      <c r="AJ833" s="177">
        <f t="shared" si="1592"/>
        <v>0</v>
      </c>
      <c r="AK833" s="146">
        <v>0</v>
      </c>
      <c r="AL833" s="146">
        <f t="shared" si="1593"/>
        <v>0</v>
      </c>
      <c r="AM833" s="228">
        <v>0</v>
      </c>
      <c r="AN833" s="182">
        <f t="shared" si="1527"/>
        <v>0</v>
      </c>
      <c r="AO833" s="219">
        <v>0</v>
      </c>
      <c r="AP833" s="176">
        <f>(SUMIF([5]预算调整!$O:$O,A:A,[5]预算调整!$AD:$AD))/10000</f>
        <v>0</v>
      </c>
      <c r="AQ833" s="219">
        <f t="shared" si="1551"/>
        <v>0</v>
      </c>
      <c r="AR833" s="219">
        <v>0</v>
      </c>
      <c r="AS833" s="182">
        <f>(SUMIF([6]预算调整!$F:$F,A:A,[6]预算调整!$P:$P))/10000</f>
        <v>0</v>
      </c>
      <c r="AT833" s="219">
        <f t="shared" si="1594"/>
        <v>0</v>
      </c>
      <c r="AW833" s="231">
        <v>0</v>
      </c>
      <c r="AX833" s="182">
        <f>(SUMIF([7]Sheet2!$B:$B,A:A,[7]Sheet2!$C:$C))/10000</f>
        <v>0</v>
      </c>
      <c r="AY833" s="219">
        <f t="shared" si="1595"/>
        <v>0</v>
      </c>
      <c r="BC833" s="182">
        <v>0</v>
      </c>
      <c r="BD833" s="146">
        <f t="shared" si="1596"/>
        <v>0</v>
      </c>
      <c r="BE833" s="182">
        <v>0</v>
      </c>
      <c r="BF833" s="182">
        <f>SUMIF([8]Sheet1!$O:$O,A833,[8]Sheet1!$AD:$AD)</f>
        <v>0</v>
      </c>
    </row>
    <row r="834" hidden="1" customHeight="1" spans="1:58">
      <c r="A834" s="208">
        <v>2130152</v>
      </c>
      <c r="B834" s="60" t="s">
        <v>720</v>
      </c>
      <c r="C834" s="63">
        <f t="shared" si="1579"/>
        <v>0</v>
      </c>
      <c r="D834" s="63">
        <f t="shared" si="1580"/>
        <v>0</v>
      </c>
      <c r="E834" s="63">
        <f t="shared" si="1581"/>
        <v>0</v>
      </c>
      <c r="F834" s="63">
        <f t="shared" si="1582"/>
        <v>0</v>
      </c>
      <c r="G834" s="63">
        <f t="shared" si="1583"/>
        <v>0</v>
      </c>
      <c r="H834" s="63">
        <f t="shared" si="1584"/>
        <v>0</v>
      </c>
      <c r="I834" s="106" t="str">
        <f t="shared" si="1585"/>
        <v>否</v>
      </c>
      <c r="J834" s="146" t="str">
        <f t="shared" si="1597"/>
        <v>项</v>
      </c>
      <c r="K834" s="146" t="str">
        <f t="shared" si="1598"/>
        <v>213</v>
      </c>
      <c r="N834" s="218">
        <v>0</v>
      </c>
      <c r="O834" s="146">
        <v>0</v>
      </c>
      <c r="P834" s="219">
        <f t="shared" si="1586"/>
        <v>0</v>
      </c>
      <c r="Q834" s="219">
        <v>0</v>
      </c>
      <c r="R834" s="219">
        <v>0</v>
      </c>
      <c r="S834" s="219">
        <f>VLOOKUP(A:A,[3]全区!$A$1:$O$65536,15,FALSE)</f>
        <v>0</v>
      </c>
      <c r="T834" s="219">
        <v>0</v>
      </c>
      <c r="U834" s="146">
        <f>VLOOKUP(A:A,[3]全区!$A$1:$Q$65536,17,FALSE)</f>
        <v>0</v>
      </c>
      <c r="V834" s="219">
        <f t="shared" si="1587"/>
        <v>0</v>
      </c>
      <c r="W834" s="219">
        <v>0</v>
      </c>
      <c r="X834" s="182">
        <f>VLOOKUP(A:A,[3]全区!$A$1:$S$65536,19,FALSE)</f>
        <v>0</v>
      </c>
      <c r="Y834" s="219">
        <f t="shared" si="1588"/>
        <v>0</v>
      </c>
      <c r="AA834" s="182">
        <f>VLOOKUP(A:A,[2]全区!$A$1:$T$65536,20,FALSE)</f>
        <v>0</v>
      </c>
      <c r="AB834" s="219">
        <f t="shared" si="1589"/>
        <v>0</v>
      </c>
      <c r="AC834" s="182">
        <f>VLOOKUP(A:A,[1]全区!$A$1:$V$65536,22,FALSE)</f>
        <v>0</v>
      </c>
      <c r="AD834" s="219">
        <f t="shared" si="1590"/>
        <v>0</v>
      </c>
      <c r="AE834" s="182">
        <f>VLOOKUP(A:A,[2]全区!$A$1:$P$65536,16,FALSE)</f>
        <v>0</v>
      </c>
      <c r="AF834" s="219">
        <f t="shared" si="1591"/>
        <v>0</v>
      </c>
      <c r="AH834" s="182">
        <v>0</v>
      </c>
      <c r="AI834" s="182">
        <f>VLOOKUP(A:A,'[4]YB01'!$A$1:$C$1317,3,FALSE)</f>
        <v>0</v>
      </c>
      <c r="AJ834" s="177">
        <f t="shared" si="1592"/>
        <v>0</v>
      </c>
      <c r="AK834" s="146">
        <v>0</v>
      </c>
      <c r="AL834" s="146">
        <f t="shared" si="1593"/>
        <v>0</v>
      </c>
      <c r="AM834" s="228">
        <v>0</v>
      </c>
      <c r="AN834" s="182">
        <f t="shared" si="1527"/>
        <v>0</v>
      </c>
      <c r="AO834" s="219">
        <v>0</v>
      </c>
      <c r="AP834" s="176">
        <f>(SUMIF([5]预算调整!$O:$O,A:A,[5]预算调整!$AD:$AD))/10000</f>
        <v>0</v>
      </c>
      <c r="AQ834" s="219">
        <f t="shared" si="1551"/>
        <v>0</v>
      </c>
      <c r="AR834" s="219">
        <v>0</v>
      </c>
      <c r="AS834" s="182">
        <f>(SUMIF([6]预算调整!$F:$F,A:A,[6]预算调整!$P:$P))/10000</f>
        <v>0</v>
      </c>
      <c r="AT834" s="219">
        <f t="shared" si="1594"/>
        <v>0</v>
      </c>
      <c r="AW834" s="231">
        <v>0</v>
      </c>
      <c r="AX834" s="182">
        <f>(SUMIF([7]Sheet2!$B:$B,A:A,[7]Sheet2!$C:$C))/10000</f>
        <v>0</v>
      </c>
      <c r="AY834" s="219">
        <f t="shared" si="1595"/>
        <v>0</v>
      </c>
      <c r="BC834" s="182">
        <v>0</v>
      </c>
      <c r="BD834" s="146">
        <f t="shared" si="1596"/>
        <v>0</v>
      </c>
      <c r="BE834" s="182">
        <v>0</v>
      </c>
      <c r="BF834" s="182">
        <f>SUMIF([8]Sheet1!$O:$O,A834,[8]Sheet1!$AD:$AD)</f>
        <v>0</v>
      </c>
    </row>
    <row r="835" customHeight="1" spans="1:58">
      <c r="A835" s="208">
        <v>2130153</v>
      </c>
      <c r="B835" s="60" t="s">
        <v>721</v>
      </c>
      <c r="C835" s="63">
        <f t="shared" si="1579"/>
        <v>2561</v>
      </c>
      <c r="D835" s="63">
        <f t="shared" si="1580"/>
        <v>1800</v>
      </c>
      <c r="E835" s="63">
        <f t="shared" si="1581"/>
        <v>-2233</v>
      </c>
      <c r="F835" s="63">
        <f t="shared" si="1582"/>
        <v>-1800</v>
      </c>
      <c r="G835" s="63">
        <f t="shared" si="1583"/>
        <v>0</v>
      </c>
      <c r="H835" s="63">
        <f t="shared" si="1584"/>
        <v>328</v>
      </c>
      <c r="I835" s="106" t="str">
        <f t="shared" si="1585"/>
        <v>是</v>
      </c>
      <c r="J835" s="146" t="str">
        <f t="shared" si="1597"/>
        <v>项</v>
      </c>
      <c r="K835" s="146" t="str">
        <f t="shared" si="1598"/>
        <v>213</v>
      </c>
      <c r="N835" s="218">
        <v>365</v>
      </c>
      <c r="O835" s="146">
        <v>364.665791</v>
      </c>
      <c r="P835" s="219">
        <f t="shared" si="1586"/>
        <v>365</v>
      </c>
      <c r="Q835" s="219">
        <v>0</v>
      </c>
      <c r="R835" s="219">
        <v>0</v>
      </c>
      <c r="S835" s="219">
        <f>VLOOKUP(A:A,[3]全区!$A$1:$O$65536,15,FALSE)</f>
        <v>0</v>
      </c>
      <c r="T835" s="219">
        <v>1800</v>
      </c>
      <c r="U835" s="146">
        <f>VLOOKUP(A:A,[3]全区!$A$1:$Q$65536,17,FALSE)</f>
        <v>1800</v>
      </c>
      <c r="V835" s="219">
        <f t="shared" si="1587"/>
        <v>1800</v>
      </c>
      <c r="W835" s="219">
        <v>396</v>
      </c>
      <c r="X835" s="182">
        <f>VLOOKUP(A:A,[3]全区!$A$1:$S$65536,19,FALSE)</f>
        <v>395.981944</v>
      </c>
      <c r="Y835" s="219">
        <f t="shared" si="1588"/>
        <v>396</v>
      </c>
      <c r="AA835" s="182">
        <f>VLOOKUP(A:A,[2]全区!$A$1:$T$65536,20,FALSE)</f>
        <v>0.25</v>
      </c>
      <c r="AB835" s="219">
        <f t="shared" si="1589"/>
        <v>0</v>
      </c>
      <c r="AC835" s="182">
        <f>VLOOKUP(A:A,[1]全区!$A$1:$V$65536,22,FALSE)</f>
        <v>0</v>
      </c>
      <c r="AD835" s="219">
        <f t="shared" si="1590"/>
        <v>0</v>
      </c>
      <c r="AE835" s="182">
        <f>VLOOKUP(A:A,[2]全区!$A$1:$P$65536,16,FALSE)</f>
        <v>0</v>
      </c>
      <c r="AF835" s="219">
        <f t="shared" si="1591"/>
        <v>0</v>
      </c>
      <c r="AH835" s="182">
        <v>328</v>
      </c>
      <c r="AI835" s="182">
        <f>VLOOKUP(A:A,'[4]YB01'!$A$1:$C$1317,3,FALSE)</f>
        <v>328</v>
      </c>
      <c r="AJ835" s="177">
        <f t="shared" si="1592"/>
        <v>0</v>
      </c>
      <c r="AK835" s="146">
        <v>328</v>
      </c>
      <c r="AL835" s="146">
        <f t="shared" si="1593"/>
        <v>328</v>
      </c>
      <c r="AM835" s="228">
        <v>327.527544</v>
      </c>
      <c r="AN835" s="182">
        <f t="shared" si="1527"/>
        <v>0</v>
      </c>
      <c r="AO835" s="219">
        <v>0</v>
      </c>
      <c r="AP835" s="176">
        <f>(SUMIF([5]预算调整!$O:$O,A:A,[5]预算调整!$AD:$AD))/10000</f>
        <v>0</v>
      </c>
      <c r="AQ835" s="219">
        <f t="shared" si="1551"/>
        <v>0</v>
      </c>
      <c r="AR835" s="219">
        <v>0</v>
      </c>
      <c r="AS835" s="182">
        <f>(SUMIF([6]预算调整!$F:$F,A:A,[6]预算调整!$P:$P))/10000</f>
        <v>0</v>
      </c>
      <c r="AT835" s="219">
        <f t="shared" si="1594"/>
        <v>0</v>
      </c>
      <c r="AW835" s="231">
        <v>0</v>
      </c>
      <c r="AX835" s="182">
        <f>(SUMIF([7]Sheet2!$B:$B,A:A,[7]Sheet2!$C:$C))/10000</f>
        <v>0</v>
      </c>
      <c r="AY835" s="219">
        <f t="shared" si="1595"/>
        <v>0</v>
      </c>
      <c r="BC835" s="182">
        <v>0</v>
      </c>
      <c r="BD835" s="146">
        <f t="shared" si="1596"/>
        <v>0</v>
      </c>
      <c r="BE835" s="182">
        <v>0</v>
      </c>
      <c r="BF835" s="182">
        <f>SUMIF([8]Sheet1!$O:$O,A835,[8]Sheet1!$AD:$AD)</f>
        <v>0</v>
      </c>
    </row>
    <row r="836" customHeight="1" spans="1:58">
      <c r="A836" s="208">
        <v>2130199</v>
      </c>
      <c r="B836" s="60" t="s">
        <v>722</v>
      </c>
      <c r="C836" s="63">
        <f t="shared" si="1579"/>
        <v>84</v>
      </c>
      <c r="D836" s="63">
        <f t="shared" si="1580"/>
        <v>0</v>
      </c>
      <c r="E836" s="63">
        <f t="shared" si="1581"/>
        <v>0</v>
      </c>
      <c r="F836" s="63">
        <f t="shared" si="1582"/>
        <v>0</v>
      </c>
      <c r="G836" s="63">
        <f t="shared" si="1583"/>
        <v>0</v>
      </c>
      <c r="H836" s="63">
        <f t="shared" si="1584"/>
        <v>84</v>
      </c>
      <c r="I836" s="106" t="str">
        <f t="shared" si="1585"/>
        <v>是</v>
      </c>
      <c r="J836" s="146" t="str">
        <f t="shared" si="1597"/>
        <v>项</v>
      </c>
      <c r="K836" s="146" t="str">
        <f t="shared" si="1598"/>
        <v>213</v>
      </c>
      <c r="N836" s="218">
        <v>0</v>
      </c>
      <c r="O836" s="146">
        <v>0</v>
      </c>
      <c r="P836" s="219">
        <f t="shared" si="1586"/>
        <v>0</v>
      </c>
      <c r="Q836" s="219">
        <v>0</v>
      </c>
      <c r="R836" s="219">
        <v>0</v>
      </c>
      <c r="S836" s="219">
        <f>VLOOKUP(A:A,[3]全区!$A$1:$O$65536,15,FALSE)</f>
        <v>0</v>
      </c>
      <c r="T836" s="219">
        <v>0</v>
      </c>
      <c r="U836" s="146">
        <f>VLOOKUP(A:A,[3]全区!$A$1:$Q$65536,17,FALSE)</f>
        <v>0</v>
      </c>
      <c r="V836" s="219">
        <f t="shared" si="1587"/>
        <v>0</v>
      </c>
      <c r="W836" s="219">
        <v>84</v>
      </c>
      <c r="X836" s="182">
        <f>VLOOKUP(A:A,[3]全区!$A$1:$S$65536,19,FALSE)</f>
        <v>84</v>
      </c>
      <c r="Y836" s="219">
        <f t="shared" si="1588"/>
        <v>84</v>
      </c>
      <c r="AA836" s="182">
        <f>VLOOKUP(A:A,[2]全区!$A$1:$T$65536,20,FALSE)</f>
        <v>0</v>
      </c>
      <c r="AB836" s="219">
        <f t="shared" si="1589"/>
        <v>0</v>
      </c>
      <c r="AC836" s="182">
        <f>VLOOKUP(A:A,[1]全区!$A$1:$V$65536,22,FALSE)</f>
        <v>0</v>
      </c>
      <c r="AD836" s="219">
        <f t="shared" si="1590"/>
        <v>0</v>
      </c>
      <c r="AE836" s="182">
        <f>VLOOKUP(A:A,[2]全区!$A$1:$P$65536,16,FALSE)</f>
        <v>0</v>
      </c>
      <c r="AF836" s="219">
        <f t="shared" si="1591"/>
        <v>0</v>
      </c>
      <c r="AH836" s="182">
        <v>84</v>
      </c>
      <c r="AI836" s="182">
        <f>VLOOKUP(A:A,'[4]YB01'!$A$1:$C$1317,3,FALSE)</f>
        <v>84</v>
      </c>
      <c r="AJ836" s="177">
        <f t="shared" si="1592"/>
        <v>0</v>
      </c>
      <c r="AK836" s="146">
        <v>84</v>
      </c>
      <c r="AL836" s="146">
        <f t="shared" si="1593"/>
        <v>84</v>
      </c>
      <c r="AM836" s="228">
        <v>84</v>
      </c>
      <c r="AN836" s="182">
        <f t="shared" si="1527"/>
        <v>0</v>
      </c>
      <c r="AO836" s="219">
        <v>0</v>
      </c>
      <c r="AP836" s="176">
        <f>(SUMIF([5]预算调整!$O:$O,A:A,[5]预算调整!$AD:$AD))/10000</f>
        <v>0</v>
      </c>
      <c r="AQ836" s="219">
        <f t="shared" si="1551"/>
        <v>0</v>
      </c>
      <c r="AR836" s="219">
        <v>0</v>
      </c>
      <c r="AS836" s="182">
        <f>(SUMIF([6]预算调整!$F:$F,A:A,[6]预算调整!$P:$P))/10000</f>
        <v>0</v>
      </c>
      <c r="AT836" s="219">
        <f t="shared" si="1594"/>
        <v>0</v>
      </c>
      <c r="AW836" s="231">
        <v>0</v>
      </c>
      <c r="AX836" s="182">
        <f>(SUMIF([7]Sheet2!$B:$B,A:A,[7]Sheet2!$C:$C))/10000</f>
        <v>0</v>
      </c>
      <c r="AY836" s="219">
        <f t="shared" si="1595"/>
        <v>0</v>
      </c>
      <c r="BC836" s="182">
        <v>0</v>
      </c>
      <c r="BD836" s="146">
        <f t="shared" si="1596"/>
        <v>0</v>
      </c>
      <c r="BE836" s="182">
        <v>0</v>
      </c>
      <c r="BF836" s="182">
        <f>SUMIF([8]Sheet1!$O:$O,A836,[8]Sheet1!$AD:$AD)</f>
        <v>0</v>
      </c>
    </row>
    <row r="837" s="177" customFormat="1" customHeight="1" spans="1:58">
      <c r="A837" s="209">
        <v>21302</v>
      </c>
      <c r="B837" s="207" t="s">
        <v>723</v>
      </c>
      <c r="C837" s="66">
        <f t="shared" ref="C837:H837" si="1599">SUM(C838:C858)</f>
        <v>5184</v>
      </c>
      <c r="D837" s="66">
        <f t="shared" si="1599"/>
        <v>1589</v>
      </c>
      <c r="E837" s="66">
        <f t="shared" si="1599"/>
        <v>2390</v>
      </c>
      <c r="F837" s="66">
        <f t="shared" si="1599"/>
        <v>2190</v>
      </c>
      <c r="G837" s="66">
        <f t="shared" si="1599"/>
        <v>3779</v>
      </c>
      <c r="H837" s="66">
        <f t="shared" si="1599"/>
        <v>7574</v>
      </c>
      <c r="I837" s="106" t="str">
        <f t="shared" si="1585"/>
        <v>是</v>
      </c>
      <c r="J837" s="143" t="str">
        <f t="shared" si="1597"/>
        <v>款</v>
      </c>
      <c r="K837" s="143" t="str">
        <f t="shared" si="1598"/>
        <v>213</v>
      </c>
      <c r="L837" s="143"/>
      <c r="M837" s="143"/>
      <c r="N837" s="143"/>
      <c r="O837" s="143"/>
      <c r="P837" s="143"/>
      <c r="Q837" s="143"/>
      <c r="R837" s="143"/>
      <c r="S837" s="143"/>
      <c r="T837" s="143"/>
      <c r="U837" s="143"/>
      <c r="V837" s="143"/>
      <c r="W837" s="143"/>
      <c r="AN837" s="182">
        <f t="shared" si="1527"/>
        <v>0</v>
      </c>
      <c r="AO837" s="219"/>
      <c r="AP837" s="176">
        <f>(SUMIF([5]预算调整!$O:$O,A:A,[5]预算调整!$AD:$AD))/10000</f>
        <v>0</v>
      </c>
      <c r="AQ837" s="219">
        <f t="shared" si="1551"/>
        <v>0</v>
      </c>
      <c r="AR837" s="219"/>
      <c r="AS837" s="182">
        <v>0</v>
      </c>
      <c r="AX837" s="182">
        <v>0</v>
      </c>
      <c r="BC837" s="182"/>
      <c r="BD837" s="182"/>
      <c r="BE837" s="182">
        <v>0</v>
      </c>
      <c r="BF837" s="182"/>
    </row>
    <row r="838" customHeight="1" spans="1:58">
      <c r="A838" s="208">
        <v>2130201</v>
      </c>
      <c r="B838" s="60" t="s">
        <v>101</v>
      </c>
      <c r="C838" s="63">
        <f t="shared" ref="C838:C858" si="1600">N838+T838+W838</f>
        <v>231</v>
      </c>
      <c r="D838" s="63">
        <f t="shared" ref="D838:D858" si="1601">Q838+T838</f>
        <v>0</v>
      </c>
      <c r="E838" s="63">
        <f t="shared" ref="E838:E858" si="1602">H838-C838</f>
        <v>77</v>
      </c>
      <c r="F838" s="63">
        <f t="shared" ref="F838:F858" si="1603">G838-D838</f>
        <v>0</v>
      </c>
      <c r="G838" s="63">
        <f t="shared" ref="G838:G858" si="1604">AW838</f>
        <v>0</v>
      </c>
      <c r="H838" s="63">
        <f t="shared" ref="H838:H858" si="1605">AK838+AN838</f>
        <v>308</v>
      </c>
      <c r="I838" s="106" t="str">
        <f t="shared" si="1585"/>
        <v>是</v>
      </c>
      <c r="J838" s="146" t="str">
        <f t="shared" si="1597"/>
        <v>项</v>
      </c>
      <c r="K838" s="146" t="str">
        <f t="shared" si="1598"/>
        <v>213</v>
      </c>
      <c r="N838" s="218">
        <v>231</v>
      </c>
      <c r="O838" s="146">
        <v>231.4695</v>
      </c>
      <c r="P838" s="219">
        <f t="shared" ref="P838:P858" si="1606">ROUND(O838,0)</f>
        <v>231</v>
      </c>
      <c r="Q838" s="219">
        <v>0</v>
      </c>
      <c r="R838" s="219">
        <v>0</v>
      </c>
      <c r="S838" s="219">
        <f>VLOOKUP(A:A,[3]全区!$A$1:$O$65536,15,FALSE)</f>
        <v>0</v>
      </c>
      <c r="T838" s="219">
        <v>0</v>
      </c>
      <c r="U838" s="146">
        <f>VLOOKUP(A:A,[3]全区!$A$1:$Q$65536,17,FALSE)</f>
        <v>0</v>
      </c>
      <c r="V838" s="219">
        <f t="shared" ref="V838:V858" si="1607">ROUND(U838,0)</f>
        <v>0</v>
      </c>
      <c r="W838" s="219">
        <v>0</v>
      </c>
      <c r="X838" s="182">
        <f>VLOOKUP(A:A,[3]全区!$A$1:$S$65536,19,FALSE)</f>
        <v>0</v>
      </c>
      <c r="Y838" s="219">
        <f t="shared" ref="Y838:Y858" si="1608">ROUND(X838,0)</f>
        <v>0</v>
      </c>
      <c r="AA838" s="182">
        <f>VLOOKUP(A:A,[2]全区!$A$1:$T$65536,20,FALSE)</f>
        <v>0</v>
      </c>
      <c r="AB838" s="219">
        <f t="shared" ref="AB838:AB858" si="1609">ROUND(AA838,0)</f>
        <v>0</v>
      </c>
      <c r="AC838" s="182">
        <f>VLOOKUP(A:A,[1]全区!$A$1:$V$65536,22,FALSE)</f>
        <v>0</v>
      </c>
      <c r="AD838" s="219">
        <f t="shared" ref="AD838:AD858" si="1610">ROUND(AC838,0)</f>
        <v>0</v>
      </c>
      <c r="AE838" s="182">
        <f>VLOOKUP(A:A,[2]全区!$A$1:$P$65536,16,FALSE)</f>
        <v>0</v>
      </c>
      <c r="AF838" s="219">
        <f t="shared" ref="AF838:AF858" si="1611">ROUND(AE838,0)</f>
        <v>0</v>
      </c>
      <c r="AH838" s="182">
        <v>230</v>
      </c>
      <c r="AI838" s="182">
        <f>VLOOKUP(A:A,'[4]YB01'!$A$1:$C$1317,3,FALSE)</f>
        <v>230</v>
      </c>
      <c r="AJ838" s="177">
        <f t="shared" ref="AJ838:AJ858" si="1612">AO838+AR838</f>
        <v>12</v>
      </c>
      <c r="AK838" s="146">
        <v>233</v>
      </c>
      <c r="AL838" s="146">
        <f t="shared" ref="AL838:AL858" si="1613">ROUND(AM838,0)</f>
        <v>233</v>
      </c>
      <c r="AM838" s="228">
        <v>232.575556</v>
      </c>
      <c r="AN838" s="182">
        <f t="shared" si="1527"/>
        <v>75</v>
      </c>
      <c r="AO838" s="219">
        <v>12</v>
      </c>
      <c r="AP838" s="176">
        <f>(SUMIF([5]预算调整!$O:$O,A:A,[5]预算调整!$AD:$AD))/10000</f>
        <v>12.443714</v>
      </c>
      <c r="AQ838" s="219">
        <f t="shared" si="1551"/>
        <v>12</v>
      </c>
      <c r="AR838" s="219">
        <v>0</v>
      </c>
      <c r="AS838" s="182">
        <f>(SUMIF([6]预算调整!$F:$F,A:A,[6]预算调整!$P:$P))/10000</f>
        <v>0</v>
      </c>
      <c r="AT838" s="219">
        <f t="shared" ref="AT838:AT858" si="1614">ROUND(AS838,0)</f>
        <v>0</v>
      </c>
      <c r="AW838" s="231">
        <v>0</v>
      </c>
      <c r="AX838" s="182">
        <f>(SUMIF([7]Sheet2!$B:$B,A:A,[7]Sheet2!$C:$C))/10000</f>
        <v>0</v>
      </c>
      <c r="AY838" s="219">
        <f t="shared" ref="AY838:AY858" si="1615">ROUND(AX838,0)</f>
        <v>0</v>
      </c>
      <c r="BC838" s="182">
        <v>75</v>
      </c>
      <c r="BD838" s="146">
        <f t="shared" ref="BD838:BD858" si="1616">ROUND(BE838,0)</f>
        <v>75</v>
      </c>
      <c r="BE838" s="182">
        <v>74.6978</v>
      </c>
      <c r="BF838" s="182">
        <f>SUMIF([8]Sheet1!$O:$O,A838,[8]Sheet1!$AD:$AD)</f>
        <v>746978</v>
      </c>
    </row>
    <row r="839" hidden="1" customHeight="1" spans="1:58">
      <c r="A839" s="208">
        <v>2130202</v>
      </c>
      <c r="B839" s="60" t="s">
        <v>102</v>
      </c>
      <c r="C839" s="63">
        <f t="shared" si="1600"/>
        <v>0</v>
      </c>
      <c r="D839" s="63">
        <f t="shared" si="1601"/>
        <v>0</v>
      </c>
      <c r="E839" s="63">
        <f t="shared" si="1602"/>
        <v>0</v>
      </c>
      <c r="F839" s="63">
        <f t="shared" si="1603"/>
        <v>0</v>
      </c>
      <c r="G839" s="63">
        <f t="shared" si="1604"/>
        <v>0</v>
      </c>
      <c r="H839" s="63">
        <f t="shared" si="1605"/>
        <v>0</v>
      </c>
      <c r="I839" s="106" t="str">
        <f t="shared" si="1585"/>
        <v>否</v>
      </c>
      <c r="J839" s="146" t="str">
        <f t="shared" si="1597"/>
        <v>项</v>
      </c>
      <c r="K839" s="146" t="str">
        <f t="shared" si="1598"/>
        <v>213</v>
      </c>
      <c r="N839" s="218">
        <v>0</v>
      </c>
      <c r="O839" s="146">
        <v>0</v>
      </c>
      <c r="P839" s="219">
        <f t="shared" si="1606"/>
        <v>0</v>
      </c>
      <c r="Q839" s="219">
        <v>0</v>
      </c>
      <c r="R839" s="219">
        <v>0</v>
      </c>
      <c r="S839" s="219">
        <f>VLOOKUP(A:A,[3]全区!$A$1:$O$65536,15,FALSE)</f>
        <v>0</v>
      </c>
      <c r="T839" s="219">
        <v>0</v>
      </c>
      <c r="U839" s="146">
        <f>VLOOKUP(A:A,[3]全区!$A$1:$Q$65536,17,FALSE)</f>
        <v>0</v>
      </c>
      <c r="V839" s="219">
        <f t="shared" si="1607"/>
        <v>0</v>
      </c>
      <c r="W839" s="219">
        <v>0</v>
      </c>
      <c r="X839" s="182">
        <f>VLOOKUP(A:A,[3]全区!$A$1:$S$65536,19,FALSE)</f>
        <v>0</v>
      </c>
      <c r="Y839" s="219">
        <f t="shared" si="1608"/>
        <v>0</v>
      </c>
      <c r="AA839" s="182">
        <f>VLOOKUP(A:A,[2]全区!$A$1:$T$65536,20,FALSE)</f>
        <v>0</v>
      </c>
      <c r="AB839" s="219">
        <f t="shared" si="1609"/>
        <v>0</v>
      </c>
      <c r="AC839" s="182">
        <f>VLOOKUP(A:A,[1]全区!$A$1:$V$65536,22,FALSE)</f>
        <v>0</v>
      </c>
      <c r="AD839" s="219">
        <f t="shared" si="1610"/>
        <v>0</v>
      </c>
      <c r="AE839" s="182">
        <f>VLOOKUP(A:A,[2]全区!$A$1:$P$65536,16,FALSE)</f>
        <v>0</v>
      </c>
      <c r="AF839" s="219">
        <f t="shared" si="1611"/>
        <v>0</v>
      </c>
      <c r="AH839" s="182">
        <v>0</v>
      </c>
      <c r="AI839" s="182">
        <f>VLOOKUP(A:A,'[4]YB01'!$A$1:$C$1317,3,FALSE)</f>
        <v>0</v>
      </c>
      <c r="AJ839" s="177">
        <f t="shared" si="1612"/>
        <v>0</v>
      </c>
      <c r="AK839" s="146">
        <v>0</v>
      </c>
      <c r="AL839" s="146">
        <f t="shared" si="1613"/>
        <v>0</v>
      </c>
      <c r="AM839" s="228">
        <v>0</v>
      </c>
      <c r="AN839" s="182">
        <f t="shared" si="1527"/>
        <v>0</v>
      </c>
      <c r="AO839" s="219">
        <v>0</v>
      </c>
      <c r="AP839" s="176">
        <f>(SUMIF([5]预算调整!$O:$O,A:A,[5]预算调整!$AD:$AD))/10000</f>
        <v>0</v>
      </c>
      <c r="AQ839" s="219">
        <f t="shared" si="1551"/>
        <v>0</v>
      </c>
      <c r="AR839" s="219">
        <v>0</v>
      </c>
      <c r="AS839" s="182">
        <f>(SUMIF([6]预算调整!$F:$F,A:A,[6]预算调整!$P:$P))/10000</f>
        <v>0</v>
      </c>
      <c r="AT839" s="219">
        <f t="shared" si="1614"/>
        <v>0</v>
      </c>
      <c r="AW839" s="231">
        <v>0</v>
      </c>
      <c r="AX839" s="182">
        <f>(SUMIF([7]Sheet2!$B:$B,A:A,[7]Sheet2!$C:$C))/10000</f>
        <v>0</v>
      </c>
      <c r="AY839" s="219">
        <f t="shared" si="1615"/>
        <v>0</v>
      </c>
      <c r="BC839" s="182">
        <v>0</v>
      </c>
      <c r="BD839" s="146">
        <f t="shared" si="1616"/>
        <v>0</v>
      </c>
      <c r="BE839" s="182">
        <v>0</v>
      </c>
      <c r="BF839" s="182">
        <f>SUMIF([8]Sheet1!$O:$O,A839,[8]Sheet1!$AD:$AD)</f>
        <v>0</v>
      </c>
    </row>
    <row r="840" hidden="1" customHeight="1" spans="1:58">
      <c r="A840" s="208">
        <v>2130203</v>
      </c>
      <c r="B840" s="60" t="s">
        <v>103</v>
      </c>
      <c r="C840" s="63">
        <f t="shared" si="1600"/>
        <v>0</v>
      </c>
      <c r="D840" s="63">
        <f t="shared" si="1601"/>
        <v>0</v>
      </c>
      <c r="E840" s="63">
        <f t="shared" si="1602"/>
        <v>0</v>
      </c>
      <c r="F840" s="63">
        <f t="shared" si="1603"/>
        <v>0</v>
      </c>
      <c r="G840" s="63">
        <f t="shared" si="1604"/>
        <v>0</v>
      </c>
      <c r="H840" s="63">
        <f t="shared" si="1605"/>
        <v>0</v>
      </c>
      <c r="I840" s="106" t="str">
        <f t="shared" si="1585"/>
        <v>否</v>
      </c>
      <c r="J840" s="146" t="str">
        <f t="shared" si="1597"/>
        <v>项</v>
      </c>
      <c r="K840" s="146" t="str">
        <f t="shared" si="1598"/>
        <v>213</v>
      </c>
      <c r="N840" s="218">
        <v>0</v>
      </c>
      <c r="O840" s="146">
        <v>0</v>
      </c>
      <c r="P840" s="219">
        <f t="shared" si="1606"/>
        <v>0</v>
      </c>
      <c r="Q840" s="219">
        <v>0</v>
      </c>
      <c r="R840" s="219">
        <v>0</v>
      </c>
      <c r="S840" s="219">
        <f>VLOOKUP(A:A,[3]全区!$A$1:$O$65536,15,FALSE)</f>
        <v>0</v>
      </c>
      <c r="T840" s="219">
        <v>0</v>
      </c>
      <c r="U840" s="146">
        <f>VLOOKUP(A:A,[3]全区!$A$1:$Q$65536,17,FALSE)</f>
        <v>0</v>
      </c>
      <c r="V840" s="219">
        <f t="shared" si="1607"/>
        <v>0</v>
      </c>
      <c r="W840" s="219">
        <v>0</v>
      </c>
      <c r="X840" s="182">
        <f>VLOOKUP(A:A,[3]全区!$A$1:$S$65536,19,FALSE)</f>
        <v>0</v>
      </c>
      <c r="Y840" s="219">
        <f t="shared" si="1608"/>
        <v>0</v>
      </c>
      <c r="AA840" s="182">
        <f>VLOOKUP(A:A,[2]全区!$A$1:$T$65536,20,FALSE)</f>
        <v>0</v>
      </c>
      <c r="AB840" s="219">
        <f t="shared" si="1609"/>
        <v>0</v>
      </c>
      <c r="AC840" s="182">
        <f>VLOOKUP(A:A,[1]全区!$A$1:$V$65536,22,FALSE)</f>
        <v>0</v>
      </c>
      <c r="AD840" s="219">
        <f t="shared" si="1610"/>
        <v>0</v>
      </c>
      <c r="AE840" s="182">
        <f>VLOOKUP(A:A,[2]全区!$A$1:$P$65536,16,FALSE)</f>
        <v>0</v>
      </c>
      <c r="AF840" s="219">
        <f t="shared" si="1611"/>
        <v>0</v>
      </c>
      <c r="AH840" s="182">
        <v>0</v>
      </c>
      <c r="AI840" s="182">
        <f>VLOOKUP(A:A,'[4]YB01'!$A$1:$C$1317,3,FALSE)</f>
        <v>0</v>
      </c>
      <c r="AJ840" s="177">
        <f t="shared" si="1612"/>
        <v>0</v>
      </c>
      <c r="AK840" s="146">
        <v>0</v>
      </c>
      <c r="AL840" s="146">
        <f t="shared" si="1613"/>
        <v>0</v>
      </c>
      <c r="AM840" s="228">
        <v>0</v>
      </c>
      <c r="AN840" s="182">
        <f t="shared" si="1527"/>
        <v>0</v>
      </c>
      <c r="AO840" s="219">
        <v>0</v>
      </c>
      <c r="AP840" s="176">
        <f>(SUMIF([5]预算调整!$O:$O,A:A,[5]预算调整!$AD:$AD))/10000</f>
        <v>0</v>
      </c>
      <c r="AQ840" s="219">
        <f t="shared" si="1551"/>
        <v>0</v>
      </c>
      <c r="AR840" s="219">
        <v>0</v>
      </c>
      <c r="AS840" s="182">
        <f>(SUMIF([6]预算调整!$F:$F,A:A,[6]预算调整!$P:$P))/10000</f>
        <v>0</v>
      </c>
      <c r="AT840" s="219">
        <f t="shared" si="1614"/>
        <v>0</v>
      </c>
      <c r="AW840" s="231">
        <v>0</v>
      </c>
      <c r="AX840" s="182">
        <f>(SUMIF([7]Sheet2!$B:$B,A:A,[7]Sheet2!$C:$C))/10000</f>
        <v>0</v>
      </c>
      <c r="AY840" s="219">
        <f t="shared" si="1615"/>
        <v>0</v>
      </c>
      <c r="BC840" s="182">
        <v>0</v>
      </c>
      <c r="BD840" s="146">
        <f t="shared" si="1616"/>
        <v>0</v>
      </c>
      <c r="BE840" s="182">
        <v>0</v>
      </c>
      <c r="BF840" s="182">
        <f>SUMIF([8]Sheet1!$O:$O,A840,[8]Sheet1!$AD:$AD)</f>
        <v>0</v>
      </c>
    </row>
    <row r="841" customHeight="1" spans="1:58">
      <c r="A841" s="208">
        <v>2130204</v>
      </c>
      <c r="B841" s="60" t="s">
        <v>724</v>
      </c>
      <c r="C841" s="63">
        <f t="shared" si="1600"/>
        <v>1721</v>
      </c>
      <c r="D841" s="63">
        <f t="shared" si="1601"/>
        <v>0</v>
      </c>
      <c r="E841" s="63">
        <f t="shared" si="1602"/>
        <v>654</v>
      </c>
      <c r="F841" s="63">
        <f t="shared" si="1603"/>
        <v>0</v>
      </c>
      <c r="G841" s="63">
        <f t="shared" si="1604"/>
        <v>0</v>
      </c>
      <c r="H841" s="63">
        <f t="shared" si="1605"/>
        <v>2375</v>
      </c>
      <c r="I841" s="106" t="str">
        <f t="shared" si="1585"/>
        <v>是</v>
      </c>
      <c r="J841" s="146" t="str">
        <f t="shared" si="1597"/>
        <v>项</v>
      </c>
      <c r="K841" s="146" t="str">
        <f t="shared" si="1598"/>
        <v>213</v>
      </c>
      <c r="N841" s="218">
        <v>1721</v>
      </c>
      <c r="O841" s="146">
        <v>1721.49686</v>
      </c>
      <c r="P841" s="219">
        <f t="shared" si="1606"/>
        <v>1721</v>
      </c>
      <c r="Q841" s="219">
        <v>0</v>
      </c>
      <c r="R841" s="219">
        <v>0</v>
      </c>
      <c r="S841" s="219">
        <f>VLOOKUP(A:A,[3]全区!$A$1:$O$65536,15,FALSE)</f>
        <v>0</v>
      </c>
      <c r="T841" s="219">
        <v>0</v>
      </c>
      <c r="U841" s="146">
        <f>VLOOKUP(A:A,[3]全区!$A$1:$Q$65536,17,FALSE)</f>
        <v>0</v>
      </c>
      <c r="V841" s="219">
        <f t="shared" si="1607"/>
        <v>0</v>
      </c>
      <c r="W841" s="219">
        <v>0</v>
      </c>
      <c r="X841" s="182">
        <f>VLOOKUP(A:A,[3]全区!$A$1:$S$65536,19,FALSE)</f>
        <v>0</v>
      </c>
      <c r="Y841" s="219">
        <f t="shared" si="1608"/>
        <v>0</v>
      </c>
      <c r="AA841" s="182">
        <f>VLOOKUP(A:A,[2]全区!$A$1:$T$65536,20,FALSE)</f>
        <v>0</v>
      </c>
      <c r="AB841" s="219">
        <f t="shared" si="1609"/>
        <v>0</v>
      </c>
      <c r="AC841" s="182">
        <f>VLOOKUP(A:A,[1]全区!$A$1:$V$65536,22,FALSE)</f>
        <v>0</v>
      </c>
      <c r="AD841" s="219">
        <f t="shared" si="1610"/>
        <v>0</v>
      </c>
      <c r="AE841" s="182">
        <f>VLOOKUP(A:A,[2]全区!$A$1:$P$65536,16,FALSE)</f>
        <v>0</v>
      </c>
      <c r="AF841" s="219">
        <f t="shared" si="1611"/>
        <v>0</v>
      </c>
      <c r="AH841" s="182">
        <v>1666</v>
      </c>
      <c r="AI841" s="182">
        <f>VLOOKUP(A:A,'[4]YB01'!$A$1:$C$1317,3,FALSE)</f>
        <v>1666</v>
      </c>
      <c r="AJ841" s="177">
        <f t="shared" si="1612"/>
        <v>129</v>
      </c>
      <c r="AK841" s="146">
        <v>1707</v>
      </c>
      <c r="AL841" s="146">
        <f t="shared" si="1613"/>
        <v>1707</v>
      </c>
      <c r="AM841" s="228">
        <v>1707.044097</v>
      </c>
      <c r="AN841" s="182">
        <f t="shared" si="1527"/>
        <v>668</v>
      </c>
      <c r="AO841" s="219">
        <v>129</v>
      </c>
      <c r="AP841" s="176">
        <f>(SUMIF([5]预算调整!$O:$O,A:A,[5]预算调整!$AD:$AD))/10000</f>
        <v>128.93872</v>
      </c>
      <c r="AQ841" s="219">
        <f t="shared" si="1551"/>
        <v>129</v>
      </c>
      <c r="AR841" s="219">
        <v>0</v>
      </c>
      <c r="AS841" s="182">
        <f>(SUMIF([6]预算调整!$F:$F,A:A,[6]预算调整!$P:$P))/10000</f>
        <v>0</v>
      </c>
      <c r="AT841" s="219">
        <f t="shared" si="1614"/>
        <v>0</v>
      </c>
      <c r="AW841" s="231">
        <v>0</v>
      </c>
      <c r="AX841" s="182">
        <f>(SUMIF([7]Sheet2!$B:$B,A:A,[7]Sheet2!$C:$C))/10000</f>
        <v>0</v>
      </c>
      <c r="AY841" s="219">
        <f t="shared" si="1615"/>
        <v>0</v>
      </c>
      <c r="BC841" s="182">
        <v>668</v>
      </c>
      <c r="BD841" s="146">
        <f t="shared" si="1616"/>
        <v>668</v>
      </c>
      <c r="BE841" s="182">
        <v>667.9772</v>
      </c>
      <c r="BF841" s="182">
        <f>SUMIF([8]Sheet1!$O:$O,A841,[8]Sheet1!$AD:$AD)</f>
        <v>6679772</v>
      </c>
    </row>
    <row r="842" customHeight="1" spans="1:58">
      <c r="A842" s="208">
        <v>2130205</v>
      </c>
      <c r="B842" s="60" t="s">
        <v>725</v>
      </c>
      <c r="C842" s="63">
        <f t="shared" si="1600"/>
        <v>620</v>
      </c>
      <c r="D842" s="63">
        <f t="shared" si="1601"/>
        <v>0</v>
      </c>
      <c r="E842" s="63">
        <f t="shared" si="1602"/>
        <v>-139</v>
      </c>
      <c r="F842" s="63">
        <f t="shared" si="1603"/>
        <v>216</v>
      </c>
      <c r="G842" s="63">
        <f t="shared" si="1604"/>
        <v>216</v>
      </c>
      <c r="H842" s="63">
        <f t="shared" si="1605"/>
        <v>481</v>
      </c>
      <c r="I842" s="106" t="str">
        <f t="shared" si="1585"/>
        <v>是</v>
      </c>
      <c r="J842" s="146" t="str">
        <f t="shared" si="1597"/>
        <v>项</v>
      </c>
      <c r="K842" s="146" t="str">
        <f t="shared" si="1598"/>
        <v>213</v>
      </c>
      <c r="N842" s="218">
        <v>426</v>
      </c>
      <c r="O842" s="146">
        <v>425.634365</v>
      </c>
      <c r="P842" s="219">
        <f t="shared" si="1606"/>
        <v>426</v>
      </c>
      <c r="Q842" s="219">
        <v>0</v>
      </c>
      <c r="R842" s="219">
        <v>0</v>
      </c>
      <c r="S842" s="219">
        <f>VLOOKUP(A:A,[3]全区!$A$1:$O$65536,15,FALSE)</f>
        <v>0</v>
      </c>
      <c r="T842" s="219">
        <v>0</v>
      </c>
      <c r="U842" s="146">
        <f>VLOOKUP(A:A,[3]全区!$A$1:$Q$65536,17,FALSE)</f>
        <v>0</v>
      </c>
      <c r="V842" s="219">
        <f t="shared" si="1607"/>
        <v>0</v>
      </c>
      <c r="W842" s="219">
        <v>194</v>
      </c>
      <c r="X842" s="182">
        <f>VLOOKUP(A:A,[3]全区!$A$1:$S$65536,19,FALSE)</f>
        <v>194.115693</v>
      </c>
      <c r="Y842" s="219">
        <f t="shared" si="1608"/>
        <v>194</v>
      </c>
      <c r="AA842" s="182">
        <f>VLOOKUP(A:A,[2]全区!$A$1:$T$65536,20,FALSE)</f>
        <v>183</v>
      </c>
      <c r="AB842" s="219">
        <f t="shared" si="1609"/>
        <v>183</v>
      </c>
      <c r="AC842" s="182">
        <f>VLOOKUP(A:A,[1]全区!$A$1:$V$65536,22,FALSE)</f>
        <v>195.03</v>
      </c>
      <c r="AD842" s="219">
        <f t="shared" si="1610"/>
        <v>195</v>
      </c>
      <c r="AE842" s="182">
        <f>VLOOKUP(A:A,[2]全区!$A$1:$P$65536,16,FALSE)</f>
        <v>128</v>
      </c>
      <c r="AF842" s="219">
        <f t="shared" si="1611"/>
        <v>128</v>
      </c>
      <c r="AH842" s="182">
        <v>481</v>
      </c>
      <c r="AI842" s="182">
        <f>VLOOKUP(A:A,'[4]YB01'!$A$1:$C$1317,3,FALSE)</f>
        <v>481</v>
      </c>
      <c r="AJ842" s="177">
        <f t="shared" si="1612"/>
        <v>0</v>
      </c>
      <c r="AK842" s="146">
        <v>481</v>
      </c>
      <c r="AL842" s="146">
        <f t="shared" si="1613"/>
        <v>481</v>
      </c>
      <c r="AM842" s="228">
        <v>481.419679</v>
      </c>
      <c r="AN842" s="182">
        <f t="shared" si="1527"/>
        <v>0</v>
      </c>
      <c r="AO842" s="219">
        <v>0</v>
      </c>
      <c r="AP842" s="176">
        <f>(SUMIF([5]预算调整!$O:$O,A:A,[5]预算调整!$AD:$AD))/10000</f>
        <v>0</v>
      </c>
      <c r="AQ842" s="219">
        <f t="shared" si="1551"/>
        <v>0</v>
      </c>
      <c r="AR842" s="219">
        <v>0</v>
      </c>
      <c r="AS842" s="182">
        <f>(SUMIF([6]预算调整!$F:$F,A:A,[6]预算调整!$P:$P))/10000</f>
        <v>0</v>
      </c>
      <c r="AT842" s="219">
        <f t="shared" si="1614"/>
        <v>0</v>
      </c>
      <c r="AW842" s="231">
        <v>216</v>
      </c>
      <c r="AX842" s="182">
        <f>(SUMIF([7]Sheet2!$B:$B,A:A,[7]Sheet2!$C:$C))/10000</f>
        <v>215.67978</v>
      </c>
      <c r="AY842" s="219">
        <f t="shared" si="1615"/>
        <v>216</v>
      </c>
      <c r="BC842" s="182">
        <v>0</v>
      </c>
      <c r="BD842" s="146">
        <f t="shared" si="1616"/>
        <v>0</v>
      </c>
      <c r="BE842" s="182">
        <v>0</v>
      </c>
      <c r="BF842" s="182">
        <f>SUMIF([8]Sheet1!$O:$O,A842,[8]Sheet1!$AD:$AD)</f>
        <v>0</v>
      </c>
    </row>
    <row r="843" customHeight="1" spans="1:58">
      <c r="A843" s="208">
        <v>2130206</v>
      </c>
      <c r="B843" s="60" t="s">
        <v>726</v>
      </c>
      <c r="C843" s="63">
        <f t="shared" si="1600"/>
        <v>86</v>
      </c>
      <c r="D843" s="63">
        <f t="shared" si="1601"/>
        <v>0</v>
      </c>
      <c r="E843" s="63">
        <f t="shared" si="1602"/>
        <v>2</v>
      </c>
      <c r="F843" s="63">
        <f t="shared" si="1603"/>
        <v>35</v>
      </c>
      <c r="G843" s="63">
        <f t="shared" si="1604"/>
        <v>35</v>
      </c>
      <c r="H843" s="63">
        <f t="shared" si="1605"/>
        <v>88</v>
      </c>
      <c r="I843" s="106" t="str">
        <f t="shared" si="1585"/>
        <v>是</v>
      </c>
      <c r="J843" s="146" t="str">
        <f t="shared" si="1597"/>
        <v>项</v>
      </c>
      <c r="K843" s="146" t="str">
        <f t="shared" si="1598"/>
        <v>213</v>
      </c>
      <c r="N843" s="218">
        <v>11</v>
      </c>
      <c r="O843" s="146">
        <v>10.6636</v>
      </c>
      <c r="P843" s="219">
        <f t="shared" si="1606"/>
        <v>11</v>
      </c>
      <c r="Q843" s="219">
        <v>0</v>
      </c>
      <c r="R843" s="219">
        <v>0</v>
      </c>
      <c r="S843" s="219">
        <f>VLOOKUP(A:A,[3]全区!$A$1:$O$65536,15,FALSE)</f>
        <v>0</v>
      </c>
      <c r="T843" s="219">
        <v>0</v>
      </c>
      <c r="U843" s="146">
        <f>VLOOKUP(A:A,[3]全区!$A$1:$Q$65536,17,FALSE)</f>
        <v>0</v>
      </c>
      <c r="V843" s="219">
        <f t="shared" si="1607"/>
        <v>0</v>
      </c>
      <c r="W843" s="219">
        <v>75</v>
      </c>
      <c r="X843" s="182">
        <f>VLOOKUP(A:A,[3]全区!$A$1:$S$65536,19,FALSE)</f>
        <v>74.88</v>
      </c>
      <c r="Y843" s="219">
        <f t="shared" si="1608"/>
        <v>75</v>
      </c>
      <c r="AA843" s="182">
        <f>VLOOKUP(A:A,[2]全区!$A$1:$T$65536,20,FALSE)</f>
        <v>0</v>
      </c>
      <c r="AB843" s="219">
        <f t="shared" si="1609"/>
        <v>0</v>
      </c>
      <c r="AC843" s="182">
        <f>VLOOKUP(A:A,[1]全区!$A$1:$V$65536,22,FALSE)</f>
        <v>90</v>
      </c>
      <c r="AD843" s="219">
        <f t="shared" si="1610"/>
        <v>90</v>
      </c>
      <c r="AE843" s="182">
        <f>VLOOKUP(A:A,[2]全区!$A$1:$P$65536,16,FALSE)</f>
        <v>0</v>
      </c>
      <c r="AF843" s="219">
        <f t="shared" si="1611"/>
        <v>0</v>
      </c>
      <c r="AH843" s="182">
        <v>88</v>
      </c>
      <c r="AI843" s="182">
        <f>VLOOKUP(A:A,'[4]YB01'!$A$1:$C$1317,3,FALSE)</f>
        <v>88</v>
      </c>
      <c r="AJ843" s="177">
        <f t="shared" si="1612"/>
        <v>0</v>
      </c>
      <c r="AK843" s="146">
        <v>88</v>
      </c>
      <c r="AL843" s="146">
        <f t="shared" si="1613"/>
        <v>88</v>
      </c>
      <c r="AM843" s="228">
        <v>87.6236</v>
      </c>
      <c r="AN843" s="182">
        <f t="shared" ref="AN843:AN906" si="1617">BC843+BG843</f>
        <v>0</v>
      </c>
      <c r="AO843" s="219">
        <v>0</v>
      </c>
      <c r="AP843" s="176">
        <f>(SUMIF([5]预算调整!$O:$O,A:A,[5]预算调整!$AD:$AD))/10000</f>
        <v>0</v>
      </c>
      <c r="AQ843" s="219">
        <f t="shared" si="1551"/>
        <v>0</v>
      </c>
      <c r="AR843" s="219">
        <v>0</v>
      </c>
      <c r="AS843" s="182">
        <f>(SUMIF([6]预算调整!$F:$F,A:A,[6]预算调整!$P:$P))/10000</f>
        <v>0</v>
      </c>
      <c r="AT843" s="219">
        <f t="shared" si="1614"/>
        <v>0</v>
      </c>
      <c r="AW843" s="231">
        <v>35</v>
      </c>
      <c r="AX843" s="182">
        <f>(SUMIF([7]Sheet2!$B:$B,A:A,[7]Sheet2!$C:$C))/10000</f>
        <v>34.58</v>
      </c>
      <c r="AY843" s="219">
        <f t="shared" si="1615"/>
        <v>35</v>
      </c>
      <c r="BC843" s="182">
        <v>0</v>
      </c>
      <c r="BD843" s="146">
        <f t="shared" si="1616"/>
        <v>0</v>
      </c>
      <c r="BE843" s="182">
        <v>0</v>
      </c>
      <c r="BF843" s="182">
        <f>SUMIF([8]Sheet1!$O:$O,A843,[8]Sheet1!$AD:$AD)</f>
        <v>0</v>
      </c>
    </row>
    <row r="844" customHeight="1" spans="1:58">
      <c r="A844" s="208">
        <v>2130207</v>
      </c>
      <c r="B844" s="60" t="s">
        <v>727</v>
      </c>
      <c r="C844" s="63">
        <f t="shared" si="1600"/>
        <v>181</v>
      </c>
      <c r="D844" s="63">
        <f t="shared" si="1601"/>
        <v>0</v>
      </c>
      <c r="E844" s="63">
        <f t="shared" si="1602"/>
        <v>-48</v>
      </c>
      <c r="F844" s="63">
        <f t="shared" si="1603"/>
        <v>0</v>
      </c>
      <c r="G844" s="63">
        <f t="shared" si="1604"/>
        <v>0</v>
      </c>
      <c r="H844" s="63">
        <f t="shared" si="1605"/>
        <v>133</v>
      </c>
      <c r="I844" s="106" t="str">
        <f t="shared" si="1585"/>
        <v>是</v>
      </c>
      <c r="J844" s="146" t="str">
        <f t="shared" si="1597"/>
        <v>项</v>
      </c>
      <c r="K844" s="146" t="str">
        <f t="shared" si="1598"/>
        <v>213</v>
      </c>
      <c r="N844" s="218">
        <v>0</v>
      </c>
      <c r="O844" s="146">
        <v>0</v>
      </c>
      <c r="P844" s="219">
        <f t="shared" si="1606"/>
        <v>0</v>
      </c>
      <c r="Q844" s="219">
        <v>0</v>
      </c>
      <c r="R844" s="219">
        <v>0</v>
      </c>
      <c r="S844" s="219">
        <f>VLOOKUP(A:A,[3]全区!$A$1:$O$65536,15,FALSE)</f>
        <v>0</v>
      </c>
      <c r="T844" s="219">
        <v>0</v>
      </c>
      <c r="U844" s="146">
        <f>VLOOKUP(A:A,[3]全区!$A$1:$Q$65536,17,FALSE)</f>
        <v>0</v>
      </c>
      <c r="V844" s="219">
        <f t="shared" si="1607"/>
        <v>0</v>
      </c>
      <c r="W844" s="219">
        <v>181</v>
      </c>
      <c r="X844" s="182">
        <f>VLOOKUP(A:A,[3]全区!$A$1:$S$65536,19,FALSE)</f>
        <v>180.734688</v>
      </c>
      <c r="Y844" s="219">
        <f t="shared" si="1608"/>
        <v>181</v>
      </c>
      <c r="AA844" s="182">
        <f>VLOOKUP(A:A,[2]全区!$A$1:$T$65536,20,FALSE)</f>
        <v>0</v>
      </c>
      <c r="AB844" s="219">
        <f t="shared" si="1609"/>
        <v>0</v>
      </c>
      <c r="AC844" s="182">
        <f>VLOOKUP(A:A,[1]全区!$A$1:$V$65536,22,FALSE)</f>
        <v>0</v>
      </c>
      <c r="AD844" s="219">
        <f t="shared" si="1610"/>
        <v>0</v>
      </c>
      <c r="AE844" s="182">
        <f>VLOOKUP(A:A,[2]全区!$A$1:$P$65536,16,FALSE)</f>
        <v>0</v>
      </c>
      <c r="AF844" s="219">
        <f t="shared" si="1611"/>
        <v>0</v>
      </c>
      <c r="AH844" s="182">
        <v>133</v>
      </c>
      <c r="AI844" s="182">
        <f>VLOOKUP(A:A,'[4]YB01'!$A$1:$C$1317,3,FALSE)</f>
        <v>133</v>
      </c>
      <c r="AJ844" s="177">
        <f t="shared" si="1612"/>
        <v>0</v>
      </c>
      <c r="AK844" s="146">
        <v>133</v>
      </c>
      <c r="AL844" s="146">
        <f t="shared" si="1613"/>
        <v>133</v>
      </c>
      <c r="AM844" s="228">
        <v>132.689139</v>
      </c>
      <c r="AN844" s="182">
        <f t="shared" si="1617"/>
        <v>0</v>
      </c>
      <c r="AO844" s="219">
        <v>0</v>
      </c>
      <c r="AP844" s="176">
        <f>(SUMIF([5]预算调整!$O:$O,A:A,[5]预算调整!$AD:$AD))/10000</f>
        <v>0</v>
      </c>
      <c r="AQ844" s="219">
        <f t="shared" si="1551"/>
        <v>0</v>
      </c>
      <c r="AR844" s="219">
        <v>0</v>
      </c>
      <c r="AS844" s="182">
        <f>(SUMIF([6]预算调整!$F:$F,A:A,[6]预算调整!$P:$P))/10000</f>
        <v>0</v>
      </c>
      <c r="AT844" s="219">
        <f t="shared" si="1614"/>
        <v>0</v>
      </c>
      <c r="AW844" s="231">
        <v>0</v>
      </c>
      <c r="AX844" s="182">
        <f>(SUMIF([7]Sheet2!$B:$B,A:A,[7]Sheet2!$C:$C))/10000</f>
        <v>0</v>
      </c>
      <c r="AY844" s="219">
        <f t="shared" si="1615"/>
        <v>0</v>
      </c>
      <c r="BC844" s="182">
        <v>0</v>
      </c>
      <c r="BD844" s="146">
        <f t="shared" si="1616"/>
        <v>0</v>
      </c>
      <c r="BE844" s="182">
        <v>0</v>
      </c>
      <c r="BF844" s="182">
        <f>SUMIF([8]Sheet1!$O:$O,A844,[8]Sheet1!$AD:$AD)</f>
        <v>0</v>
      </c>
    </row>
    <row r="845" customHeight="1" spans="1:58">
      <c r="A845" s="208">
        <v>2130209</v>
      </c>
      <c r="B845" s="60" t="s">
        <v>728</v>
      </c>
      <c r="C845" s="63">
        <f t="shared" si="1600"/>
        <v>2068</v>
      </c>
      <c r="D845" s="63">
        <f t="shared" si="1601"/>
        <v>1589</v>
      </c>
      <c r="E845" s="63">
        <f t="shared" si="1602"/>
        <v>-1116</v>
      </c>
      <c r="F845" s="63">
        <f t="shared" si="1603"/>
        <v>-1061</v>
      </c>
      <c r="G845" s="63">
        <f t="shared" si="1604"/>
        <v>528</v>
      </c>
      <c r="H845" s="63">
        <f t="shared" si="1605"/>
        <v>952</v>
      </c>
      <c r="I845" s="106" t="str">
        <f t="shared" si="1585"/>
        <v>是</v>
      </c>
      <c r="J845" s="146" t="str">
        <f t="shared" si="1597"/>
        <v>项</v>
      </c>
      <c r="K845" s="146" t="str">
        <f t="shared" si="1598"/>
        <v>213</v>
      </c>
      <c r="N845" s="218">
        <v>198</v>
      </c>
      <c r="O845" s="146">
        <v>197.972707</v>
      </c>
      <c r="P845" s="219">
        <f t="shared" si="1606"/>
        <v>198</v>
      </c>
      <c r="Q845" s="219">
        <v>0</v>
      </c>
      <c r="R845" s="219">
        <v>0</v>
      </c>
      <c r="S845" s="219">
        <f>VLOOKUP(A:A,[3]全区!$A$1:$O$65536,15,FALSE)</f>
        <v>0</v>
      </c>
      <c r="T845" s="219">
        <v>1589</v>
      </c>
      <c r="U845" s="146">
        <f>VLOOKUP(A:A,[3]全区!$A$1:$Q$65536,17,FALSE)</f>
        <v>1588.54</v>
      </c>
      <c r="V845" s="219">
        <f t="shared" si="1607"/>
        <v>1589</v>
      </c>
      <c r="W845" s="219">
        <v>281</v>
      </c>
      <c r="X845" s="182">
        <f>VLOOKUP(A:A,[3]全区!$A$1:$S$65536,19,FALSE)</f>
        <v>281.039708</v>
      </c>
      <c r="Y845" s="219">
        <f t="shared" si="1608"/>
        <v>281</v>
      </c>
      <c r="AA845" s="182">
        <f>VLOOKUP(A:A,[2]全区!$A$1:$T$65536,20,FALSE)</f>
        <v>0</v>
      </c>
      <c r="AB845" s="219">
        <f t="shared" si="1609"/>
        <v>0</v>
      </c>
      <c r="AC845" s="182">
        <f>VLOOKUP(A:A,[1]全区!$A$1:$V$65536,22,FALSE)</f>
        <v>0</v>
      </c>
      <c r="AD845" s="219">
        <f t="shared" si="1610"/>
        <v>0</v>
      </c>
      <c r="AE845" s="182">
        <f>VLOOKUP(A:A,[2]全区!$A$1:$P$65536,16,FALSE)</f>
        <v>782.03</v>
      </c>
      <c r="AF845" s="219">
        <f t="shared" si="1611"/>
        <v>782</v>
      </c>
      <c r="AH845" s="182">
        <v>952</v>
      </c>
      <c r="AI845" s="182">
        <f>VLOOKUP(A:A,'[4]YB01'!$A$1:$C$1317,3,FALSE)</f>
        <v>952</v>
      </c>
      <c r="AJ845" s="177">
        <f t="shared" si="1612"/>
        <v>0</v>
      </c>
      <c r="AK845" s="146">
        <v>952</v>
      </c>
      <c r="AL845" s="146">
        <f t="shared" si="1613"/>
        <v>952</v>
      </c>
      <c r="AM845" s="228">
        <v>951.65804</v>
      </c>
      <c r="AN845" s="182">
        <f t="shared" si="1617"/>
        <v>0</v>
      </c>
      <c r="AO845" s="219">
        <v>0</v>
      </c>
      <c r="AP845" s="176">
        <f>(SUMIF([5]预算调整!$O:$O,A:A,[5]预算调整!$AD:$AD))/10000</f>
        <v>0</v>
      </c>
      <c r="AQ845" s="219">
        <f t="shared" si="1551"/>
        <v>0</v>
      </c>
      <c r="AR845" s="219">
        <v>0</v>
      </c>
      <c r="AS845" s="182">
        <f>(SUMIF([6]预算调整!$F:$F,A:A,[6]预算调整!$P:$P))/10000</f>
        <v>0</v>
      </c>
      <c r="AT845" s="219">
        <f t="shared" si="1614"/>
        <v>0</v>
      </c>
      <c r="AW845" s="231">
        <v>528</v>
      </c>
      <c r="AX845" s="182">
        <f>(SUMIF([7]Sheet2!$B:$B,A:A,[7]Sheet2!$C:$C))/10000</f>
        <v>528.07</v>
      </c>
      <c r="AY845" s="219">
        <f t="shared" si="1615"/>
        <v>528</v>
      </c>
      <c r="BC845" s="182">
        <v>0</v>
      </c>
      <c r="BD845" s="146">
        <f t="shared" si="1616"/>
        <v>0</v>
      </c>
      <c r="BE845" s="182">
        <v>0</v>
      </c>
      <c r="BF845" s="182">
        <f>SUMIF([8]Sheet1!$O:$O,A845,[8]Sheet1!$AD:$AD)</f>
        <v>0</v>
      </c>
    </row>
    <row r="846" customHeight="1" spans="1:58">
      <c r="A846" s="208">
        <v>2130211</v>
      </c>
      <c r="B846" s="60" t="s">
        <v>729</v>
      </c>
      <c r="C846" s="63">
        <f t="shared" si="1600"/>
        <v>2</v>
      </c>
      <c r="D846" s="63">
        <f t="shared" si="1601"/>
        <v>0</v>
      </c>
      <c r="E846" s="63">
        <f t="shared" si="1602"/>
        <v>0</v>
      </c>
      <c r="F846" s="63">
        <f t="shared" si="1603"/>
        <v>0</v>
      </c>
      <c r="G846" s="63">
        <f t="shared" si="1604"/>
        <v>0</v>
      </c>
      <c r="H846" s="63">
        <f t="shared" si="1605"/>
        <v>2</v>
      </c>
      <c r="I846" s="106" t="str">
        <f t="shared" si="1585"/>
        <v>是</v>
      </c>
      <c r="J846" s="146" t="str">
        <f t="shared" si="1597"/>
        <v>项</v>
      </c>
      <c r="K846" s="146" t="str">
        <f t="shared" si="1598"/>
        <v>213</v>
      </c>
      <c r="N846" s="218">
        <v>0</v>
      </c>
      <c r="O846" s="146">
        <v>0.46</v>
      </c>
      <c r="P846" s="219">
        <f t="shared" si="1606"/>
        <v>0</v>
      </c>
      <c r="Q846" s="219">
        <v>0</v>
      </c>
      <c r="R846" s="219">
        <v>0</v>
      </c>
      <c r="S846" s="219">
        <f>VLOOKUP(A:A,[3]全区!$A$1:$O$65536,15,FALSE)</f>
        <v>0</v>
      </c>
      <c r="T846" s="219">
        <v>0</v>
      </c>
      <c r="U846" s="146">
        <f>VLOOKUP(A:A,[3]全区!$A$1:$Q$65536,17,FALSE)</f>
        <v>0</v>
      </c>
      <c r="V846" s="219">
        <f t="shared" si="1607"/>
        <v>0</v>
      </c>
      <c r="W846" s="219">
        <v>2</v>
      </c>
      <c r="X846" s="182">
        <f>VLOOKUP(A:A,[3]全区!$A$1:$S$65536,19,FALSE)</f>
        <v>1.84</v>
      </c>
      <c r="Y846" s="219">
        <f t="shared" si="1608"/>
        <v>2</v>
      </c>
      <c r="AA846" s="182">
        <f>VLOOKUP(A:A,[2]全区!$A$1:$T$65536,20,FALSE)</f>
        <v>0</v>
      </c>
      <c r="AB846" s="219">
        <f t="shared" si="1609"/>
        <v>0</v>
      </c>
      <c r="AC846" s="182">
        <f>VLOOKUP(A:A,[1]全区!$A$1:$V$65536,22,FALSE)</f>
        <v>0</v>
      </c>
      <c r="AD846" s="219">
        <f t="shared" si="1610"/>
        <v>0</v>
      </c>
      <c r="AE846" s="182">
        <f>VLOOKUP(A:A,[2]全区!$A$1:$P$65536,16,FALSE)</f>
        <v>0</v>
      </c>
      <c r="AF846" s="219">
        <f t="shared" si="1611"/>
        <v>0</v>
      </c>
      <c r="AH846" s="182">
        <v>2</v>
      </c>
      <c r="AI846" s="182">
        <f>VLOOKUP(A:A,'[4]YB01'!$A$1:$C$1317,3,FALSE)</f>
        <v>2</v>
      </c>
      <c r="AJ846" s="177">
        <f t="shared" si="1612"/>
        <v>0</v>
      </c>
      <c r="AK846" s="146">
        <v>2</v>
      </c>
      <c r="AL846" s="146">
        <f t="shared" si="1613"/>
        <v>2</v>
      </c>
      <c r="AM846" s="228">
        <v>2.214</v>
      </c>
      <c r="AN846" s="182">
        <f t="shared" si="1617"/>
        <v>0</v>
      </c>
      <c r="AO846" s="219">
        <v>0</v>
      </c>
      <c r="AP846" s="176">
        <f>(SUMIF([5]预算调整!$O:$O,A:A,[5]预算调整!$AD:$AD))/10000</f>
        <v>0</v>
      </c>
      <c r="AQ846" s="219">
        <f t="shared" si="1551"/>
        <v>0</v>
      </c>
      <c r="AR846" s="219">
        <v>0</v>
      </c>
      <c r="AS846" s="182">
        <f>(SUMIF([6]预算调整!$F:$F,A:A,[6]预算调整!$P:$P))/10000</f>
        <v>0</v>
      </c>
      <c r="AT846" s="219">
        <f t="shared" si="1614"/>
        <v>0</v>
      </c>
      <c r="AW846" s="231">
        <v>0</v>
      </c>
      <c r="AX846" s="182">
        <f>(SUMIF([7]Sheet2!$B:$B,A:A,[7]Sheet2!$C:$C))/10000</f>
        <v>0</v>
      </c>
      <c r="AY846" s="219">
        <f t="shared" si="1615"/>
        <v>0</v>
      </c>
      <c r="BC846" s="182">
        <v>0</v>
      </c>
      <c r="BD846" s="146">
        <f t="shared" si="1616"/>
        <v>0</v>
      </c>
      <c r="BE846" s="182">
        <v>0</v>
      </c>
      <c r="BF846" s="182">
        <f>SUMIF([8]Sheet1!$O:$O,A846,[8]Sheet1!$AD:$AD)</f>
        <v>0</v>
      </c>
    </row>
    <row r="847" hidden="1" customHeight="1" spans="1:58">
      <c r="A847" s="208">
        <v>2130212</v>
      </c>
      <c r="B847" s="60" t="s">
        <v>730</v>
      </c>
      <c r="C847" s="63">
        <f t="shared" si="1600"/>
        <v>0</v>
      </c>
      <c r="D847" s="63">
        <f t="shared" si="1601"/>
        <v>0</v>
      </c>
      <c r="E847" s="63">
        <f t="shared" si="1602"/>
        <v>0</v>
      </c>
      <c r="F847" s="63">
        <f t="shared" si="1603"/>
        <v>0</v>
      </c>
      <c r="G847" s="63">
        <f t="shared" si="1604"/>
        <v>0</v>
      </c>
      <c r="H847" s="63">
        <f t="shared" si="1605"/>
        <v>0</v>
      </c>
      <c r="I847" s="106" t="str">
        <f t="shared" si="1585"/>
        <v>否</v>
      </c>
      <c r="J847" s="146" t="str">
        <f t="shared" si="1597"/>
        <v>项</v>
      </c>
      <c r="K847" s="146" t="str">
        <f t="shared" si="1598"/>
        <v>213</v>
      </c>
      <c r="N847" s="218">
        <v>0</v>
      </c>
      <c r="O847" s="146">
        <v>0</v>
      </c>
      <c r="P847" s="219">
        <f t="shared" si="1606"/>
        <v>0</v>
      </c>
      <c r="Q847" s="219">
        <v>0</v>
      </c>
      <c r="R847" s="219">
        <v>0</v>
      </c>
      <c r="S847" s="219">
        <f>VLOOKUP(A:A,[3]全区!$A$1:$O$65536,15,FALSE)</f>
        <v>0</v>
      </c>
      <c r="T847" s="219">
        <v>0</v>
      </c>
      <c r="U847" s="146">
        <f>VLOOKUP(A:A,[3]全区!$A$1:$Q$65536,17,FALSE)</f>
        <v>0</v>
      </c>
      <c r="V847" s="219">
        <f t="shared" si="1607"/>
        <v>0</v>
      </c>
      <c r="W847" s="219">
        <v>0</v>
      </c>
      <c r="X847" s="182">
        <f>VLOOKUP(A:A,[3]全区!$A$1:$S$65536,19,FALSE)</f>
        <v>0</v>
      </c>
      <c r="Y847" s="219">
        <f t="shared" si="1608"/>
        <v>0</v>
      </c>
      <c r="AA847" s="182">
        <f>VLOOKUP(A:A,[2]全区!$A$1:$T$65536,20,FALSE)</f>
        <v>0</v>
      </c>
      <c r="AB847" s="219">
        <f t="shared" si="1609"/>
        <v>0</v>
      </c>
      <c r="AC847" s="182">
        <f>VLOOKUP(A:A,[1]全区!$A$1:$V$65536,22,FALSE)</f>
        <v>0</v>
      </c>
      <c r="AD847" s="219">
        <f t="shared" si="1610"/>
        <v>0</v>
      </c>
      <c r="AE847" s="182">
        <f>VLOOKUP(A:A,[2]全区!$A$1:$P$65536,16,FALSE)</f>
        <v>0</v>
      </c>
      <c r="AF847" s="219">
        <f t="shared" si="1611"/>
        <v>0</v>
      </c>
      <c r="AH847" s="182">
        <v>0</v>
      </c>
      <c r="AI847" s="182">
        <f>VLOOKUP(A:A,'[4]YB01'!$A$1:$C$1317,3,FALSE)</f>
        <v>0</v>
      </c>
      <c r="AJ847" s="177">
        <f t="shared" si="1612"/>
        <v>0</v>
      </c>
      <c r="AK847" s="146">
        <v>0</v>
      </c>
      <c r="AL847" s="146">
        <f t="shared" si="1613"/>
        <v>0</v>
      </c>
      <c r="AM847" s="228">
        <v>0</v>
      </c>
      <c r="AN847" s="182">
        <f t="shared" si="1617"/>
        <v>0</v>
      </c>
      <c r="AO847" s="219">
        <v>0</v>
      </c>
      <c r="AP847" s="176">
        <f>(SUMIF([5]预算调整!$O:$O,A:A,[5]预算调整!$AD:$AD))/10000</f>
        <v>0</v>
      </c>
      <c r="AQ847" s="219">
        <f t="shared" si="1551"/>
        <v>0</v>
      </c>
      <c r="AR847" s="219">
        <v>0</v>
      </c>
      <c r="AS847" s="182">
        <f>(SUMIF([6]预算调整!$F:$F,A:A,[6]预算调整!$P:$P))/10000</f>
        <v>0</v>
      </c>
      <c r="AT847" s="219">
        <f t="shared" si="1614"/>
        <v>0</v>
      </c>
      <c r="AW847" s="231">
        <v>0</v>
      </c>
      <c r="AX847" s="182">
        <f>(SUMIF([7]Sheet2!$B:$B,A:A,[7]Sheet2!$C:$C))/10000</f>
        <v>0</v>
      </c>
      <c r="AY847" s="219">
        <f t="shared" si="1615"/>
        <v>0</v>
      </c>
      <c r="BC847" s="182">
        <v>0</v>
      </c>
      <c r="BD847" s="146">
        <f t="shared" si="1616"/>
        <v>0</v>
      </c>
      <c r="BE847" s="182">
        <v>0</v>
      </c>
      <c r="BF847" s="182">
        <f>SUMIF([8]Sheet1!$O:$O,A847,[8]Sheet1!$AD:$AD)</f>
        <v>0</v>
      </c>
    </row>
    <row r="848" hidden="1" customHeight="1" spans="1:58">
      <c r="A848" s="208">
        <v>2130213</v>
      </c>
      <c r="B848" s="60" t="s">
        <v>731</v>
      </c>
      <c r="C848" s="63">
        <f t="shared" si="1600"/>
        <v>20</v>
      </c>
      <c r="D848" s="63">
        <f t="shared" si="1601"/>
        <v>0</v>
      </c>
      <c r="E848" s="63">
        <f t="shared" si="1602"/>
        <v>-20</v>
      </c>
      <c r="F848" s="63">
        <f t="shared" si="1603"/>
        <v>0</v>
      </c>
      <c r="G848" s="63">
        <f t="shared" si="1604"/>
        <v>0</v>
      </c>
      <c r="H848" s="63">
        <f t="shared" si="1605"/>
        <v>0</v>
      </c>
      <c r="I848" s="106" t="str">
        <f t="shared" si="1585"/>
        <v>否</v>
      </c>
      <c r="J848" s="146" t="str">
        <f t="shared" si="1597"/>
        <v>项</v>
      </c>
      <c r="K848" s="146" t="str">
        <f t="shared" si="1598"/>
        <v>213</v>
      </c>
      <c r="N848" s="218">
        <v>20</v>
      </c>
      <c r="O848" s="146">
        <v>20</v>
      </c>
      <c r="P848" s="219">
        <f t="shared" si="1606"/>
        <v>20</v>
      </c>
      <c r="Q848" s="219">
        <v>0</v>
      </c>
      <c r="R848" s="219">
        <v>0</v>
      </c>
      <c r="S848" s="219">
        <f>VLOOKUP(A:A,[3]全区!$A$1:$O$65536,15,FALSE)</f>
        <v>0</v>
      </c>
      <c r="T848" s="219">
        <v>0</v>
      </c>
      <c r="U848" s="146">
        <f>VLOOKUP(A:A,[3]全区!$A$1:$Q$65536,17,FALSE)</f>
        <v>0</v>
      </c>
      <c r="V848" s="219">
        <f t="shared" si="1607"/>
        <v>0</v>
      </c>
      <c r="W848" s="219">
        <v>0</v>
      </c>
      <c r="X848" s="182">
        <f>VLOOKUP(A:A,[3]全区!$A$1:$S$65536,19,FALSE)</f>
        <v>0</v>
      </c>
      <c r="Y848" s="219">
        <f t="shared" si="1608"/>
        <v>0</v>
      </c>
      <c r="AA848" s="182">
        <f>VLOOKUP(A:A,[2]全区!$A$1:$T$65536,20,FALSE)</f>
        <v>0</v>
      </c>
      <c r="AB848" s="219">
        <f t="shared" si="1609"/>
        <v>0</v>
      </c>
      <c r="AC848" s="182">
        <f>VLOOKUP(A:A,[1]全区!$A$1:$V$65536,22,FALSE)</f>
        <v>0</v>
      </c>
      <c r="AD848" s="219">
        <f t="shared" si="1610"/>
        <v>0</v>
      </c>
      <c r="AE848" s="182">
        <f>VLOOKUP(A:A,[2]全区!$A$1:$P$65536,16,FALSE)</f>
        <v>0</v>
      </c>
      <c r="AF848" s="219">
        <f t="shared" si="1611"/>
        <v>0</v>
      </c>
      <c r="AH848" s="182">
        <v>0</v>
      </c>
      <c r="AI848" s="182">
        <f>VLOOKUP(A:A,'[4]YB01'!$A$1:$C$1317,3,FALSE)</f>
        <v>0</v>
      </c>
      <c r="AJ848" s="177">
        <f t="shared" si="1612"/>
        <v>10</v>
      </c>
      <c r="AK848" s="146">
        <v>0</v>
      </c>
      <c r="AL848" s="146">
        <f t="shared" si="1613"/>
        <v>0</v>
      </c>
      <c r="AM848" s="228">
        <v>0</v>
      </c>
      <c r="AN848" s="182">
        <f t="shared" si="1617"/>
        <v>0</v>
      </c>
      <c r="AO848" s="219">
        <v>0</v>
      </c>
      <c r="AP848" s="176">
        <f>(SUMIF([5]预算调整!$O:$O,A:A,[5]预算调整!$AD:$AD))/10000</f>
        <v>0</v>
      </c>
      <c r="AQ848" s="219">
        <f t="shared" si="1551"/>
        <v>0</v>
      </c>
      <c r="AR848" s="219">
        <v>10</v>
      </c>
      <c r="AS848" s="182">
        <f>(SUMIF([6]预算调整!$F:$F,A:A,[6]预算调整!$P:$P))/10000</f>
        <v>9.6</v>
      </c>
      <c r="AT848" s="219">
        <f t="shared" si="1614"/>
        <v>10</v>
      </c>
      <c r="AW848" s="231">
        <v>0</v>
      </c>
      <c r="AX848" s="182">
        <f>(SUMIF([7]Sheet2!$B:$B,A:A,[7]Sheet2!$C:$C))/10000</f>
        <v>0</v>
      </c>
      <c r="AY848" s="219">
        <f t="shared" si="1615"/>
        <v>0</v>
      </c>
      <c r="BC848" s="182">
        <v>0</v>
      </c>
      <c r="BD848" s="146">
        <f t="shared" si="1616"/>
        <v>0</v>
      </c>
      <c r="BE848" s="182">
        <v>0</v>
      </c>
      <c r="BF848" s="182">
        <f>SUMIF([8]Sheet1!$O:$O,A848,[8]Sheet1!$AD:$AD)</f>
        <v>0</v>
      </c>
    </row>
    <row r="849" hidden="1" customHeight="1" spans="1:58">
      <c r="A849" s="208">
        <v>2130217</v>
      </c>
      <c r="B849" s="60" t="s">
        <v>732</v>
      </c>
      <c r="C849" s="63">
        <f t="shared" si="1600"/>
        <v>0</v>
      </c>
      <c r="D849" s="63">
        <f t="shared" si="1601"/>
        <v>0</v>
      </c>
      <c r="E849" s="63">
        <f t="shared" si="1602"/>
        <v>0</v>
      </c>
      <c r="F849" s="63">
        <f t="shared" si="1603"/>
        <v>0</v>
      </c>
      <c r="G849" s="63">
        <f t="shared" si="1604"/>
        <v>0</v>
      </c>
      <c r="H849" s="63">
        <f t="shared" si="1605"/>
        <v>0</v>
      </c>
      <c r="I849" s="106" t="str">
        <f t="shared" si="1585"/>
        <v>否</v>
      </c>
      <c r="J849" s="146" t="str">
        <f t="shared" si="1597"/>
        <v>项</v>
      </c>
      <c r="K849" s="146" t="str">
        <f t="shared" si="1598"/>
        <v>213</v>
      </c>
      <c r="N849" s="218">
        <v>0</v>
      </c>
      <c r="O849" s="146">
        <v>0</v>
      </c>
      <c r="P849" s="219">
        <f t="shared" si="1606"/>
        <v>0</v>
      </c>
      <c r="Q849" s="219">
        <v>0</v>
      </c>
      <c r="R849" s="219">
        <v>0</v>
      </c>
      <c r="S849" s="219">
        <f>VLOOKUP(A:A,[3]全区!$A$1:$O$65536,15,FALSE)</f>
        <v>0</v>
      </c>
      <c r="T849" s="219">
        <v>0</v>
      </c>
      <c r="U849" s="146">
        <f>VLOOKUP(A:A,[3]全区!$A$1:$Q$65536,17,FALSE)</f>
        <v>0</v>
      </c>
      <c r="V849" s="219">
        <f t="shared" si="1607"/>
        <v>0</v>
      </c>
      <c r="W849" s="219">
        <v>0</v>
      </c>
      <c r="X849" s="182">
        <f>VLOOKUP(A:A,[3]全区!$A$1:$S$65536,19,FALSE)</f>
        <v>0</v>
      </c>
      <c r="Y849" s="219">
        <f t="shared" si="1608"/>
        <v>0</v>
      </c>
      <c r="AA849" s="182">
        <f>VLOOKUP(A:A,[2]全区!$A$1:$T$65536,20,FALSE)</f>
        <v>0</v>
      </c>
      <c r="AB849" s="219">
        <f t="shared" si="1609"/>
        <v>0</v>
      </c>
      <c r="AC849" s="182">
        <f>VLOOKUP(A:A,[1]全区!$A$1:$V$65536,22,FALSE)</f>
        <v>0</v>
      </c>
      <c r="AD849" s="219">
        <f t="shared" si="1610"/>
        <v>0</v>
      </c>
      <c r="AE849" s="182">
        <f>VLOOKUP(A:A,[2]全区!$A$1:$P$65536,16,FALSE)</f>
        <v>0</v>
      </c>
      <c r="AF849" s="219">
        <f t="shared" si="1611"/>
        <v>0</v>
      </c>
      <c r="AH849" s="182">
        <v>0</v>
      </c>
      <c r="AI849" s="182">
        <f>VLOOKUP(A:A,'[4]YB01'!$A$1:$C$1317,3,FALSE)</f>
        <v>0</v>
      </c>
      <c r="AJ849" s="177">
        <f t="shared" si="1612"/>
        <v>0</v>
      </c>
      <c r="AK849" s="146">
        <v>0</v>
      </c>
      <c r="AL849" s="146">
        <f t="shared" si="1613"/>
        <v>0</v>
      </c>
      <c r="AM849" s="228">
        <v>0</v>
      </c>
      <c r="AN849" s="182">
        <f t="shared" si="1617"/>
        <v>0</v>
      </c>
      <c r="AO849" s="219">
        <v>0</v>
      </c>
      <c r="AP849" s="176">
        <f>(SUMIF([5]预算调整!$O:$O,A:A,[5]预算调整!$AD:$AD))/10000</f>
        <v>0</v>
      </c>
      <c r="AQ849" s="219">
        <f t="shared" si="1551"/>
        <v>0</v>
      </c>
      <c r="AR849" s="219">
        <v>0</v>
      </c>
      <c r="AS849" s="182">
        <f>(SUMIF([6]预算调整!$F:$F,A:A,[6]预算调整!$P:$P))/10000</f>
        <v>0</v>
      </c>
      <c r="AT849" s="219">
        <f t="shared" si="1614"/>
        <v>0</v>
      </c>
      <c r="AW849" s="231">
        <v>0</v>
      </c>
      <c r="AX849" s="182">
        <f>(SUMIF([7]Sheet2!$B:$B,A:A,[7]Sheet2!$C:$C))/10000</f>
        <v>0</v>
      </c>
      <c r="AY849" s="219">
        <f t="shared" si="1615"/>
        <v>0</v>
      </c>
      <c r="BC849" s="182">
        <v>0</v>
      </c>
      <c r="BD849" s="146">
        <f t="shared" si="1616"/>
        <v>0</v>
      </c>
      <c r="BE849" s="182">
        <v>0</v>
      </c>
      <c r="BF849" s="182">
        <f>SUMIF([8]Sheet1!$O:$O,A849,[8]Sheet1!$AD:$AD)</f>
        <v>0</v>
      </c>
    </row>
    <row r="850" hidden="1" customHeight="1" spans="1:58">
      <c r="A850" s="208">
        <v>2130220</v>
      </c>
      <c r="B850" s="60" t="s">
        <v>733</v>
      </c>
      <c r="C850" s="63">
        <f t="shared" si="1600"/>
        <v>0</v>
      </c>
      <c r="D850" s="63">
        <f t="shared" si="1601"/>
        <v>0</v>
      </c>
      <c r="E850" s="63">
        <f t="shared" si="1602"/>
        <v>0</v>
      </c>
      <c r="F850" s="63">
        <f t="shared" si="1603"/>
        <v>0</v>
      </c>
      <c r="G850" s="63">
        <f t="shared" si="1604"/>
        <v>0</v>
      </c>
      <c r="H850" s="63">
        <f t="shared" si="1605"/>
        <v>0</v>
      </c>
      <c r="I850" s="106" t="str">
        <f t="shared" si="1585"/>
        <v>否</v>
      </c>
      <c r="J850" s="146" t="str">
        <f t="shared" si="1597"/>
        <v>项</v>
      </c>
      <c r="K850" s="146" t="str">
        <f t="shared" si="1598"/>
        <v>213</v>
      </c>
      <c r="N850" s="218">
        <v>0</v>
      </c>
      <c r="O850" s="146">
        <v>0</v>
      </c>
      <c r="P850" s="219">
        <f t="shared" si="1606"/>
        <v>0</v>
      </c>
      <c r="Q850" s="219">
        <v>0</v>
      </c>
      <c r="R850" s="219">
        <v>0</v>
      </c>
      <c r="S850" s="219">
        <f>VLOOKUP(A:A,[3]全区!$A$1:$O$65536,15,FALSE)</f>
        <v>0</v>
      </c>
      <c r="T850" s="219">
        <v>0</v>
      </c>
      <c r="U850" s="146">
        <f>VLOOKUP(A:A,[3]全区!$A$1:$Q$65536,17,FALSE)</f>
        <v>0</v>
      </c>
      <c r="V850" s="219">
        <f t="shared" si="1607"/>
        <v>0</v>
      </c>
      <c r="W850" s="219">
        <v>0</v>
      </c>
      <c r="X850" s="182">
        <f>VLOOKUP(A:A,[3]全区!$A$1:$S$65536,19,FALSE)</f>
        <v>0</v>
      </c>
      <c r="Y850" s="219">
        <f t="shared" si="1608"/>
        <v>0</v>
      </c>
      <c r="AA850" s="182">
        <f>VLOOKUP(A:A,[2]全区!$A$1:$T$65536,20,FALSE)</f>
        <v>0</v>
      </c>
      <c r="AB850" s="219">
        <f t="shared" si="1609"/>
        <v>0</v>
      </c>
      <c r="AC850" s="182">
        <f>VLOOKUP(A:A,[1]全区!$A$1:$V$65536,22,FALSE)</f>
        <v>0</v>
      </c>
      <c r="AD850" s="219">
        <f t="shared" si="1610"/>
        <v>0</v>
      </c>
      <c r="AE850" s="182">
        <f>VLOOKUP(A:A,[2]全区!$A$1:$P$65536,16,FALSE)</f>
        <v>0</v>
      </c>
      <c r="AF850" s="219">
        <f t="shared" si="1611"/>
        <v>0</v>
      </c>
      <c r="AH850" s="182">
        <v>0</v>
      </c>
      <c r="AI850" s="182">
        <f>VLOOKUP(A:A,'[4]YB01'!$A$1:$C$1317,3,FALSE)</f>
        <v>0</v>
      </c>
      <c r="AJ850" s="177">
        <f t="shared" si="1612"/>
        <v>0</v>
      </c>
      <c r="AK850" s="146">
        <v>0</v>
      </c>
      <c r="AL850" s="146">
        <f t="shared" si="1613"/>
        <v>0</v>
      </c>
      <c r="AM850" s="228">
        <v>0</v>
      </c>
      <c r="AN850" s="182">
        <f t="shared" si="1617"/>
        <v>0</v>
      </c>
      <c r="AO850" s="219">
        <v>0</v>
      </c>
      <c r="AP850" s="176">
        <f>(SUMIF([5]预算调整!$O:$O,A:A,[5]预算调整!$AD:$AD))/10000</f>
        <v>0</v>
      </c>
      <c r="AQ850" s="219">
        <f t="shared" si="1551"/>
        <v>0</v>
      </c>
      <c r="AR850" s="219">
        <v>0</v>
      </c>
      <c r="AS850" s="182">
        <f>(SUMIF([6]预算调整!$F:$F,A:A,[6]预算调整!$P:$P))/10000</f>
        <v>0</v>
      </c>
      <c r="AT850" s="219">
        <f t="shared" si="1614"/>
        <v>0</v>
      </c>
      <c r="AW850" s="231">
        <v>0</v>
      </c>
      <c r="AX850" s="182">
        <f>(SUMIF([7]Sheet2!$B:$B,A:A,[7]Sheet2!$C:$C))/10000</f>
        <v>0</v>
      </c>
      <c r="AY850" s="219">
        <f t="shared" si="1615"/>
        <v>0</v>
      </c>
      <c r="BC850" s="182">
        <v>0</v>
      </c>
      <c r="BD850" s="146">
        <f t="shared" si="1616"/>
        <v>0</v>
      </c>
      <c r="BE850" s="182">
        <v>0</v>
      </c>
      <c r="BF850" s="182">
        <f>SUMIF([8]Sheet1!$O:$O,A850,[8]Sheet1!$AD:$AD)</f>
        <v>0</v>
      </c>
    </row>
    <row r="851" customHeight="1" spans="1:58">
      <c r="A851" s="208">
        <v>2130221</v>
      </c>
      <c r="B851" s="60" t="s">
        <v>734</v>
      </c>
      <c r="C851" s="63">
        <f t="shared" si="1600"/>
        <v>120</v>
      </c>
      <c r="D851" s="63">
        <f t="shared" si="1601"/>
        <v>0</v>
      </c>
      <c r="E851" s="63">
        <f t="shared" si="1602"/>
        <v>0</v>
      </c>
      <c r="F851" s="63">
        <f t="shared" si="1603"/>
        <v>0</v>
      </c>
      <c r="G851" s="63">
        <f t="shared" si="1604"/>
        <v>0</v>
      </c>
      <c r="H851" s="63">
        <f t="shared" si="1605"/>
        <v>120</v>
      </c>
      <c r="I851" s="106" t="str">
        <f t="shared" si="1585"/>
        <v>是</v>
      </c>
      <c r="J851" s="146" t="str">
        <f t="shared" si="1597"/>
        <v>项</v>
      </c>
      <c r="K851" s="146" t="str">
        <f t="shared" si="1598"/>
        <v>213</v>
      </c>
      <c r="N851" s="218">
        <v>120</v>
      </c>
      <c r="O851" s="146">
        <v>120</v>
      </c>
      <c r="P851" s="219">
        <f t="shared" si="1606"/>
        <v>120</v>
      </c>
      <c r="Q851" s="219">
        <v>0</v>
      </c>
      <c r="R851" s="219">
        <v>0</v>
      </c>
      <c r="S851" s="219">
        <f>VLOOKUP(A:A,[3]全区!$A$1:$O$65536,15,FALSE)</f>
        <v>0</v>
      </c>
      <c r="T851" s="219">
        <v>0</v>
      </c>
      <c r="U851" s="146">
        <f>VLOOKUP(A:A,[3]全区!$A$1:$Q$65536,17,FALSE)</f>
        <v>0</v>
      </c>
      <c r="V851" s="219">
        <f t="shared" si="1607"/>
        <v>0</v>
      </c>
      <c r="W851" s="219">
        <v>0</v>
      </c>
      <c r="X851" s="182">
        <f>VLOOKUP(A:A,[3]全区!$A$1:$S$65536,19,FALSE)</f>
        <v>0</v>
      </c>
      <c r="Y851" s="219">
        <f t="shared" si="1608"/>
        <v>0</v>
      </c>
      <c r="AA851" s="182">
        <f>VLOOKUP(A:A,[2]全区!$A$1:$T$65536,20,FALSE)</f>
        <v>6</v>
      </c>
      <c r="AB851" s="219">
        <f t="shared" si="1609"/>
        <v>6</v>
      </c>
      <c r="AC851" s="182">
        <f>VLOOKUP(A:A,[1]全区!$A$1:$V$65536,22,FALSE)</f>
        <v>0</v>
      </c>
      <c r="AD851" s="219">
        <f t="shared" si="1610"/>
        <v>0</v>
      </c>
      <c r="AE851" s="182">
        <f>VLOOKUP(A:A,[2]全区!$A$1:$P$65536,16,FALSE)</f>
        <v>0</v>
      </c>
      <c r="AF851" s="219">
        <f t="shared" si="1611"/>
        <v>0</v>
      </c>
      <c r="AH851" s="182">
        <v>120</v>
      </c>
      <c r="AI851" s="182">
        <f>VLOOKUP(A:A,'[4]YB01'!$A$1:$C$1317,3,FALSE)</f>
        <v>120</v>
      </c>
      <c r="AJ851" s="177">
        <f t="shared" si="1612"/>
        <v>0</v>
      </c>
      <c r="AK851" s="146">
        <v>120</v>
      </c>
      <c r="AL851" s="146">
        <f t="shared" si="1613"/>
        <v>120</v>
      </c>
      <c r="AM851" s="228">
        <v>120</v>
      </c>
      <c r="AN851" s="182">
        <f t="shared" si="1617"/>
        <v>0</v>
      </c>
      <c r="AO851" s="219">
        <v>0</v>
      </c>
      <c r="AP851" s="176">
        <f>(SUMIF([5]预算调整!$O:$O,A:A,[5]预算调整!$AD:$AD))/10000</f>
        <v>0</v>
      </c>
      <c r="AQ851" s="219">
        <f t="shared" si="1551"/>
        <v>0</v>
      </c>
      <c r="AR851" s="219">
        <v>0</v>
      </c>
      <c r="AS851" s="182">
        <f>(SUMIF([6]预算调整!$F:$F,A:A,[6]预算调整!$P:$P))/10000</f>
        <v>0</v>
      </c>
      <c r="AT851" s="219">
        <f t="shared" si="1614"/>
        <v>0</v>
      </c>
      <c r="AW851" s="231">
        <v>0</v>
      </c>
      <c r="AX851" s="182">
        <f>(SUMIF([7]Sheet2!$B:$B,A:A,[7]Sheet2!$C:$C))/10000</f>
        <v>0</v>
      </c>
      <c r="AY851" s="219">
        <f t="shared" si="1615"/>
        <v>0</v>
      </c>
      <c r="BC851" s="182">
        <v>0</v>
      </c>
      <c r="BD851" s="146">
        <f t="shared" si="1616"/>
        <v>0</v>
      </c>
      <c r="BE851" s="182">
        <v>0</v>
      </c>
      <c r="BF851" s="182">
        <f>SUMIF([8]Sheet1!$O:$O,A851,[8]Sheet1!$AD:$AD)</f>
        <v>0</v>
      </c>
    </row>
    <row r="852" hidden="1" customHeight="1" spans="1:58">
      <c r="A852" s="208">
        <v>2130223</v>
      </c>
      <c r="B852" s="60" t="s">
        <v>735</v>
      </c>
      <c r="C852" s="63">
        <f t="shared" si="1600"/>
        <v>0</v>
      </c>
      <c r="D852" s="63">
        <f t="shared" si="1601"/>
        <v>0</v>
      </c>
      <c r="E852" s="63">
        <f t="shared" si="1602"/>
        <v>0</v>
      </c>
      <c r="F852" s="63">
        <f t="shared" si="1603"/>
        <v>0</v>
      </c>
      <c r="G852" s="63">
        <f t="shared" si="1604"/>
        <v>0</v>
      </c>
      <c r="H852" s="63">
        <f t="shared" si="1605"/>
        <v>0</v>
      </c>
      <c r="I852" s="106" t="str">
        <f t="shared" si="1585"/>
        <v>否</v>
      </c>
      <c r="J852" s="146" t="str">
        <f t="shared" si="1597"/>
        <v>项</v>
      </c>
      <c r="K852" s="146" t="str">
        <f t="shared" si="1598"/>
        <v>213</v>
      </c>
      <c r="N852" s="218">
        <v>0</v>
      </c>
      <c r="O852" s="146">
        <v>0</v>
      </c>
      <c r="P852" s="219">
        <f t="shared" si="1606"/>
        <v>0</v>
      </c>
      <c r="Q852" s="219">
        <v>0</v>
      </c>
      <c r="R852" s="219">
        <v>0</v>
      </c>
      <c r="S852" s="219">
        <f>VLOOKUP(A:A,[3]全区!$A$1:$O$65536,15,FALSE)</f>
        <v>0</v>
      </c>
      <c r="T852" s="219">
        <v>0</v>
      </c>
      <c r="U852" s="146">
        <f>VLOOKUP(A:A,[3]全区!$A$1:$Q$65536,17,FALSE)</f>
        <v>0</v>
      </c>
      <c r="V852" s="219">
        <f t="shared" si="1607"/>
        <v>0</v>
      </c>
      <c r="W852" s="219">
        <v>0</v>
      </c>
      <c r="X852" s="182">
        <f>VLOOKUP(A:A,[3]全区!$A$1:$S$65536,19,FALSE)</f>
        <v>0</v>
      </c>
      <c r="Y852" s="219">
        <f t="shared" si="1608"/>
        <v>0</v>
      </c>
      <c r="AA852" s="182">
        <f>VLOOKUP(A:A,[2]全区!$A$1:$T$65536,20,FALSE)</f>
        <v>0</v>
      </c>
      <c r="AB852" s="219">
        <f t="shared" si="1609"/>
        <v>0</v>
      </c>
      <c r="AC852" s="182">
        <f>VLOOKUP(A:A,[1]全区!$A$1:$V$65536,22,FALSE)</f>
        <v>0</v>
      </c>
      <c r="AD852" s="219">
        <f t="shared" si="1610"/>
        <v>0</v>
      </c>
      <c r="AE852" s="182">
        <f>VLOOKUP(A:A,[2]全区!$A$1:$P$65536,16,FALSE)</f>
        <v>0</v>
      </c>
      <c r="AF852" s="219">
        <f t="shared" si="1611"/>
        <v>0</v>
      </c>
      <c r="AH852" s="182">
        <v>0</v>
      </c>
      <c r="AI852" s="182">
        <f>VLOOKUP(A:A,'[4]YB01'!$A$1:$C$1317,3,FALSE)</f>
        <v>0</v>
      </c>
      <c r="AJ852" s="177">
        <f t="shared" si="1612"/>
        <v>0</v>
      </c>
      <c r="AK852" s="146">
        <v>0</v>
      </c>
      <c r="AL852" s="146">
        <f t="shared" si="1613"/>
        <v>0</v>
      </c>
      <c r="AM852" s="228">
        <v>0</v>
      </c>
      <c r="AN852" s="182">
        <f t="shared" si="1617"/>
        <v>0</v>
      </c>
      <c r="AO852" s="219">
        <v>0</v>
      </c>
      <c r="AP852" s="176">
        <f>(SUMIF([5]预算调整!$O:$O,A:A,[5]预算调整!$AD:$AD))/10000</f>
        <v>0</v>
      </c>
      <c r="AQ852" s="219">
        <f t="shared" si="1551"/>
        <v>0</v>
      </c>
      <c r="AR852" s="219">
        <v>0</v>
      </c>
      <c r="AS852" s="182">
        <f>(SUMIF([6]预算调整!$F:$F,A:A,[6]预算调整!$P:$P))/10000</f>
        <v>0</v>
      </c>
      <c r="AT852" s="219">
        <f t="shared" si="1614"/>
        <v>0</v>
      </c>
      <c r="AW852" s="231">
        <v>0</v>
      </c>
      <c r="AX852" s="182">
        <f>(SUMIF([7]Sheet2!$B:$B,A:A,[7]Sheet2!$C:$C))/10000</f>
        <v>0</v>
      </c>
      <c r="AY852" s="219">
        <f t="shared" si="1615"/>
        <v>0</v>
      </c>
      <c r="BC852" s="182">
        <v>0</v>
      </c>
      <c r="BD852" s="146">
        <f t="shared" si="1616"/>
        <v>0</v>
      </c>
      <c r="BE852" s="182">
        <v>0</v>
      </c>
      <c r="BF852" s="182">
        <f>SUMIF([8]Sheet1!$O:$O,A852,[8]Sheet1!$AD:$AD)</f>
        <v>0</v>
      </c>
    </row>
    <row r="853" hidden="1" customHeight="1" spans="1:58">
      <c r="A853" s="208">
        <v>2130226</v>
      </c>
      <c r="B853" s="60" t="s">
        <v>736</v>
      </c>
      <c r="C853" s="63">
        <f t="shared" si="1600"/>
        <v>0</v>
      </c>
      <c r="D853" s="63">
        <f t="shared" si="1601"/>
        <v>0</v>
      </c>
      <c r="E853" s="63">
        <f t="shared" si="1602"/>
        <v>0</v>
      </c>
      <c r="F853" s="63">
        <f t="shared" si="1603"/>
        <v>0</v>
      </c>
      <c r="G853" s="63">
        <f t="shared" si="1604"/>
        <v>0</v>
      </c>
      <c r="H853" s="63">
        <f t="shared" si="1605"/>
        <v>0</v>
      </c>
      <c r="I853" s="106" t="str">
        <f t="shared" si="1585"/>
        <v>否</v>
      </c>
      <c r="J853" s="146" t="str">
        <f t="shared" si="1597"/>
        <v>项</v>
      </c>
      <c r="K853" s="146" t="str">
        <f t="shared" si="1598"/>
        <v>213</v>
      </c>
      <c r="N853" s="218">
        <v>0</v>
      </c>
      <c r="O853" s="146">
        <v>0</v>
      </c>
      <c r="P853" s="219">
        <f t="shared" si="1606"/>
        <v>0</v>
      </c>
      <c r="Q853" s="219">
        <v>0</v>
      </c>
      <c r="R853" s="219">
        <v>0</v>
      </c>
      <c r="S853" s="219">
        <f>VLOOKUP(A:A,[3]全区!$A$1:$O$65536,15,FALSE)</f>
        <v>0</v>
      </c>
      <c r="T853" s="219">
        <v>0</v>
      </c>
      <c r="U853" s="146">
        <f>VLOOKUP(A:A,[3]全区!$A$1:$Q$65536,17,FALSE)</f>
        <v>0</v>
      </c>
      <c r="V853" s="219">
        <f t="shared" si="1607"/>
        <v>0</v>
      </c>
      <c r="W853" s="219">
        <v>0</v>
      </c>
      <c r="X853" s="182">
        <f>VLOOKUP(A:A,[3]全区!$A$1:$S$65536,19,FALSE)</f>
        <v>0</v>
      </c>
      <c r="Y853" s="219">
        <f t="shared" si="1608"/>
        <v>0</v>
      </c>
      <c r="AA853" s="182">
        <f>VLOOKUP(A:A,[2]全区!$A$1:$T$65536,20,FALSE)</f>
        <v>0</v>
      </c>
      <c r="AB853" s="219">
        <f t="shared" si="1609"/>
        <v>0</v>
      </c>
      <c r="AC853" s="182">
        <f>VLOOKUP(A:A,[1]全区!$A$1:$V$65536,22,FALSE)</f>
        <v>0</v>
      </c>
      <c r="AD853" s="219">
        <f t="shared" si="1610"/>
        <v>0</v>
      </c>
      <c r="AE853" s="182">
        <f>VLOOKUP(A:A,[2]全区!$A$1:$P$65536,16,FALSE)</f>
        <v>0</v>
      </c>
      <c r="AF853" s="219">
        <f t="shared" si="1611"/>
        <v>0</v>
      </c>
      <c r="AH853" s="182">
        <v>0</v>
      </c>
      <c r="AI853" s="182">
        <f>VLOOKUP(A:A,'[4]YB01'!$A$1:$C$1317,3,FALSE)</f>
        <v>0</v>
      </c>
      <c r="AJ853" s="177">
        <f t="shared" si="1612"/>
        <v>0</v>
      </c>
      <c r="AK853" s="146">
        <v>0</v>
      </c>
      <c r="AL853" s="146">
        <f t="shared" si="1613"/>
        <v>0</v>
      </c>
      <c r="AM853" s="228">
        <v>0</v>
      </c>
      <c r="AN853" s="182">
        <f t="shared" si="1617"/>
        <v>0</v>
      </c>
      <c r="AO853" s="219">
        <v>0</v>
      </c>
      <c r="AP853" s="176">
        <f>(SUMIF([5]预算调整!$O:$O,A:A,[5]预算调整!$AD:$AD))/10000</f>
        <v>0</v>
      </c>
      <c r="AQ853" s="219">
        <f t="shared" si="1551"/>
        <v>0</v>
      </c>
      <c r="AR853" s="219">
        <v>0</v>
      </c>
      <c r="AS853" s="182">
        <f>(SUMIF([6]预算调整!$F:$F,A:A,[6]预算调整!$P:$P))/10000</f>
        <v>0</v>
      </c>
      <c r="AT853" s="219">
        <f t="shared" si="1614"/>
        <v>0</v>
      </c>
      <c r="AW853" s="231">
        <v>0</v>
      </c>
      <c r="AX853" s="182">
        <f>(SUMIF([7]Sheet2!$B:$B,A:A,[7]Sheet2!$C:$C))/10000</f>
        <v>0</v>
      </c>
      <c r="AY853" s="219">
        <f t="shared" si="1615"/>
        <v>0</v>
      </c>
      <c r="BC853" s="182">
        <v>0</v>
      </c>
      <c r="BD853" s="146">
        <f t="shared" si="1616"/>
        <v>0</v>
      </c>
      <c r="BE853" s="182">
        <v>0</v>
      </c>
      <c r="BF853" s="182">
        <f>SUMIF([8]Sheet1!$O:$O,A853,[8]Sheet1!$AD:$AD)</f>
        <v>0</v>
      </c>
    </row>
    <row r="854" hidden="1" customHeight="1" spans="1:58">
      <c r="A854" s="208">
        <v>2130227</v>
      </c>
      <c r="B854" s="60" t="s">
        <v>737</v>
      </c>
      <c r="C854" s="63">
        <f t="shared" si="1600"/>
        <v>0</v>
      </c>
      <c r="D854" s="63">
        <f t="shared" si="1601"/>
        <v>0</v>
      </c>
      <c r="E854" s="63">
        <f t="shared" si="1602"/>
        <v>0</v>
      </c>
      <c r="F854" s="63">
        <f t="shared" si="1603"/>
        <v>0</v>
      </c>
      <c r="G854" s="63">
        <f t="shared" si="1604"/>
        <v>0</v>
      </c>
      <c r="H854" s="63">
        <f t="shared" si="1605"/>
        <v>0</v>
      </c>
      <c r="I854" s="106" t="str">
        <f t="shared" si="1585"/>
        <v>否</v>
      </c>
      <c r="J854" s="146" t="str">
        <f t="shared" si="1597"/>
        <v>项</v>
      </c>
      <c r="K854" s="146" t="str">
        <f t="shared" si="1598"/>
        <v>213</v>
      </c>
      <c r="N854" s="218">
        <v>0</v>
      </c>
      <c r="O854" s="146">
        <v>0</v>
      </c>
      <c r="P854" s="219">
        <f t="shared" si="1606"/>
        <v>0</v>
      </c>
      <c r="Q854" s="219">
        <v>0</v>
      </c>
      <c r="R854" s="219">
        <v>0</v>
      </c>
      <c r="S854" s="219">
        <f>VLOOKUP(A:A,[3]全区!$A$1:$O$65536,15,FALSE)</f>
        <v>0</v>
      </c>
      <c r="T854" s="219">
        <v>0</v>
      </c>
      <c r="U854" s="146">
        <f>VLOOKUP(A:A,[3]全区!$A$1:$Q$65536,17,FALSE)</f>
        <v>0</v>
      </c>
      <c r="V854" s="219">
        <f t="shared" si="1607"/>
        <v>0</v>
      </c>
      <c r="W854" s="219">
        <v>0</v>
      </c>
      <c r="X854" s="182">
        <f>VLOOKUP(A:A,[3]全区!$A$1:$S$65536,19,FALSE)</f>
        <v>0</v>
      </c>
      <c r="Y854" s="219">
        <f t="shared" si="1608"/>
        <v>0</v>
      </c>
      <c r="AA854" s="182">
        <f>VLOOKUP(A:A,[2]全区!$A$1:$T$65536,20,FALSE)</f>
        <v>0</v>
      </c>
      <c r="AB854" s="219">
        <f t="shared" si="1609"/>
        <v>0</v>
      </c>
      <c r="AC854" s="182">
        <f>VLOOKUP(A:A,[1]全区!$A$1:$V$65536,22,FALSE)</f>
        <v>0</v>
      </c>
      <c r="AD854" s="219">
        <f t="shared" si="1610"/>
        <v>0</v>
      </c>
      <c r="AE854" s="182">
        <f>VLOOKUP(A:A,[2]全区!$A$1:$P$65536,16,FALSE)</f>
        <v>0</v>
      </c>
      <c r="AF854" s="219">
        <f t="shared" si="1611"/>
        <v>0</v>
      </c>
      <c r="AH854" s="182">
        <v>0</v>
      </c>
      <c r="AI854" s="182">
        <f>VLOOKUP(A:A,'[4]YB01'!$A$1:$C$1317,3,FALSE)</f>
        <v>0</v>
      </c>
      <c r="AJ854" s="177">
        <f t="shared" si="1612"/>
        <v>0</v>
      </c>
      <c r="AK854" s="146">
        <v>0</v>
      </c>
      <c r="AL854" s="146">
        <f t="shared" si="1613"/>
        <v>0</v>
      </c>
      <c r="AM854" s="228">
        <v>0</v>
      </c>
      <c r="AN854" s="182">
        <f t="shared" si="1617"/>
        <v>0</v>
      </c>
      <c r="AO854" s="219">
        <v>0</v>
      </c>
      <c r="AP854" s="176">
        <f>(SUMIF([5]预算调整!$O:$O,A:A,[5]预算调整!$AD:$AD))/10000</f>
        <v>0</v>
      </c>
      <c r="AQ854" s="219">
        <f t="shared" ref="AQ854:AQ917" si="1618">ROUND(AP854,0)</f>
        <v>0</v>
      </c>
      <c r="AR854" s="219">
        <v>0</v>
      </c>
      <c r="AS854" s="182">
        <f>(SUMIF([6]预算调整!$F:$F,A:A,[6]预算调整!$P:$P))/10000</f>
        <v>0</v>
      </c>
      <c r="AT854" s="219">
        <f t="shared" si="1614"/>
        <v>0</v>
      </c>
      <c r="AW854" s="231">
        <v>0</v>
      </c>
      <c r="AX854" s="182">
        <f>(SUMIF([7]Sheet2!$B:$B,A:A,[7]Sheet2!$C:$C))/10000</f>
        <v>0</v>
      </c>
      <c r="AY854" s="219">
        <f t="shared" si="1615"/>
        <v>0</v>
      </c>
      <c r="BC854" s="182">
        <v>0</v>
      </c>
      <c r="BD854" s="146">
        <f t="shared" si="1616"/>
        <v>0</v>
      </c>
      <c r="BE854" s="182">
        <v>0</v>
      </c>
      <c r="BF854" s="182">
        <f>SUMIF([8]Sheet1!$O:$O,A854,[8]Sheet1!$AD:$AD)</f>
        <v>0</v>
      </c>
    </row>
    <row r="855" customHeight="1" spans="1:58">
      <c r="A855" s="208">
        <v>2130234</v>
      </c>
      <c r="B855" s="60" t="s">
        <v>738</v>
      </c>
      <c r="C855" s="63">
        <v>67</v>
      </c>
      <c r="D855" s="63">
        <f t="shared" si="1601"/>
        <v>0</v>
      </c>
      <c r="E855" s="63">
        <f t="shared" si="1602"/>
        <v>1</v>
      </c>
      <c r="F855" s="63">
        <f t="shared" si="1603"/>
        <v>1</v>
      </c>
      <c r="G855" s="63">
        <f t="shared" si="1604"/>
        <v>1</v>
      </c>
      <c r="H855" s="63">
        <f t="shared" si="1605"/>
        <v>68</v>
      </c>
      <c r="I855" s="106" t="str">
        <f t="shared" si="1585"/>
        <v>是</v>
      </c>
      <c r="J855" s="146" t="str">
        <f t="shared" si="1597"/>
        <v>项</v>
      </c>
      <c r="K855" s="146" t="str">
        <f t="shared" si="1598"/>
        <v>213</v>
      </c>
      <c r="N855" s="218">
        <v>12</v>
      </c>
      <c r="O855" s="146">
        <v>12.436279</v>
      </c>
      <c r="P855" s="219">
        <f t="shared" si="1606"/>
        <v>12</v>
      </c>
      <c r="Q855" s="219">
        <v>0</v>
      </c>
      <c r="R855" s="219">
        <v>0</v>
      </c>
      <c r="S855" s="219">
        <f>VLOOKUP(A:A,[3]全区!$A$1:$O$65536,15,FALSE)</f>
        <v>0</v>
      </c>
      <c r="T855" s="219">
        <v>0</v>
      </c>
      <c r="U855" s="146">
        <f>VLOOKUP(A:A,[3]全区!$A$1:$Q$65536,17,FALSE)</f>
        <v>0</v>
      </c>
      <c r="V855" s="219">
        <f t="shared" si="1607"/>
        <v>0</v>
      </c>
      <c r="W855" s="219">
        <v>54</v>
      </c>
      <c r="X855" s="182">
        <f>VLOOKUP(A:A,[3]全区!$A$1:$S$65536,19,FALSE)</f>
        <v>54.14374</v>
      </c>
      <c r="Y855" s="219">
        <f t="shared" si="1608"/>
        <v>54</v>
      </c>
      <c r="AA855" s="182">
        <f>VLOOKUP(A:A,[2]全区!$A$1:$T$65536,20,FALSE)</f>
        <v>55</v>
      </c>
      <c r="AB855" s="219">
        <f t="shared" si="1609"/>
        <v>55</v>
      </c>
      <c r="AC855" s="182">
        <f>VLOOKUP(A:A,[1]全区!$A$1:$V$65536,22,FALSE)</f>
        <v>39</v>
      </c>
      <c r="AD855" s="219">
        <f t="shared" si="1610"/>
        <v>39</v>
      </c>
      <c r="AE855" s="182">
        <f>VLOOKUP(A:A,[2]全区!$A$1:$P$65536,16,FALSE)</f>
        <v>0</v>
      </c>
      <c r="AF855" s="219">
        <f t="shared" si="1611"/>
        <v>0</v>
      </c>
      <c r="AH855" s="182">
        <v>68</v>
      </c>
      <c r="AI855" s="182">
        <f>VLOOKUP(A:A,'[4]YB01'!$A$1:$C$1317,3,FALSE)</f>
        <v>68</v>
      </c>
      <c r="AJ855" s="177">
        <f t="shared" si="1612"/>
        <v>0</v>
      </c>
      <c r="AK855" s="146">
        <v>68</v>
      </c>
      <c r="AL855" s="146">
        <f t="shared" si="1613"/>
        <v>68</v>
      </c>
      <c r="AM855" s="228">
        <v>67.570019</v>
      </c>
      <c r="AN855" s="182">
        <f t="shared" si="1617"/>
        <v>0</v>
      </c>
      <c r="AO855" s="219">
        <v>0</v>
      </c>
      <c r="AP855" s="176">
        <f>(SUMIF([5]预算调整!$O:$O,A:A,[5]预算调整!$AD:$AD))/10000</f>
        <v>0</v>
      </c>
      <c r="AQ855" s="219">
        <f t="shared" si="1618"/>
        <v>0</v>
      </c>
      <c r="AR855" s="219">
        <v>0</v>
      </c>
      <c r="AS855" s="182">
        <f>(SUMIF([6]预算调整!$F:$F,A:A,[6]预算调整!$P:$P))/10000</f>
        <v>0</v>
      </c>
      <c r="AT855" s="219">
        <f t="shared" si="1614"/>
        <v>0</v>
      </c>
      <c r="AW855" s="231">
        <v>1</v>
      </c>
      <c r="AX855" s="182">
        <f>(SUMIF([7]Sheet2!$B:$B,A:A,[7]Sheet2!$C:$C))/10000</f>
        <v>0.99</v>
      </c>
      <c r="AY855" s="219">
        <f t="shared" si="1615"/>
        <v>1</v>
      </c>
      <c r="BC855" s="182">
        <v>0</v>
      </c>
      <c r="BD855" s="146">
        <f t="shared" si="1616"/>
        <v>0</v>
      </c>
      <c r="BE855" s="182">
        <v>0</v>
      </c>
      <c r="BF855" s="182">
        <f>SUMIF([8]Sheet1!$O:$O,A855,[8]Sheet1!$AD:$AD)</f>
        <v>0</v>
      </c>
    </row>
    <row r="856" hidden="1" customHeight="1" spans="1:58">
      <c r="A856" s="208">
        <v>2130236</v>
      </c>
      <c r="B856" s="60" t="s">
        <v>739</v>
      </c>
      <c r="C856" s="63">
        <f t="shared" si="1600"/>
        <v>0</v>
      </c>
      <c r="D856" s="63">
        <f t="shared" si="1601"/>
        <v>0</v>
      </c>
      <c r="E856" s="63">
        <f t="shared" si="1602"/>
        <v>0</v>
      </c>
      <c r="F856" s="63">
        <f t="shared" si="1603"/>
        <v>0</v>
      </c>
      <c r="G856" s="63">
        <f t="shared" si="1604"/>
        <v>0</v>
      </c>
      <c r="H856" s="63">
        <f t="shared" si="1605"/>
        <v>0</v>
      </c>
      <c r="I856" s="106" t="str">
        <f t="shared" si="1585"/>
        <v>否</v>
      </c>
      <c r="J856" s="146" t="str">
        <f t="shared" si="1597"/>
        <v>项</v>
      </c>
      <c r="K856" s="146" t="str">
        <f t="shared" si="1598"/>
        <v>213</v>
      </c>
      <c r="N856" s="218">
        <v>0</v>
      </c>
      <c r="P856" s="219">
        <f t="shared" si="1606"/>
        <v>0</v>
      </c>
      <c r="Q856" s="219"/>
      <c r="R856" s="219"/>
      <c r="S856" s="219"/>
      <c r="T856" s="219"/>
      <c r="V856" s="219"/>
      <c r="W856" s="219">
        <v>0</v>
      </c>
      <c r="Y856" s="219">
        <f t="shared" si="1608"/>
        <v>0</v>
      </c>
      <c r="AB856" s="219"/>
      <c r="AD856" s="219">
        <f t="shared" si="1610"/>
        <v>0</v>
      </c>
      <c r="AF856" s="219"/>
      <c r="AH856" s="182">
        <v>0</v>
      </c>
      <c r="AI856" s="182">
        <f>VLOOKUP(A:A,'[4]YB01'!$A$1:$C$1317,3,FALSE)</f>
        <v>0</v>
      </c>
      <c r="AJ856" s="177">
        <f t="shared" si="1612"/>
        <v>0</v>
      </c>
      <c r="AK856" s="146">
        <v>0</v>
      </c>
      <c r="AL856" s="146">
        <f t="shared" si="1613"/>
        <v>0</v>
      </c>
      <c r="AM856" s="228">
        <v>0</v>
      </c>
      <c r="AN856" s="182">
        <f t="shared" si="1617"/>
        <v>0</v>
      </c>
      <c r="AO856" s="219">
        <v>0</v>
      </c>
      <c r="AP856" s="176">
        <f>(SUMIF([5]预算调整!$O:$O,A:A,[5]预算调整!$AD:$AD))/10000</f>
        <v>0</v>
      </c>
      <c r="AQ856" s="219">
        <f t="shared" si="1618"/>
        <v>0</v>
      </c>
      <c r="AR856" s="219">
        <v>0</v>
      </c>
      <c r="AS856" s="182">
        <f>(SUMIF([6]预算调整!$F:$F,A:A,[6]预算调整!$P:$P))/10000</f>
        <v>0</v>
      </c>
      <c r="AT856" s="219">
        <f t="shared" si="1614"/>
        <v>0</v>
      </c>
      <c r="AW856" s="231">
        <v>0</v>
      </c>
      <c r="AX856" s="182">
        <f>(SUMIF([7]Sheet2!$B:$B,A:A,[7]Sheet2!$C:$C))/10000</f>
        <v>0</v>
      </c>
      <c r="AY856" s="219">
        <f t="shared" si="1615"/>
        <v>0</v>
      </c>
      <c r="BC856" s="182">
        <v>0</v>
      </c>
      <c r="BD856" s="146">
        <f t="shared" si="1616"/>
        <v>0</v>
      </c>
      <c r="BE856" s="182">
        <v>0</v>
      </c>
      <c r="BF856" s="182">
        <f>SUMIF([8]Sheet1!$O:$O,A856,[8]Sheet1!$AD:$AD)</f>
        <v>0</v>
      </c>
    </row>
    <row r="857" hidden="1" customHeight="1" spans="1:58">
      <c r="A857" s="208">
        <v>2130237</v>
      </c>
      <c r="B857" s="60" t="s">
        <v>708</v>
      </c>
      <c r="C857" s="63">
        <f t="shared" si="1600"/>
        <v>0</v>
      </c>
      <c r="D857" s="63">
        <f t="shared" si="1601"/>
        <v>0</v>
      </c>
      <c r="E857" s="63">
        <f t="shared" si="1602"/>
        <v>0</v>
      </c>
      <c r="F857" s="63">
        <f t="shared" si="1603"/>
        <v>0</v>
      </c>
      <c r="G857" s="63">
        <f t="shared" si="1604"/>
        <v>0</v>
      </c>
      <c r="H857" s="63">
        <f t="shared" si="1605"/>
        <v>0</v>
      </c>
      <c r="I857" s="106" t="str">
        <f t="shared" si="1585"/>
        <v>否</v>
      </c>
      <c r="J857" s="146" t="str">
        <f t="shared" si="1597"/>
        <v>项</v>
      </c>
      <c r="K857" s="146" t="str">
        <f t="shared" si="1598"/>
        <v>213</v>
      </c>
      <c r="N857" s="218">
        <v>0</v>
      </c>
      <c r="P857" s="219">
        <f t="shared" si="1606"/>
        <v>0</v>
      </c>
      <c r="Q857" s="219"/>
      <c r="R857" s="219"/>
      <c r="S857" s="219"/>
      <c r="T857" s="219"/>
      <c r="V857" s="219"/>
      <c r="W857" s="219">
        <v>0</v>
      </c>
      <c r="Y857" s="219">
        <f t="shared" si="1608"/>
        <v>0</v>
      </c>
      <c r="AB857" s="219"/>
      <c r="AD857" s="219">
        <f t="shared" si="1610"/>
        <v>0</v>
      </c>
      <c r="AF857" s="219"/>
      <c r="AH857" s="182">
        <v>0</v>
      </c>
      <c r="AI857" s="182">
        <f>VLOOKUP(A:A,'[4]YB01'!$A$1:$C$1317,3,FALSE)</f>
        <v>0</v>
      </c>
      <c r="AJ857" s="177">
        <f t="shared" si="1612"/>
        <v>0</v>
      </c>
      <c r="AK857" s="146">
        <v>0</v>
      </c>
      <c r="AL857" s="146">
        <f t="shared" si="1613"/>
        <v>0</v>
      </c>
      <c r="AM857" s="228">
        <v>0</v>
      </c>
      <c r="AN857" s="182">
        <f t="shared" si="1617"/>
        <v>0</v>
      </c>
      <c r="AO857" s="219">
        <v>0</v>
      </c>
      <c r="AP857" s="176">
        <f>(SUMIF([5]预算调整!$O:$O,A:A,[5]预算调整!$AD:$AD))/10000</f>
        <v>0</v>
      </c>
      <c r="AQ857" s="219">
        <f t="shared" si="1618"/>
        <v>0</v>
      </c>
      <c r="AR857" s="219">
        <v>0</v>
      </c>
      <c r="AS857" s="182">
        <f>(SUMIF([6]预算调整!$F:$F,A:A,[6]预算调整!$P:$P))/10000</f>
        <v>0</v>
      </c>
      <c r="AT857" s="219">
        <f t="shared" si="1614"/>
        <v>0</v>
      </c>
      <c r="AW857" s="231">
        <v>0</v>
      </c>
      <c r="AX857" s="182">
        <f>(SUMIF([7]Sheet2!$B:$B,A:A,[7]Sheet2!$C:$C))/10000</f>
        <v>0</v>
      </c>
      <c r="AY857" s="219">
        <f t="shared" si="1615"/>
        <v>0</v>
      </c>
      <c r="BC857" s="182">
        <v>0</v>
      </c>
      <c r="BD857" s="146">
        <f t="shared" si="1616"/>
        <v>0</v>
      </c>
      <c r="BE857" s="182">
        <v>0</v>
      </c>
      <c r="BF857" s="182">
        <f>SUMIF([8]Sheet1!$O:$O,A857,[8]Sheet1!$AD:$AD)</f>
        <v>0</v>
      </c>
    </row>
    <row r="858" customHeight="1" spans="1:58">
      <c r="A858" s="208">
        <v>2130299</v>
      </c>
      <c r="B858" s="60" t="s">
        <v>740</v>
      </c>
      <c r="C858" s="63">
        <f t="shared" si="1600"/>
        <v>68</v>
      </c>
      <c r="D858" s="63">
        <f t="shared" si="1601"/>
        <v>0</v>
      </c>
      <c r="E858" s="63">
        <f t="shared" si="1602"/>
        <v>2979</v>
      </c>
      <c r="F858" s="63">
        <f t="shared" si="1603"/>
        <v>2999</v>
      </c>
      <c r="G858" s="63">
        <f t="shared" si="1604"/>
        <v>2999</v>
      </c>
      <c r="H858" s="63">
        <f t="shared" si="1605"/>
        <v>3047</v>
      </c>
      <c r="I858" s="106" t="str">
        <f t="shared" si="1585"/>
        <v>是</v>
      </c>
      <c r="J858" s="146" t="str">
        <f t="shared" si="1597"/>
        <v>项</v>
      </c>
      <c r="K858" s="146" t="str">
        <f t="shared" si="1598"/>
        <v>213</v>
      </c>
      <c r="N858" s="218">
        <v>68</v>
      </c>
      <c r="O858" s="146">
        <v>67.905291</v>
      </c>
      <c r="P858" s="219">
        <f t="shared" si="1606"/>
        <v>68</v>
      </c>
      <c r="Q858" s="219">
        <v>0</v>
      </c>
      <c r="R858" s="219">
        <v>0</v>
      </c>
      <c r="S858" s="219">
        <f>VLOOKUP(A:A,[3]全区!$A$1:$O$65536,15,FALSE)</f>
        <v>0</v>
      </c>
      <c r="T858" s="219">
        <v>0</v>
      </c>
      <c r="U858" s="146">
        <f>VLOOKUP(A:A,[3]全区!$A$1:$Q$65536,17,FALSE)</f>
        <v>0</v>
      </c>
      <c r="V858" s="219">
        <f t="shared" si="1607"/>
        <v>0</v>
      </c>
      <c r="W858" s="219">
        <v>0</v>
      </c>
      <c r="X858" s="182">
        <f>VLOOKUP(A:A,[3]全区!$A$1:$S$65536,19,FALSE)</f>
        <v>0</v>
      </c>
      <c r="Y858" s="219">
        <f t="shared" si="1608"/>
        <v>0</v>
      </c>
      <c r="AA858" s="182">
        <f>VLOOKUP(A:A,[2]全区!$A$1:$T$65536,20,FALSE)</f>
        <v>479.5392</v>
      </c>
      <c r="AB858" s="219">
        <f t="shared" si="1609"/>
        <v>480</v>
      </c>
      <c r="AC858" s="182">
        <f>VLOOKUP(A:A,[1]全区!$A$1:$V$65536,22,FALSE)</f>
        <v>710</v>
      </c>
      <c r="AD858" s="219">
        <f t="shared" si="1610"/>
        <v>710</v>
      </c>
      <c r="AE858" s="182">
        <f>VLOOKUP(A:A,[2]全区!$A$1:$P$65536,16,FALSE)</f>
        <v>3091</v>
      </c>
      <c r="AF858" s="219">
        <f t="shared" si="1611"/>
        <v>3091</v>
      </c>
      <c r="AH858" s="182">
        <v>3047</v>
      </c>
      <c r="AI858" s="182">
        <f>VLOOKUP(A:A,'[4]YB01'!$A$1:$C$1317,3,FALSE)</f>
        <v>3047</v>
      </c>
      <c r="AJ858" s="177">
        <f t="shared" si="1612"/>
        <v>0</v>
      </c>
      <c r="AK858" s="146">
        <v>3047</v>
      </c>
      <c r="AL858" s="146">
        <f t="shared" si="1613"/>
        <v>3047</v>
      </c>
      <c r="AM858" s="228">
        <v>3047.051213</v>
      </c>
      <c r="AN858" s="182">
        <f t="shared" si="1617"/>
        <v>0</v>
      </c>
      <c r="AO858" s="219">
        <v>0</v>
      </c>
      <c r="AP858" s="176">
        <f>(SUMIF([5]预算调整!$O:$O,A:A,[5]预算调整!$AD:$AD))/10000</f>
        <v>0</v>
      </c>
      <c r="AQ858" s="219">
        <f t="shared" si="1618"/>
        <v>0</v>
      </c>
      <c r="AR858" s="219">
        <v>0</v>
      </c>
      <c r="AS858" s="182">
        <f>(SUMIF([6]预算调整!$F:$F,A:A,[6]预算调整!$P:$P))/10000</f>
        <v>0</v>
      </c>
      <c r="AT858" s="219">
        <f t="shared" si="1614"/>
        <v>0</v>
      </c>
      <c r="AW858" s="231">
        <v>2999</v>
      </c>
      <c r="AX858" s="182">
        <f>(SUMIF([7]Sheet2!$B:$B,A:A,[7]Sheet2!$C:$C))/10000</f>
        <v>2999.34832</v>
      </c>
      <c r="AY858" s="219">
        <f t="shared" si="1615"/>
        <v>2999</v>
      </c>
      <c r="BC858" s="182">
        <v>0</v>
      </c>
      <c r="BD858" s="146">
        <f t="shared" si="1616"/>
        <v>0</v>
      </c>
      <c r="BE858" s="182">
        <v>0</v>
      </c>
      <c r="BF858" s="182">
        <f>SUMIF([8]Sheet1!$O:$O,A858,[8]Sheet1!$AD:$AD)</f>
        <v>0</v>
      </c>
    </row>
    <row r="859" s="177" customFormat="1" customHeight="1" spans="1:58">
      <c r="A859" s="209">
        <v>21303</v>
      </c>
      <c r="B859" s="207" t="s">
        <v>741</v>
      </c>
      <c r="C859" s="66">
        <f t="shared" ref="C859:H859" si="1619">SUM(C860:C886)</f>
        <v>18195</v>
      </c>
      <c r="D859" s="66">
        <f t="shared" si="1619"/>
        <v>12948</v>
      </c>
      <c r="E859" s="66">
        <f t="shared" si="1619"/>
        <v>-12603</v>
      </c>
      <c r="F859" s="66">
        <f t="shared" si="1619"/>
        <v>-11695</v>
      </c>
      <c r="G859" s="66">
        <f t="shared" si="1619"/>
        <v>1253</v>
      </c>
      <c r="H859" s="66">
        <f t="shared" si="1619"/>
        <v>5592</v>
      </c>
      <c r="I859" s="106" t="str">
        <f t="shared" si="1585"/>
        <v>是</v>
      </c>
      <c r="J859" s="143" t="str">
        <f t="shared" si="1597"/>
        <v>款</v>
      </c>
      <c r="K859" s="143" t="str">
        <f t="shared" si="1598"/>
        <v>213</v>
      </c>
      <c r="L859" s="143"/>
      <c r="M859" s="143"/>
      <c r="N859" s="143"/>
      <c r="O859" s="143"/>
      <c r="P859" s="143"/>
      <c r="Q859" s="143"/>
      <c r="R859" s="143"/>
      <c r="S859" s="143"/>
      <c r="T859" s="143"/>
      <c r="U859" s="143"/>
      <c r="V859" s="143"/>
      <c r="W859" s="143"/>
      <c r="AN859" s="182">
        <f t="shared" si="1617"/>
        <v>0</v>
      </c>
      <c r="AO859" s="219"/>
      <c r="AP859" s="176">
        <f>(SUMIF([5]预算调整!$O:$O,A:A,[5]预算调整!$AD:$AD))/10000</f>
        <v>0</v>
      </c>
      <c r="AQ859" s="219">
        <f t="shared" si="1618"/>
        <v>0</v>
      </c>
      <c r="AR859" s="219"/>
      <c r="AS859" s="182">
        <v>0</v>
      </c>
      <c r="AX859" s="182">
        <v>0</v>
      </c>
      <c r="BC859" s="182"/>
      <c r="BD859" s="182"/>
      <c r="BE859" s="182">
        <v>0</v>
      </c>
      <c r="BF859" s="182"/>
    </row>
    <row r="860" customHeight="1" spans="1:58">
      <c r="A860" s="208">
        <v>2130301</v>
      </c>
      <c r="B860" s="60" t="s">
        <v>101</v>
      </c>
      <c r="C860" s="63">
        <f t="shared" ref="C860:C886" si="1620">N860+T860+W860</f>
        <v>255</v>
      </c>
      <c r="D860" s="63">
        <f t="shared" ref="D860:D886" si="1621">Q860+T860</f>
        <v>0</v>
      </c>
      <c r="E860" s="63">
        <f t="shared" ref="E860:E886" si="1622">H860-C860</f>
        <v>34</v>
      </c>
      <c r="F860" s="63">
        <f t="shared" ref="F860:F886" si="1623">G860-D860</f>
        <v>0</v>
      </c>
      <c r="G860" s="63">
        <f t="shared" ref="G860:G886" si="1624">AW860</f>
        <v>0</v>
      </c>
      <c r="H860" s="63">
        <f t="shared" ref="H860:H886" si="1625">AK860+AN860</f>
        <v>289</v>
      </c>
      <c r="I860" s="106" t="str">
        <f t="shared" si="1585"/>
        <v>是</v>
      </c>
      <c r="J860" s="146" t="str">
        <f t="shared" si="1597"/>
        <v>项</v>
      </c>
      <c r="K860" s="146" t="str">
        <f t="shared" si="1598"/>
        <v>213</v>
      </c>
      <c r="N860" s="218">
        <v>255</v>
      </c>
      <c r="O860" s="146">
        <v>255.2502</v>
      </c>
      <c r="P860" s="219">
        <f t="shared" ref="P860:P886" si="1626">ROUND(O860,0)</f>
        <v>255</v>
      </c>
      <c r="Q860" s="219">
        <v>0</v>
      </c>
      <c r="R860" s="219">
        <v>0</v>
      </c>
      <c r="S860" s="219">
        <f>VLOOKUP(A:A,[3]全区!$A$1:$O$65536,15,FALSE)</f>
        <v>0</v>
      </c>
      <c r="T860" s="219">
        <v>0</v>
      </c>
      <c r="U860" s="146">
        <f>VLOOKUP(A:A,[3]全区!$A$1:$Q$65536,17,FALSE)</f>
        <v>0</v>
      </c>
      <c r="V860" s="219">
        <f t="shared" ref="V860:V886" si="1627">ROUND(U860,0)</f>
        <v>0</v>
      </c>
      <c r="W860" s="219">
        <v>0</v>
      </c>
      <c r="X860" s="182">
        <f>VLOOKUP(A:A,[3]全区!$A$1:$S$65536,19,FALSE)</f>
        <v>0</v>
      </c>
      <c r="Y860" s="219">
        <f t="shared" ref="Y860:Y886" si="1628">ROUND(X860,0)</f>
        <v>0</v>
      </c>
      <c r="AA860" s="182">
        <f>VLOOKUP(A:A,[2]全区!$A$1:$T$65536,20,FALSE)</f>
        <v>0</v>
      </c>
      <c r="AB860" s="219">
        <f t="shared" ref="AB860:AB886" si="1629">ROUND(AA860,0)</f>
        <v>0</v>
      </c>
      <c r="AC860" s="182">
        <f>VLOOKUP(A:A,[1]全区!$A$1:$V$65536,22,FALSE)</f>
        <v>604.79</v>
      </c>
      <c r="AD860" s="219">
        <f t="shared" ref="AD860:AD886" si="1630">ROUND(AC860,0)</f>
        <v>605</v>
      </c>
      <c r="AE860" s="182">
        <f>VLOOKUP(A:A,[2]全区!$A$1:$P$65536,16,FALSE)</f>
        <v>0</v>
      </c>
      <c r="AF860" s="219">
        <f t="shared" ref="AF860:AF886" si="1631">ROUND(AE860,0)</f>
        <v>0</v>
      </c>
      <c r="AH860" s="182">
        <v>220</v>
      </c>
      <c r="AI860" s="182">
        <f>VLOOKUP(A:A,'[4]YB01'!$A$1:$C$1317,3,FALSE)</f>
        <v>220</v>
      </c>
      <c r="AJ860" s="177">
        <f t="shared" ref="AJ860:AJ886" si="1632">AO860+AR860</f>
        <v>20</v>
      </c>
      <c r="AK860" s="146">
        <v>221</v>
      </c>
      <c r="AL860" s="146">
        <f t="shared" ref="AL860:AL886" si="1633">ROUND(AM860,0)</f>
        <v>221</v>
      </c>
      <c r="AM860" s="228">
        <v>220.882248</v>
      </c>
      <c r="AN860" s="182">
        <f t="shared" si="1617"/>
        <v>68</v>
      </c>
      <c r="AO860" s="219">
        <v>20</v>
      </c>
      <c r="AP860" s="176">
        <f>(SUMIF([5]预算调整!$O:$O,A:A,[5]预算调整!$AD:$AD))/10000</f>
        <v>19.88033</v>
      </c>
      <c r="AQ860" s="219">
        <f t="shared" si="1618"/>
        <v>20</v>
      </c>
      <c r="AR860" s="219">
        <v>0</v>
      </c>
      <c r="AS860" s="182">
        <f>(SUMIF([6]预算调整!$F:$F,A:A,[6]预算调整!$P:$P))/10000</f>
        <v>0</v>
      </c>
      <c r="AT860" s="219">
        <f t="shared" ref="AT860:AT886" si="1634">ROUND(AS860,0)</f>
        <v>0</v>
      </c>
      <c r="AW860" s="231">
        <v>0</v>
      </c>
      <c r="AX860" s="182">
        <f>(SUMIF([7]Sheet2!$B:$B,A:A,[7]Sheet2!$C:$C))/10000</f>
        <v>0</v>
      </c>
      <c r="AY860" s="219">
        <f t="shared" ref="AY860:AY886" si="1635">ROUND(AX860,0)</f>
        <v>0</v>
      </c>
      <c r="BC860" s="182">
        <v>68</v>
      </c>
      <c r="BD860" s="146">
        <f t="shared" ref="BD860:BD886" si="1636">ROUND(BE860,0)</f>
        <v>68</v>
      </c>
      <c r="BE860" s="182">
        <v>68.1864</v>
      </c>
      <c r="BF860" s="182">
        <f>SUMIF([8]Sheet1!$O:$O,A860,[8]Sheet1!$AD:$AD)</f>
        <v>681864</v>
      </c>
    </row>
    <row r="861" hidden="1" customHeight="1" spans="1:58">
      <c r="A861" s="208">
        <v>2130302</v>
      </c>
      <c r="B861" s="60" t="s">
        <v>102</v>
      </c>
      <c r="C861" s="63">
        <f t="shared" si="1620"/>
        <v>0</v>
      </c>
      <c r="D861" s="63">
        <f t="shared" si="1621"/>
        <v>0</v>
      </c>
      <c r="E861" s="63">
        <f t="shared" si="1622"/>
        <v>0</v>
      </c>
      <c r="F861" s="63">
        <f t="shared" si="1623"/>
        <v>0</v>
      </c>
      <c r="G861" s="63">
        <f t="shared" si="1624"/>
        <v>0</v>
      </c>
      <c r="H861" s="63">
        <f t="shared" si="1625"/>
        <v>0</v>
      </c>
      <c r="I861" s="106" t="str">
        <f t="shared" si="1585"/>
        <v>否</v>
      </c>
      <c r="J861" s="146" t="str">
        <f t="shared" si="1597"/>
        <v>项</v>
      </c>
      <c r="K861" s="146" t="str">
        <f t="shared" si="1598"/>
        <v>213</v>
      </c>
      <c r="N861" s="218">
        <v>0</v>
      </c>
      <c r="O861" s="146">
        <v>0</v>
      </c>
      <c r="P861" s="219">
        <f t="shared" si="1626"/>
        <v>0</v>
      </c>
      <c r="Q861" s="219">
        <v>0</v>
      </c>
      <c r="R861" s="219">
        <v>0</v>
      </c>
      <c r="S861" s="219">
        <f>VLOOKUP(A:A,[3]全区!$A$1:$O$65536,15,FALSE)</f>
        <v>0</v>
      </c>
      <c r="T861" s="219">
        <v>0</v>
      </c>
      <c r="U861" s="146">
        <f>VLOOKUP(A:A,[3]全区!$A$1:$Q$65536,17,FALSE)</f>
        <v>0</v>
      </c>
      <c r="V861" s="219">
        <f t="shared" si="1627"/>
        <v>0</v>
      </c>
      <c r="W861" s="219">
        <v>0</v>
      </c>
      <c r="X861" s="182">
        <f>VLOOKUP(A:A,[3]全区!$A$1:$S$65536,19,FALSE)</f>
        <v>0</v>
      </c>
      <c r="Y861" s="219">
        <f t="shared" si="1628"/>
        <v>0</v>
      </c>
      <c r="AA861" s="182">
        <f>VLOOKUP(A:A,[2]全区!$A$1:$T$65536,20,FALSE)</f>
        <v>0</v>
      </c>
      <c r="AB861" s="219">
        <f t="shared" si="1629"/>
        <v>0</v>
      </c>
      <c r="AC861" s="182">
        <f>VLOOKUP(A:A,[1]全区!$A$1:$V$65536,22,FALSE)</f>
        <v>0</v>
      </c>
      <c r="AD861" s="219">
        <f t="shared" si="1630"/>
        <v>0</v>
      </c>
      <c r="AE861" s="182">
        <f>VLOOKUP(A:A,[2]全区!$A$1:$P$65536,16,FALSE)</f>
        <v>0</v>
      </c>
      <c r="AF861" s="219">
        <f t="shared" si="1631"/>
        <v>0</v>
      </c>
      <c r="AH861" s="182">
        <v>0</v>
      </c>
      <c r="AI861" s="182">
        <f>VLOOKUP(A:A,'[4]YB01'!$A$1:$C$1317,3,FALSE)</f>
        <v>0</v>
      </c>
      <c r="AJ861" s="177">
        <f t="shared" si="1632"/>
        <v>0</v>
      </c>
      <c r="AK861" s="146">
        <v>0</v>
      </c>
      <c r="AL861" s="146">
        <f t="shared" si="1633"/>
        <v>0</v>
      </c>
      <c r="AM861" s="228">
        <v>0</v>
      </c>
      <c r="AN861" s="182">
        <f t="shared" si="1617"/>
        <v>0</v>
      </c>
      <c r="AO861" s="219">
        <v>0</v>
      </c>
      <c r="AP861" s="176">
        <f>(SUMIF([5]预算调整!$O:$O,A:A,[5]预算调整!$AD:$AD))/10000</f>
        <v>0</v>
      </c>
      <c r="AQ861" s="219">
        <f t="shared" si="1618"/>
        <v>0</v>
      </c>
      <c r="AR861" s="219">
        <v>0</v>
      </c>
      <c r="AS861" s="182">
        <f>(SUMIF([6]预算调整!$F:$F,A:A,[6]预算调整!$P:$P))/10000</f>
        <v>0</v>
      </c>
      <c r="AT861" s="219">
        <f t="shared" si="1634"/>
        <v>0</v>
      </c>
      <c r="AW861" s="231">
        <v>0</v>
      </c>
      <c r="AX861" s="182">
        <f>(SUMIF([7]Sheet2!$B:$B,A:A,[7]Sheet2!$C:$C))/10000</f>
        <v>0</v>
      </c>
      <c r="AY861" s="219">
        <f t="shared" si="1635"/>
        <v>0</v>
      </c>
      <c r="BC861" s="182">
        <v>0</v>
      </c>
      <c r="BD861" s="146">
        <f t="shared" si="1636"/>
        <v>0</v>
      </c>
      <c r="BE861" s="182">
        <v>0</v>
      </c>
      <c r="BF861" s="182">
        <f>SUMIF([8]Sheet1!$O:$O,A861,[8]Sheet1!$AD:$AD)</f>
        <v>0</v>
      </c>
    </row>
    <row r="862" hidden="1" customHeight="1" spans="1:58">
      <c r="A862" s="208">
        <v>2130303</v>
      </c>
      <c r="B862" s="60" t="s">
        <v>103</v>
      </c>
      <c r="C862" s="63">
        <f t="shared" si="1620"/>
        <v>0</v>
      </c>
      <c r="D862" s="63">
        <f t="shared" si="1621"/>
        <v>0</v>
      </c>
      <c r="E862" s="63">
        <f t="shared" si="1622"/>
        <v>0</v>
      </c>
      <c r="F862" s="63">
        <f t="shared" si="1623"/>
        <v>0</v>
      </c>
      <c r="G862" s="63">
        <f t="shared" si="1624"/>
        <v>0</v>
      </c>
      <c r="H862" s="63">
        <f t="shared" si="1625"/>
        <v>0</v>
      </c>
      <c r="I862" s="106" t="str">
        <f t="shared" si="1585"/>
        <v>否</v>
      </c>
      <c r="J862" s="146" t="str">
        <f t="shared" si="1597"/>
        <v>项</v>
      </c>
      <c r="K862" s="146" t="str">
        <f t="shared" si="1598"/>
        <v>213</v>
      </c>
      <c r="N862" s="218">
        <v>0</v>
      </c>
      <c r="O862" s="146">
        <v>0</v>
      </c>
      <c r="P862" s="219">
        <f t="shared" si="1626"/>
        <v>0</v>
      </c>
      <c r="Q862" s="219">
        <v>0</v>
      </c>
      <c r="R862" s="219">
        <v>0</v>
      </c>
      <c r="S862" s="219">
        <f>VLOOKUP(A:A,[3]全区!$A$1:$O$65536,15,FALSE)</f>
        <v>0</v>
      </c>
      <c r="T862" s="219">
        <v>0</v>
      </c>
      <c r="U862" s="146">
        <f>VLOOKUP(A:A,[3]全区!$A$1:$Q$65536,17,FALSE)</f>
        <v>0</v>
      </c>
      <c r="V862" s="219">
        <f t="shared" si="1627"/>
        <v>0</v>
      </c>
      <c r="W862" s="219">
        <v>0</v>
      </c>
      <c r="X862" s="182">
        <f>VLOOKUP(A:A,[3]全区!$A$1:$S$65536,19,FALSE)</f>
        <v>0</v>
      </c>
      <c r="Y862" s="219">
        <f t="shared" si="1628"/>
        <v>0</v>
      </c>
      <c r="AA862" s="182">
        <f>VLOOKUP(A:A,[2]全区!$A$1:$T$65536,20,FALSE)</f>
        <v>0</v>
      </c>
      <c r="AB862" s="219">
        <f t="shared" si="1629"/>
        <v>0</v>
      </c>
      <c r="AC862" s="182">
        <f>VLOOKUP(A:A,[1]全区!$A$1:$V$65536,22,FALSE)</f>
        <v>0</v>
      </c>
      <c r="AD862" s="219">
        <f t="shared" si="1630"/>
        <v>0</v>
      </c>
      <c r="AE862" s="182">
        <f>VLOOKUP(A:A,[2]全区!$A$1:$P$65536,16,FALSE)</f>
        <v>0</v>
      </c>
      <c r="AF862" s="219">
        <f t="shared" si="1631"/>
        <v>0</v>
      </c>
      <c r="AH862" s="182">
        <v>0</v>
      </c>
      <c r="AI862" s="182">
        <f>VLOOKUP(A:A,'[4]YB01'!$A$1:$C$1317,3,FALSE)</f>
        <v>0</v>
      </c>
      <c r="AJ862" s="177">
        <f t="shared" si="1632"/>
        <v>0</v>
      </c>
      <c r="AK862" s="146">
        <v>0</v>
      </c>
      <c r="AL862" s="146">
        <f t="shared" si="1633"/>
        <v>0</v>
      </c>
      <c r="AM862" s="228">
        <v>0</v>
      </c>
      <c r="AN862" s="182">
        <f t="shared" si="1617"/>
        <v>0</v>
      </c>
      <c r="AO862" s="219">
        <v>0</v>
      </c>
      <c r="AP862" s="176">
        <f>(SUMIF([5]预算调整!$O:$O,A:A,[5]预算调整!$AD:$AD))/10000</f>
        <v>0</v>
      </c>
      <c r="AQ862" s="219">
        <f t="shared" si="1618"/>
        <v>0</v>
      </c>
      <c r="AR862" s="219">
        <v>0</v>
      </c>
      <c r="AS862" s="182">
        <f>(SUMIF([6]预算调整!$F:$F,A:A,[6]预算调整!$P:$P))/10000</f>
        <v>0</v>
      </c>
      <c r="AT862" s="219">
        <f t="shared" si="1634"/>
        <v>0</v>
      </c>
      <c r="AW862" s="231">
        <v>0</v>
      </c>
      <c r="AX862" s="182">
        <f>(SUMIF([7]Sheet2!$B:$B,A:A,[7]Sheet2!$C:$C))/10000</f>
        <v>0</v>
      </c>
      <c r="AY862" s="219">
        <f t="shared" si="1635"/>
        <v>0</v>
      </c>
      <c r="BC862" s="182">
        <v>0</v>
      </c>
      <c r="BD862" s="146">
        <f t="shared" si="1636"/>
        <v>0</v>
      </c>
      <c r="BE862" s="182">
        <v>0</v>
      </c>
      <c r="BF862" s="182">
        <f>SUMIF([8]Sheet1!$O:$O,A862,[8]Sheet1!$AD:$AD)</f>
        <v>0</v>
      </c>
    </row>
    <row r="863" customHeight="1" spans="1:58">
      <c r="A863" s="208">
        <v>2130304</v>
      </c>
      <c r="B863" s="60" t="s">
        <v>742</v>
      </c>
      <c r="C863" s="63">
        <f t="shared" si="1620"/>
        <v>1381</v>
      </c>
      <c r="D863" s="63">
        <f t="shared" si="1621"/>
        <v>0</v>
      </c>
      <c r="E863" s="63">
        <f t="shared" si="1622"/>
        <v>553</v>
      </c>
      <c r="F863" s="63">
        <f t="shared" si="1623"/>
        <v>0</v>
      </c>
      <c r="G863" s="63">
        <f t="shared" si="1624"/>
        <v>0</v>
      </c>
      <c r="H863" s="63">
        <f t="shared" si="1625"/>
        <v>1934</v>
      </c>
      <c r="I863" s="106" t="str">
        <f t="shared" si="1585"/>
        <v>是</v>
      </c>
      <c r="J863" s="146" t="str">
        <f t="shared" si="1597"/>
        <v>项</v>
      </c>
      <c r="K863" s="146" t="str">
        <f t="shared" si="1598"/>
        <v>213</v>
      </c>
      <c r="N863" s="218">
        <v>1381</v>
      </c>
      <c r="O863" s="146">
        <v>1380.646133</v>
      </c>
      <c r="P863" s="219">
        <f t="shared" si="1626"/>
        <v>1381</v>
      </c>
      <c r="Q863" s="219">
        <v>0</v>
      </c>
      <c r="R863" s="219">
        <v>0</v>
      </c>
      <c r="S863" s="219">
        <f>VLOOKUP(A:A,[3]全区!$A$1:$O$65536,15,FALSE)</f>
        <v>0</v>
      </c>
      <c r="T863" s="219">
        <v>0</v>
      </c>
      <c r="U863" s="146">
        <f>VLOOKUP(A:A,[3]全区!$A$1:$Q$65536,17,FALSE)</f>
        <v>0</v>
      </c>
      <c r="V863" s="219">
        <f t="shared" si="1627"/>
        <v>0</v>
      </c>
      <c r="W863" s="219">
        <v>0</v>
      </c>
      <c r="X863" s="182">
        <f>VLOOKUP(A:A,[3]全区!$A$1:$S$65536,19,FALSE)</f>
        <v>0</v>
      </c>
      <c r="Y863" s="219">
        <f t="shared" si="1628"/>
        <v>0</v>
      </c>
      <c r="AA863" s="182">
        <f>VLOOKUP(A:A,[2]全区!$A$1:$T$65536,20,FALSE)</f>
        <v>0</v>
      </c>
      <c r="AB863" s="219">
        <f t="shared" si="1629"/>
        <v>0</v>
      </c>
      <c r="AC863" s="182">
        <f>VLOOKUP(A:A,[1]全区!$A$1:$V$65536,22,FALSE)</f>
        <v>0</v>
      </c>
      <c r="AD863" s="219">
        <f t="shared" si="1630"/>
        <v>0</v>
      </c>
      <c r="AE863" s="182">
        <f>VLOOKUP(A:A,[2]全区!$A$1:$P$65536,16,FALSE)</f>
        <v>0</v>
      </c>
      <c r="AF863" s="219">
        <f t="shared" si="1631"/>
        <v>0</v>
      </c>
      <c r="AH863" s="182">
        <v>1353</v>
      </c>
      <c r="AI863" s="182">
        <f>VLOOKUP(A:A,'[4]YB01'!$A$1:$C$1317,3,FALSE)</f>
        <v>1353</v>
      </c>
      <c r="AJ863" s="177">
        <f t="shared" si="1632"/>
        <v>105</v>
      </c>
      <c r="AK863" s="146">
        <v>1386</v>
      </c>
      <c r="AL863" s="146">
        <f t="shared" si="1633"/>
        <v>1386</v>
      </c>
      <c r="AM863" s="228">
        <v>1385.926493</v>
      </c>
      <c r="AN863" s="182">
        <f t="shared" si="1617"/>
        <v>548</v>
      </c>
      <c r="AO863" s="219">
        <v>105</v>
      </c>
      <c r="AP863" s="176">
        <f>(SUMIF([5]预算调整!$O:$O,A:A,[5]预算调整!$AD:$AD))/10000</f>
        <v>105.265459</v>
      </c>
      <c r="AQ863" s="219">
        <f t="shared" si="1618"/>
        <v>105</v>
      </c>
      <c r="AR863" s="219">
        <v>0</v>
      </c>
      <c r="AS863" s="182">
        <f>(SUMIF([6]预算调整!$F:$F,A:A,[6]预算调整!$P:$P))/10000</f>
        <v>0</v>
      </c>
      <c r="AT863" s="219">
        <f t="shared" si="1634"/>
        <v>0</v>
      </c>
      <c r="AW863" s="231">
        <v>0</v>
      </c>
      <c r="AX863" s="182">
        <f>(SUMIF([7]Sheet2!$B:$B,A:A,[7]Sheet2!$C:$C))/10000</f>
        <v>0</v>
      </c>
      <c r="AY863" s="219">
        <f t="shared" si="1635"/>
        <v>0</v>
      </c>
      <c r="BC863" s="182">
        <v>548</v>
      </c>
      <c r="BD863" s="146">
        <f t="shared" si="1636"/>
        <v>548</v>
      </c>
      <c r="BE863" s="182">
        <v>548.222816</v>
      </c>
      <c r="BF863" s="182">
        <f>SUMIF([8]Sheet1!$O:$O,A863,[8]Sheet1!$AD:$AD)</f>
        <v>5482228.16</v>
      </c>
    </row>
    <row r="864" customHeight="1" spans="1:58">
      <c r="A864" s="208">
        <v>2130305</v>
      </c>
      <c r="B864" s="60" t="s">
        <v>743</v>
      </c>
      <c r="C864" s="63">
        <f t="shared" si="1620"/>
        <v>6686</v>
      </c>
      <c r="D864" s="63">
        <f t="shared" si="1621"/>
        <v>3710</v>
      </c>
      <c r="E864" s="63">
        <f t="shared" si="1622"/>
        <v>-4832</v>
      </c>
      <c r="F864" s="63">
        <f t="shared" si="1623"/>
        <v>-3710</v>
      </c>
      <c r="G864" s="63">
        <f t="shared" si="1624"/>
        <v>0</v>
      </c>
      <c r="H864" s="63">
        <f t="shared" si="1625"/>
        <v>1854</v>
      </c>
      <c r="I864" s="106" t="str">
        <f t="shared" si="1585"/>
        <v>是</v>
      </c>
      <c r="J864" s="146" t="str">
        <f t="shared" si="1597"/>
        <v>项</v>
      </c>
      <c r="K864" s="146" t="str">
        <f t="shared" si="1598"/>
        <v>213</v>
      </c>
      <c r="N864" s="218">
        <v>5686</v>
      </c>
      <c r="O864" s="146">
        <v>5685.799487</v>
      </c>
      <c r="P864" s="219">
        <f t="shared" si="1626"/>
        <v>5686</v>
      </c>
      <c r="Q864" s="219">
        <v>2710</v>
      </c>
      <c r="R864" s="219">
        <v>2710</v>
      </c>
      <c r="S864" s="219">
        <f>VLOOKUP(A:A,[3]全区!$A$1:$O$65536,15,FALSE)</f>
        <v>2710</v>
      </c>
      <c r="T864" s="219">
        <v>1000</v>
      </c>
      <c r="U864" s="146">
        <f>VLOOKUP(A:A,[3]全区!$A$1:$Q$65536,17,FALSE)</f>
        <v>1000</v>
      </c>
      <c r="V864" s="219">
        <f t="shared" si="1627"/>
        <v>1000</v>
      </c>
      <c r="W864" s="219">
        <v>0</v>
      </c>
      <c r="X864" s="182">
        <f>VLOOKUP(A:A,[3]全区!$A$1:$S$65536,19,FALSE)</f>
        <v>0</v>
      </c>
      <c r="Y864" s="219">
        <f t="shared" si="1628"/>
        <v>0</v>
      </c>
      <c r="AA864" s="182">
        <f>VLOOKUP(A:A,[2]全区!$A$1:$T$65536,20,FALSE)</f>
        <v>4897</v>
      </c>
      <c r="AB864" s="219">
        <f t="shared" si="1629"/>
        <v>4897</v>
      </c>
      <c r="AC864" s="182">
        <f>VLOOKUP(A:A,[1]全区!$A$1:$V$65536,22,FALSE)</f>
        <v>0</v>
      </c>
      <c r="AD864" s="219">
        <f t="shared" si="1630"/>
        <v>0</v>
      </c>
      <c r="AE864" s="182">
        <f>VLOOKUP(A:A,[2]全区!$A$1:$P$65536,16,FALSE)</f>
        <v>0</v>
      </c>
      <c r="AF864" s="219">
        <f t="shared" si="1631"/>
        <v>0</v>
      </c>
      <c r="AH864" s="182">
        <v>1854</v>
      </c>
      <c r="AI864" s="182">
        <f>VLOOKUP(A:A,'[4]YB01'!$A$1:$C$1317,3,FALSE)</f>
        <v>1854</v>
      </c>
      <c r="AJ864" s="177">
        <f t="shared" si="1632"/>
        <v>0</v>
      </c>
      <c r="AK864" s="146">
        <v>1854</v>
      </c>
      <c r="AL864" s="146">
        <f t="shared" si="1633"/>
        <v>1854</v>
      </c>
      <c r="AM864" s="228">
        <v>1854.281036</v>
      </c>
      <c r="AN864" s="182">
        <f t="shared" si="1617"/>
        <v>0</v>
      </c>
      <c r="AO864" s="219">
        <v>0</v>
      </c>
      <c r="AP864" s="176">
        <f>(SUMIF([5]预算调整!$O:$O,A:A,[5]预算调整!$AD:$AD))/10000</f>
        <v>0</v>
      </c>
      <c r="AQ864" s="219">
        <f t="shared" si="1618"/>
        <v>0</v>
      </c>
      <c r="AR864" s="219">
        <v>0</v>
      </c>
      <c r="AS864" s="182">
        <f>(SUMIF([6]预算调整!$F:$F,A:A,[6]预算调整!$P:$P))/10000</f>
        <v>0</v>
      </c>
      <c r="AT864" s="219">
        <f t="shared" si="1634"/>
        <v>0</v>
      </c>
      <c r="AW864" s="231">
        <v>0</v>
      </c>
      <c r="AX864" s="182">
        <f>(SUMIF([7]Sheet2!$B:$B,A:A,[7]Sheet2!$C:$C))/10000</f>
        <v>0</v>
      </c>
      <c r="AY864" s="219">
        <f t="shared" si="1635"/>
        <v>0</v>
      </c>
      <c r="BC864" s="182">
        <v>0</v>
      </c>
      <c r="BD864" s="146">
        <f t="shared" si="1636"/>
        <v>0</v>
      </c>
      <c r="BE864" s="182">
        <v>0</v>
      </c>
      <c r="BF864" s="182">
        <f>SUMIF([8]Sheet1!$O:$O,A864,[8]Sheet1!$AD:$AD)</f>
        <v>0</v>
      </c>
    </row>
    <row r="865" customHeight="1" spans="1:58">
      <c r="A865" s="208">
        <v>2130306</v>
      </c>
      <c r="B865" s="60" t="s">
        <v>744</v>
      </c>
      <c r="C865" s="63">
        <f t="shared" si="1620"/>
        <v>2</v>
      </c>
      <c r="D865" s="63">
        <f t="shared" si="1621"/>
        <v>0</v>
      </c>
      <c r="E865" s="63">
        <f t="shared" si="1622"/>
        <v>9</v>
      </c>
      <c r="F865" s="63">
        <f t="shared" si="1623"/>
        <v>10</v>
      </c>
      <c r="G865" s="63">
        <f t="shared" si="1624"/>
        <v>10</v>
      </c>
      <c r="H865" s="63">
        <f t="shared" si="1625"/>
        <v>11</v>
      </c>
      <c r="I865" s="106" t="str">
        <f t="shared" si="1585"/>
        <v>是</v>
      </c>
      <c r="J865" s="146" t="str">
        <f t="shared" si="1597"/>
        <v>项</v>
      </c>
      <c r="K865" s="146" t="str">
        <f t="shared" si="1598"/>
        <v>213</v>
      </c>
      <c r="N865" s="218">
        <v>0</v>
      </c>
      <c r="O865" s="146">
        <v>0</v>
      </c>
      <c r="P865" s="219">
        <f t="shared" si="1626"/>
        <v>0</v>
      </c>
      <c r="Q865" s="219">
        <v>0</v>
      </c>
      <c r="R865" s="219">
        <v>0</v>
      </c>
      <c r="S865" s="219">
        <f>VLOOKUP(A:A,[3]全区!$A$1:$O$65536,15,FALSE)</f>
        <v>0</v>
      </c>
      <c r="T865" s="219">
        <v>0</v>
      </c>
      <c r="U865" s="146">
        <f>VLOOKUP(A:A,[3]全区!$A$1:$Q$65536,17,FALSE)</f>
        <v>0</v>
      </c>
      <c r="V865" s="219">
        <f t="shared" si="1627"/>
        <v>0</v>
      </c>
      <c r="W865" s="219">
        <v>2</v>
      </c>
      <c r="X865" s="182">
        <f>VLOOKUP(A:A,[3]全区!$A$1:$S$65536,19,FALSE)</f>
        <v>1.844149</v>
      </c>
      <c r="Y865" s="219">
        <f t="shared" si="1628"/>
        <v>2</v>
      </c>
      <c r="AA865" s="182">
        <f>VLOOKUP(A:A,[2]全区!$A$1:$T$65536,20,FALSE)</f>
        <v>0</v>
      </c>
      <c r="AB865" s="219">
        <f t="shared" si="1629"/>
        <v>0</v>
      </c>
      <c r="AC865" s="182">
        <f>VLOOKUP(A:A,[1]全区!$A$1:$V$65536,22,FALSE)</f>
        <v>0</v>
      </c>
      <c r="AD865" s="219">
        <f t="shared" si="1630"/>
        <v>0</v>
      </c>
      <c r="AE865" s="182">
        <f>VLOOKUP(A:A,[2]全区!$A$1:$P$65536,16,FALSE)</f>
        <v>38</v>
      </c>
      <c r="AF865" s="219">
        <f t="shared" si="1631"/>
        <v>38</v>
      </c>
      <c r="AH865" s="182">
        <v>11</v>
      </c>
      <c r="AI865" s="182">
        <f>VLOOKUP(A:A,'[4]YB01'!$A$1:$C$1317,3,FALSE)</f>
        <v>11</v>
      </c>
      <c r="AJ865" s="177">
        <f t="shared" si="1632"/>
        <v>0</v>
      </c>
      <c r="AK865" s="146">
        <v>11</v>
      </c>
      <c r="AL865" s="146">
        <f t="shared" si="1633"/>
        <v>11</v>
      </c>
      <c r="AM865" s="228">
        <v>11.444149</v>
      </c>
      <c r="AN865" s="182">
        <f t="shared" si="1617"/>
        <v>0</v>
      </c>
      <c r="AO865" s="219">
        <v>0</v>
      </c>
      <c r="AP865" s="176">
        <f>(SUMIF([5]预算调整!$O:$O,A:A,[5]预算调整!$AD:$AD))/10000</f>
        <v>0</v>
      </c>
      <c r="AQ865" s="219">
        <f t="shared" si="1618"/>
        <v>0</v>
      </c>
      <c r="AR865" s="219">
        <v>0</v>
      </c>
      <c r="AS865" s="182">
        <f>(SUMIF([6]预算调整!$F:$F,A:A,[6]预算调整!$P:$P))/10000</f>
        <v>0</v>
      </c>
      <c r="AT865" s="219">
        <f t="shared" si="1634"/>
        <v>0</v>
      </c>
      <c r="AW865" s="231">
        <v>10</v>
      </c>
      <c r="AX865" s="182">
        <f>(SUMIF([7]Sheet2!$B:$B,A:A,[7]Sheet2!$C:$C))/10000</f>
        <v>9.6</v>
      </c>
      <c r="AY865" s="219">
        <f t="shared" si="1635"/>
        <v>10</v>
      </c>
      <c r="BC865" s="182">
        <v>0</v>
      </c>
      <c r="BD865" s="146">
        <f t="shared" si="1636"/>
        <v>0</v>
      </c>
      <c r="BE865" s="182">
        <v>0</v>
      </c>
      <c r="BF865" s="182">
        <f>SUMIF([8]Sheet1!$O:$O,A865,[8]Sheet1!$AD:$AD)</f>
        <v>0</v>
      </c>
    </row>
    <row r="866" hidden="1" customHeight="1" spans="1:58">
      <c r="A866" s="208">
        <v>2130307</v>
      </c>
      <c r="B866" s="60" t="s">
        <v>745</v>
      </c>
      <c r="C866" s="63">
        <f t="shared" si="1620"/>
        <v>8603</v>
      </c>
      <c r="D866" s="63">
        <f t="shared" si="1621"/>
        <v>8603</v>
      </c>
      <c r="E866" s="63">
        <f t="shared" si="1622"/>
        <v>-8603</v>
      </c>
      <c r="F866" s="63">
        <f t="shared" si="1623"/>
        <v>-8603</v>
      </c>
      <c r="G866" s="63">
        <f t="shared" si="1624"/>
        <v>0</v>
      </c>
      <c r="H866" s="63">
        <f t="shared" si="1625"/>
        <v>0</v>
      </c>
      <c r="I866" s="106" t="str">
        <f t="shared" si="1585"/>
        <v>否</v>
      </c>
      <c r="J866" s="146" t="str">
        <f t="shared" si="1597"/>
        <v>项</v>
      </c>
      <c r="K866" s="146" t="str">
        <f t="shared" si="1598"/>
        <v>213</v>
      </c>
      <c r="N866" s="218">
        <v>0</v>
      </c>
      <c r="O866" s="146">
        <v>0</v>
      </c>
      <c r="P866" s="219">
        <f t="shared" si="1626"/>
        <v>0</v>
      </c>
      <c r="Q866" s="219">
        <v>0</v>
      </c>
      <c r="R866" s="219">
        <v>0</v>
      </c>
      <c r="S866" s="219">
        <f>VLOOKUP(A:A,[3]全区!$A$1:$O$65536,15,FALSE)</f>
        <v>0</v>
      </c>
      <c r="T866" s="219">
        <v>8603</v>
      </c>
      <c r="U866" s="146">
        <f>VLOOKUP(A:A,[3]全区!$A$1:$Q$65536,17,FALSE)</f>
        <v>8603</v>
      </c>
      <c r="V866" s="219">
        <f t="shared" si="1627"/>
        <v>8603</v>
      </c>
      <c r="W866" s="219">
        <v>0</v>
      </c>
      <c r="X866" s="182">
        <f>VLOOKUP(A:A,[3]全区!$A$1:$S$65536,19,FALSE)</f>
        <v>0</v>
      </c>
      <c r="Y866" s="219">
        <f t="shared" si="1628"/>
        <v>0</v>
      </c>
      <c r="AA866" s="182">
        <f>VLOOKUP(A:A,[2]全区!$A$1:$T$65536,20,FALSE)</f>
        <v>266.99</v>
      </c>
      <c r="AB866" s="219">
        <f t="shared" si="1629"/>
        <v>267</v>
      </c>
      <c r="AC866" s="182">
        <f>VLOOKUP(A:A,[1]全区!$A$1:$V$65536,22,FALSE)</f>
        <v>0</v>
      </c>
      <c r="AD866" s="219">
        <f t="shared" si="1630"/>
        <v>0</v>
      </c>
      <c r="AE866" s="182">
        <f>VLOOKUP(A:A,[2]全区!$A$1:$P$65536,16,FALSE)</f>
        <v>0</v>
      </c>
      <c r="AF866" s="219">
        <f t="shared" si="1631"/>
        <v>0</v>
      </c>
      <c r="AH866" s="182">
        <v>0</v>
      </c>
      <c r="AI866" s="182">
        <f>VLOOKUP(A:A,'[4]YB01'!$A$1:$C$1317,3,FALSE)</f>
        <v>0</v>
      </c>
      <c r="AJ866" s="177">
        <f t="shared" si="1632"/>
        <v>0</v>
      </c>
      <c r="AK866" s="146">
        <v>0</v>
      </c>
      <c r="AL866" s="146">
        <f t="shared" si="1633"/>
        <v>0</v>
      </c>
      <c r="AM866" s="228">
        <v>0</v>
      </c>
      <c r="AN866" s="182">
        <f t="shared" si="1617"/>
        <v>0</v>
      </c>
      <c r="AO866" s="219">
        <v>0</v>
      </c>
      <c r="AP866" s="176">
        <f>(SUMIF([5]预算调整!$O:$O,A:A,[5]预算调整!$AD:$AD))/10000</f>
        <v>0</v>
      </c>
      <c r="AQ866" s="219">
        <f t="shared" si="1618"/>
        <v>0</v>
      </c>
      <c r="AR866" s="219">
        <v>0</v>
      </c>
      <c r="AS866" s="182">
        <f>(SUMIF([6]预算调整!$F:$F,A:A,[6]预算调整!$P:$P))/10000</f>
        <v>0</v>
      </c>
      <c r="AT866" s="219">
        <f t="shared" si="1634"/>
        <v>0</v>
      </c>
      <c r="AW866" s="231">
        <v>0</v>
      </c>
      <c r="AX866" s="182">
        <f>(SUMIF([7]Sheet2!$B:$B,A:A,[7]Sheet2!$C:$C))/10000</f>
        <v>0</v>
      </c>
      <c r="AY866" s="219">
        <f t="shared" si="1635"/>
        <v>0</v>
      </c>
      <c r="BC866" s="182">
        <v>0</v>
      </c>
      <c r="BD866" s="146">
        <f t="shared" si="1636"/>
        <v>0</v>
      </c>
      <c r="BE866" s="182">
        <v>0</v>
      </c>
      <c r="BF866" s="182">
        <f>SUMIF([8]Sheet1!$O:$O,A866,[8]Sheet1!$AD:$AD)</f>
        <v>0</v>
      </c>
    </row>
    <row r="867" hidden="1" customHeight="1" spans="1:58">
      <c r="A867" s="208">
        <v>2130308</v>
      </c>
      <c r="B867" s="60" t="s">
        <v>746</v>
      </c>
      <c r="C867" s="63">
        <f t="shared" si="1620"/>
        <v>0</v>
      </c>
      <c r="D867" s="63">
        <f t="shared" si="1621"/>
        <v>0</v>
      </c>
      <c r="E867" s="63">
        <f t="shared" si="1622"/>
        <v>0</v>
      </c>
      <c r="F867" s="63">
        <f t="shared" si="1623"/>
        <v>0</v>
      </c>
      <c r="G867" s="63">
        <f t="shared" si="1624"/>
        <v>0</v>
      </c>
      <c r="H867" s="63">
        <f t="shared" si="1625"/>
        <v>0</v>
      </c>
      <c r="I867" s="106" t="str">
        <f t="shared" si="1585"/>
        <v>否</v>
      </c>
      <c r="J867" s="146" t="str">
        <f t="shared" si="1597"/>
        <v>项</v>
      </c>
      <c r="K867" s="146" t="str">
        <f t="shared" si="1598"/>
        <v>213</v>
      </c>
      <c r="N867" s="218">
        <v>0</v>
      </c>
      <c r="O867" s="146">
        <v>0</v>
      </c>
      <c r="P867" s="219">
        <f t="shared" si="1626"/>
        <v>0</v>
      </c>
      <c r="Q867" s="219">
        <v>0</v>
      </c>
      <c r="R867" s="219">
        <v>0</v>
      </c>
      <c r="S867" s="219">
        <f>VLOOKUP(A:A,[3]全区!$A$1:$O$65536,15,FALSE)</f>
        <v>0</v>
      </c>
      <c r="T867" s="219">
        <v>0</v>
      </c>
      <c r="U867" s="146">
        <f>VLOOKUP(A:A,[3]全区!$A$1:$Q$65536,17,FALSE)</f>
        <v>0</v>
      </c>
      <c r="V867" s="219">
        <f t="shared" si="1627"/>
        <v>0</v>
      </c>
      <c r="W867" s="219">
        <v>0</v>
      </c>
      <c r="X867" s="182">
        <f>VLOOKUP(A:A,[3]全区!$A$1:$S$65536,19,FALSE)</f>
        <v>0</v>
      </c>
      <c r="Y867" s="219">
        <f t="shared" si="1628"/>
        <v>0</v>
      </c>
      <c r="AA867" s="182">
        <f>VLOOKUP(A:A,[2]全区!$A$1:$T$65536,20,FALSE)</f>
        <v>0</v>
      </c>
      <c r="AB867" s="219">
        <f t="shared" si="1629"/>
        <v>0</v>
      </c>
      <c r="AC867" s="182">
        <f>VLOOKUP(A:A,[1]全区!$A$1:$V$65536,22,FALSE)</f>
        <v>0</v>
      </c>
      <c r="AD867" s="219">
        <f t="shared" si="1630"/>
        <v>0</v>
      </c>
      <c r="AE867" s="182">
        <f>VLOOKUP(A:A,[2]全区!$A$1:$P$65536,16,FALSE)</f>
        <v>0</v>
      </c>
      <c r="AF867" s="219">
        <f t="shared" si="1631"/>
        <v>0</v>
      </c>
      <c r="AH867" s="182">
        <v>0</v>
      </c>
      <c r="AI867" s="182">
        <f>VLOOKUP(A:A,'[4]YB01'!$A$1:$C$1317,3,FALSE)</f>
        <v>0</v>
      </c>
      <c r="AJ867" s="177">
        <f t="shared" si="1632"/>
        <v>0</v>
      </c>
      <c r="AK867" s="146">
        <v>0</v>
      </c>
      <c r="AL867" s="146">
        <f t="shared" si="1633"/>
        <v>0</v>
      </c>
      <c r="AM867" s="228">
        <v>0</v>
      </c>
      <c r="AN867" s="182">
        <f t="shared" si="1617"/>
        <v>0</v>
      </c>
      <c r="AO867" s="219">
        <v>0</v>
      </c>
      <c r="AP867" s="176">
        <f>(SUMIF([5]预算调整!$O:$O,A:A,[5]预算调整!$AD:$AD))/10000</f>
        <v>0</v>
      </c>
      <c r="AQ867" s="219">
        <f t="shared" si="1618"/>
        <v>0</v>
      </c>
      <c r="AR867" s="219">
        <v>0</v>
      </c>
      <c r="AS867" s="182">
        <f>(SUMIF([6]预算调整!$F:$F,A:A,[6]预算调整!$P:$P))/10000</f>
        <v>0</v>
      </c>
      <c r="AT867" s="219">
        <f t="shared" si="1634"/>
        <v>0</v>
      </c>
      <c r="AW867" s="231">
        <v>0</v>
      </c>
      <c r="AX867" s="182">
        <f>(SUMIF([7]Sheet2!$B:$B,A:A,[7]Sheet2!$C:$C))/10000</f>
        <v>0</v>
      </c>
      <c r="AY867" s="219">
        <f t="shared" si="1635"/>
        <v>0</v>
      </c>
      <c r="BC867" s="182">
        <v>0</v>
      </c>
      <c r="BD867" s="146">
        <f t="shared" si="1636"/>
        <v>0</v>
      </c>
      <c r="BE867" s="182">
        <v>0</v>
      </c>
      <c r="BF867" s="182">
        <f>SUMIF([8]Sheet1!$O:$O,A867,[8]Sheet1!$AD:$AD)</f>
        <v>0</v>
      </c>
    </row>
    <row r="868" customHeight="1" spans="1:58">
      <c r="A868" s="208">
        <v>2130309</v>
      </c>
      <c r="B868" s="60" t="s">
        <v>747</v>
      </c>
      <c r="C868" s="63">
        <f t="shared" si="1620"/>
        <v>60</v>
      </c>
      <c r="D868" s="63">
        <f t="shared" si="1621"/>
        <v>0</v>
      </c>
      <c r="E868" s="63">
        <f t="shared" si="1622"/>
        <v>-14</v>
      </c>
      <c r="F868" s="63">
        <f t="shared" si="1623"/>
        <v>0</v>
      </c>
      <c r="G868" s="63">
        <f t="shared" si="1624"/>
        <v>0</v>
      </c>
      <c r="H868" s="63">
        <f t="shared" si="1625"/>
        <v>46</v>
      </c>
      <c r="I868" s="106" t="str">
        <f t="shared" si="1585"/>
        <v>是</v>
      </c>
      <c r="J868" s="146" t="str">
        <f t="shared" si="1597"/>
        <v>项</v>
      </c>
      <c r="K868" s="146" t="str">
        <f t="shared" si="1598"/>
        <v>213</v>
      </c>
      <c r="N868" s="218">
        <v>60</v>
      </c>
      <c r="O868" s="146">
        <v>59.8956</v>
      </c>
      <c r="P868" s="219">
        <f t="shared" si="1626"/>
        <v>60</v>
      </c>
      <c r="Q868" s="219">
        <v>0</v>
      </c>
      <c r="R868" s="219">
        <v>0</v>
      </c>
      <c r="S868" s="219">
        <f>VLOOKUP(A:A,[3]全区!$A$1:$O$65536,15,FALSE)</f>
        <v>0</v>
      </c>
      <c r="T868" s="219">
        <v>0</v>
      </c>
      <c r="U868" s="146">
        <f>VLOOKUP(A:A,[3]全区!$A$1:$Q$65536,17,FALSE)</f>
        <v>0</v>
      </c>
      <c r="V868" s="219">
        <f t="shared" si="1627"/>
        <v>0</v>
      </c>
      <c r="W868" s="219">
        <v>0</v>
      </c>
      <c r="X868" s="182">
        <f>VLOOKUP(A:A,[3]全区!$A$1:$S$65536,19,FALSE)</f>
        <v>0</v>
      </c>
      <c r="Y868" s="219">
        <f t="shared" si="1628"/>
        <v>0</v>
      </c>
      <c r="AA868" s="182">
        <f>VLOOKUP(A:A,[2]全区!$A$1:$T$65536,20,FALSE)</f>
        <v>0</v>
      </c>
      <c r="AB868" s="219">
        <f t="shared" si="1629"/>
        <v>0</v>
      </c>
      <c r="AC868" s="182">
        <f>VLOOKUP(A:A,[1]全区!$A$1:$V$65536,22,FALSE)</f>
        <v>0</v>
      </c>
      <c r="AD868" s="219">
        <f t="shared" si="1630"/>
        <v>0</v>
      </c>
      <c r="AE868" s="182">
        <f>VLOOKUP(A:A,[2]全区!$A$1:$P$65536,16,FALSE)</f>
        <v>0</v>
      </c>
      <c r="AF868" s="219">
        <f t="shared" si="1631"/>
        <v>0</v>
      </c>
      <c r="AH868" s="182">
        <v>36</v>
      </c>
      <c r="AI868" s="182">
        <f>VLOOKUP(A:A,'[4]YB01'!$A$1:$C$1317,3,FALSE)</f>
        <v>36</v>
      </c>
      <c r="AJ868" s="177">
        <f t="shared" si="1632"/>
        <v>0</v>
      </c>
      <c r="AK868" s="146">
        <v>36</v>
      </c>
      <c r="AL868" s="146">
        <f t="shared" si="1633"/>
        <v>36</v>
      </c>
      <c r="AM868" s="228">
        <v>35.800765</v>
      </c>
      <c r="AN868" s="182">
        <f t="shared" si="1617"/>
        <v>10</v>
      </c>
      <c r="AO868" s="219">
        <v>0</v>
      </c>
      <c r="AP868" s="176">
        <f>(SUMIF([5]预算调整!$O:$O,A:A,[5]预算调整!$AD:$AD))/10000</f>
        <v>0</v>
      </c>
      <c r="AQ868" s="219">
        <f t="shared" si="1618"/>
        <v>0</v>
      </c>
      <c r="AR868" s="219">
        <v>0</v>
      </c>
      <c r="AS868" s="182">
        <f>(SUMIF([6]预算调整!$F:$F,A:A,[6]预算调整!$P:$P))/10000</f>
        <v>0</v>
      </c>
      <c r="AT868" s="219">
        <f t="shared" si="1634"/>
        <v>0</v>
      </c>
      <c r="AW868" s="231">
        <v>0</v>
      </c>
      <c r="AX868" s="182">
        <f>(SUMIF([7]Sheet2!$B:$B,A:A,[7]Sheet2!$C:$C))/10000</f>
        <v>0</v>
      </c>
      <c r="AY868" s="219">
        <f t="shared" si="1635"/>
        <v>0</v>
      </c>
      <c r="BC868" s="182">
        <v>10</v>
      </c>
      <c r="BD868" s="146">
        <f t="shared" si="1636"/>
        <v>10</v>
      </c>
      <c r="BE868" s="182">
        <v>10.0709</v>
      </c>
      <c r="BF868" s="182">
        <f>SUMIF([8]Sheet1!$O:$O,A868,[8]Sheet1!$AD:$AD)</f>
        <v>100709</v>
      </c>
    </row>
    <row r="869" customHeight="1" spans="1:58">
      <c r="A869" s="208">
        <v>2130310</v>
      </c>
      <c r="B869" s="60" t="s">
        <v>748</v>
      </c>
      <c r="C869" s="63">
        <f t="shared" si="1620"/>
        <v>114</v>
      </c>
      <c r="D869" s="63">
        <f t="shared" si="1621"/>
        <v>0</v>
      </c>
      <c r="E869" s="63">
        <f t="shared" si="1622"/>
        <v>914</v>
      </c>
      <c r="F869" s="63">
        <f t="shared" si="1623"/>
        <v>1026</v>
      </c>
      <c r="G869" s="63">
        <f t="shared" si="1624"/>
        <v>1026</v>
      </c>
      <c r="H869" s="63">
        <f t="shared" si="1625"/>
        <v>1028</v>
      </c>
      <c r="I869" s="106" t="str">
        <f t="shared" si="1585"/>
        <v>是</v>
      </c>
      <c r="J869" s="146" t="str">
        <f t="shared" si="1597"/>
        <v>项</v>
      </c>
      <c r="K869" s="146" t="str">
        <f t="shared" si="1598"/>
        <v>213</v>
      </c>
      <c r="N869" s="218">
        <v>114</v>
      </c>
      <c r="O869" s="146">
        <v>113.98541</v>
      </c>
      <c r="P869" s="219">
        <f t="shared" si="1626"/>
        <v>114</v>
      </c>
      <c r="Q869" s="219">
        <v>0</v>
      </c>
      <c r="R869" s="219">
        <v>0</v>
      </c>
      <c r="S869" s="219">
        <f>VLOOKUP(A:A,[3]全区!$A$1:$O$65536,15,FALSE)</f>
        <v>0</v>
      </c>
      <c r="T869" s="219">
        <v>0</v>
      </c>
      <c r="U869" s="146">
        <f>VLOOKUP(A:A,[3]全区!$A$1:$Q$65536,17,FALSE)</f>
        <v>0</v>
      </c>
      <c r="V869" s="219">
        <f t="shared" si="1627"/>
        <v>0</v>
      </c>
      <c r="W869" s="219">
        <v>0</v>
      </c>
      <c r="X869" s="182">
        <f>VLOOKUP(A:A,[3]全区!$A$1:$S$65536,19,FALSE)</f>
        <v>0</v>
      </c>
      <c r="Y869" s="219">
        <f t="shared" si="1628"/>
        <v>0</v>
      </c>
      <c r="AA869" s="182">
        <f>VLOOKUP(A:A,[2]全区!$A$1:$T$65536,20,FALSE)</f>
        <v>0</v>
      </c>
      <c r="AB869" s="219">
        <f t="shared" si="1629"/>
        <v>0</v>
      </c>
      <c r="AC869" s="182">
        <f>VLOOKUP(A:A,[1]全区!$A$1:$V$65536,22,FALSE)</f>
        <v>0</v>
      </c>
      <c r="AD869" s="219">
        <f t="shared" si="1630"/>
        <v>0</v>
      </c>
      <c r="AE869" s="182">
        <f>VLOOKUP(A:A,[2]全区!$A$1:$P$65536,16,FALSE)</f>
        <v>2417</v>
      </c>
      <c r="AF869" s="219">
        <f t="shared" si="1631"/>
        <v>2417</v>
      </c>
      <c r="AH869" s="182">
        <v>1028</v>
      </c>
      <c r="AI869" s="182">
        <f>VLOOKUP(A:A,'[4]YB01'!$A$1:$C$1317,3,FALSE)</f>
        <v>1028</v>
      </c>
      <c r="AJ869" s="177">
        <f t="shared" si="1632"/>
        <v>0</v>
      </c>
      <c r="AK869" s="146">
        <v>1028</v>
      </c>
      <c r="AL869" s="146">
        <f t="shared" si="1633"/>
        <v>1028</v>
      </c>
      <c r="AM869" s="228">
        <v>1028.030089</v>
      </c>
      <c r="AN869" s="182">
        <f t="shared" si="1617"/>
        <v>0</v>
      </c>
      <c r="AO869" s="219">
        <v>0</v>
      </c>
      <c r="AP869" s="176">
        <f>(SUMIF([5]预算调整!$O:$O,A:A,[5]预算调整!$AD:$AD))/10000</f>
        <v>0</v>
      </c>
      <c r="AQ869" s="219">
        <f t="shared" si="1618"/>
        <v>0</v>
      </c>
      <c r="AR869" s="219">
        <v>0</v>
      </c>
      <c r="AS869" s="182">
        <f>(SUMIF([6]预算调整!$F:$F,A:A,[6]预算调整!$P:$P))/10000</f>
        <v>0</v>
      </c>
      <c r="AT869" s="219">
        <f t="shared" si="1634"/>
        <v>0</v>
      </c>
      <c r="AW869" s="231">
        <v>1026</v>
      </c>
      <c r="AX869" s="182">
        <f>(SUMIF([7]Sheet2!$B:$B,A:A,[7]Sheet2!$C:$C))/10000</f>
        <v>1026.225689</v>
      </c>
      <c r="AY869" s="219">
        <f t="shared" si="1635"/>
        <v>1026</v>
      </c>
      <c r="BC869" s="182">
        <v>0</v>
      </c>
      <c r="BD869" s="146">
        <f t="shared" si="1636"/>
        <v>0</v>
      </c>
      <c r="BE869" s="182">
        <v>0</v>
      </c>
      <c r="BF869" s="182">
        <f>SUMIF([8]Sheet1!$O:$O,A869,[8]Sheet1!$AD:$AD)</f>
        <v>0</v>
      </c>
    </row>
    <row r="870" customHeight="1" spans="1:58">
      <c r="A870" s="208">
        <v>2130311</v>
      </c>
      <c r="B870" s="60" t="s">
        <v>749</v>
      </c>
      <c r="C870" s="63">
        <f t="shared" si="1620"/>
        <v>62</v>
      </c>
      <c r="D870" s="63">
        <f t="shared" si="1621"/>
        <v>0</v>
      </c>
      <c r="E870" s="63">
        <f t="shared" si="1622"/>
        <v>-10</v>
      </c>
      <c r="F870" s="63">
        <f t="shared" si="1623"/>
        <v>44</v>
      </c>
      <c r="G870" s="63">
        <f t="shared" si="1624"/>
        <v>44</v>
      </c>
      <c r="H870" s="63">
        <f t="shared" si="1625"/>
        <v>52</v>
      </c>
      <c r="I870" s="106" t="str">
        <f t="shared" si="1585"/>
        <v>是</v>
      </c>
      <c r="J870" s="146" t="str">
        <f t="shared" si="1597"/>
        <v>项</v>
      </c>
      <c r="K870" s="146" t="str">
        <f t="shared" si="1598"/>
        <v>213</v>
      </c>
      <c r="N870" s="218">
        <v>0</v>
      </c>
      <c r="O870" s="146">
        <v>0</v>
      </c>
      <c r="P870" s="219">
        <f t="shared" si="1626"/>
        <v>0</v>
      </c>
      <c r="Q870" s="219">
        <v>0</v>
      </c>
      <c r="R870" s="219">
        <v>0</v>
      </c>
      <c r="S870" s="219">
        <f>VLOOKUP(A:A,[3]全区!$A$1:$O$65536,15,FALSE)</f>
        <v>0</v>
      </c>
      <c r="T870" s="219">
        <v>0</v>
      </c>
      <c r="U870" s="146">
        <f>VLOOKUP(A:A,[3]全区!$A$1:$Q$65536,17,FALSE)</f>
        <v>0</v>
      </c>
      <c r="V870" s="219">
        <f t="shared" si="1627"/>
        <v>0</v>
      </c>
      <c r="W870" s="219">
        <v>62</v>
      </c>
      <c r="X870" s="182">
        <f>VLOOKUP(A:A,[3]全区!$A$1:$S$65536,19,FALSE)</f>
        <v>62</v>
      </c>
      <c r="Y870" s="219">
        <f t="shared" si="1628"/>
        <v>62</v>
      </c>
      <c r="AA870" s="182">
        <f>VLOOKUP(A:A,[2]全区!$A$1:$T$65536,20,FALSE)</f>
        <v>0</v>
      </c>
      <c r="AB870" s="219">
        <f t="shared" si="1629"/>
        <v>0</v>
      </c>
      <c r="AC870" s="182">
        <f>VLOOKUP(A:A,[1]全区!$A$1:$V$65536,22,FALSE)</f>
        <v>0</v>
      </c>
      <c r="AD870" s="219">
        <f t="shared" si="1630"/>
        <v>0</v>
      </c>
      <c r="AE870" s="182">
        <f>VLOOKUP(A:A,[2]全区!$A$1:$P$65536,16,FALSE)</f>
        <v>44</v>
      </c>
      <c r="AF870" s="219">
        <f t="shared" si="1631"/>
        <v>44</v>
      </c>
      <c r="AH870" s="182">
        <v>52</v>
      </c>
      <c r="AI870" s="182">
        <f>VLOOKUP(A:A,'[4]YB01'!$A$1:$C$1317,3,FALSE)</f>
        <v>52</v>
      </c>
      <c r="AJ870" s="177">
        <f t="shared" si="1632"/>
        <v>0</v>
      </c>
      <c r="AK870" s="146">
        <v>52</v>
      </c>
      <c r="AL870" s="146">
        <f t="shared" si="1633"/>
        <v>52</v>
      </c>
      <c r="AM870" s="228">
        <v>51.5</v>
      </c>
      <c r="AN870" s="182">
        <f t="shared" si="1617"/>
        <v>0</v>
      </c>
      <c r="AO870" s="219">
        <v>0</v>
      </c>
      <c r="AP870" s="176">
        <f>(SUMIF([5]预算调整!$O:$O,A:A,[5]预算调整!$AD:$AD))/10000</f>
        <v>0</v>
      </c>
      <c r="AQ870" s="219">
        <f t="shared" si="1618"/>
        <v>0</v>
      </c>
      <c r="AR870" s="219">
        <v>0</v>
      </c>
      <c r="AS870" s="182">
        <f>(SUMIF([6]预算调整!$F:$F,A:A,[6]预算调整!$P:$P))/10000</f>
        <v>0</v>
      </c>
      <c r="AT870" s="219">
        <f t="shared" si="1634"/>
        <v>0</v>
      </c>
      <c r="AW870" s="231">
        <v>44</v>
      </c>
      <c r="AX870" s="182">
        <f>(SUMIF([7]Sheet2!$B:$B,A:A,[7]Sheet2!$C:$C))/10000</f>
        <v>44</v>
      </c>
      <c r="AY870" s="219">
        <f t="shared" si="1635"/>
        <v>44</v>
      </c>
      <c r="BC870" s="182">
        <v>0</v>
      </c>
      <c r="BD870" s="146">
        <f t="shared" si="1636"/>
        <v>0</v>
      </c>
      <c r="BE870" s="182">
        <v>0</v>
      </c>
      <c r="BF870" s="182">
        <f>SUMIF([8]Sheet1!$O:$O,A870,[8]Sheet1!$AD:$AD)</f>
        <v>0</v>
      </c>
    </row>
    <row r="871" hidden="1" customHeight="1" spans="1:58">
      <c r="A871" s="208">
        <v>2130312</v>
      </c>
      <c r="B871" s="60" t="s">
        <v>750</v>
      </c>
      <c r="C871" s="63">
        <f t="shared" si="1620"/>
        <v>0</v>
      </c>
      <c r="D871" s="63">
        <f t="shared" si="1621"/>
        <v>0</v>
      </c>
      <c r="E871" s="63">
        <f t="shared" si="1622"/>
        <v>0</v>
      </c>
      <c r="F871" s="63">
        <f t="shared" si="1623"/>
        <v>0</v>
      </c>
      <c r="G871" s="63">
        <f t="shared" si="1624"/>
        <v>0</v>
      </c>
      <c r="H871" s="63">
        <f t="shared" si="1625"/>
        <v>0</v>
      </c>
      <c r="I871" s="106" t="str">
        <f t="shared" si="1585"/>
        <v>否</v>
      </c>
      <c r="J871" s="146" t="str">
        <f t="shared" si="1597"/>
        <v>项</v>
      </c>
      <c r="K871" s="146" t="str">
        <f t="shared" si="1598"/>
        <v>213</v>
      </c>
      <c r="N871" s="218">
        <v>0</v>
      </c>
      <c r="O871" s="146">
        <v>0</v>
      </c>
      <c r="P871" s="219">
        <f t="shared" si="1626"/>
        <v>0</v>
      </c>
      <c r="Q871" s="219">
        <v>0</v>
      </c>
      <c r="R871" s="219">
        <v>0</v>
      </c>
      <c r="S871" s="219">
        <f>VLOOKUP(A:A,[3]全区!$A$1:$O$65536,15,FALSE)</f>
        <v>0</v>
      </c>
      <c r="T871" s="219">
        <v>0</v>
      </c>
      <c r="U871" s="146">
        <f>VLOOKUP(A:A,[3]全区!$A$1:$Q$65536,17,FALSE)</f>
        <v>0</v>
      </c>
      <c r="V871" s="219">
        <f t="shared" si="1627"/>
        <v>0</v>
      </c>
      <c r="W871" s="219">
        <v>0</v>
      </c>
      <c r="X871" s="182">
        <f>VLOOKUP(A:A,[3]全区!$A$1:$S$65536,19,FALSE)</f>
        <v>0</v>
      </c>
      <c r="Y871" s="219">
        <f t="shared" si="1628"/>
        <v>0</v>
      </c>
      <c r="AA871" s="182">
        <f>VLOOKUP(A:A,[2]全区!$A$1:$T$65536,20,FALSE)</f>
        <v>0</v>
      </c>
      <c r="AB871" s="219">
        <f t="shared" si="1629"/>
        <v>0</v>
      </c>
      <c r="AC871" s="182">
        <f>VLOOKUP(A:A,[1]全区!$A$1:$V$65536,22,FALSE)</f>
        <v>0</v>
      </c>
      <c r="AD871" s="219">
        <f t="shared" si="1630"/>
        <v>0</v>
      </c>
      <c r="AE871" s="182">
        <f>VLOOKUP(A:A,[2]全区!$A$1:$P$65536,16,FALSE)</f>
        <v>0</v>
      </c>
      <c r="AF871" s="219">
        <f t="shared" si="1631"/>
        <v>0</v>
      </c>
      <c r="AH871" s="182">
        <v>0</v>
      </c>
      <c r="AI871" s="182">
        <f>VLOOKUP(A:A,'[4]YB01'!$A$1:$C$1317,3,FALSE)</f>
        <v>0</v>
      </c>
      <c r="AJ871" s="177">
        <f t="shared" si="1632"/>
        <v>0</v>
      </c>
      <c r="AK871" s="146">
        <v>0</v>
      </c>
      <c r="AL871" s="146">
        <f t="shared" si="1633"/>
        <v>0</v>
      </c>
      <c r="AM871" s="228">
        <v>0</v>
      </c>
      <c r="AN871" s="182">
        <f t="shared" si="1617"/>
        <v>0</v>
      </c>
      <c r="AO871" s="219">
        <v>0</v>
      </c>
      <c r="AP871" s="176">
        <f>(SUMIF([5]预算调整!$O:$O,A:A,[5]预算调整!$AD:$AD))/10000</f>
        <v>0</v>
      </c>
      <c r="AQ871" s="219">
        <f t="shared" si="1618"/>
        <v>0</v>
      </c>
      <c r="AR871" s="219">
        <v>0</v>
      </c>
      <c r="AS871" s="182">
        <f>(SUMIF([6]预算调整!$F:$F,A:A,[6]预算调整!$P:$P))/10000</f>
        <v>0</v>
      </c>
      <c r="AT871" s="219">
        <f t="shared" si="1634"/>
        <v>0</v>
      </c>
      <c r="AW871" s="231">
        <v>0</v>
      </c>
      <c r="AX871" s="182">
        <f>(SUMIF([7]Sheet2!$B:$B,A:A,[7]Sheet2!$C:$C))/10000</f>
        <v>0</v>
      </c>
      <c r="AY871" s="219">
        <f t="shared" si="1635"/>
        <v>0</v>
      </c>
      <c r="BC871" s="182">
        <v>0</v>
      </c>
      <c r="BD871" s="146">
        <f t="shared" si="1636"/>
        <v>0</v>
      </c>
      <c r="BE871" s="182">
        <v>0</v>
      </c>
      <c r="BF871" s="182">
        <f>SUMIF([8]Sheet1!$O:$O,A871,[8]Sheet1!$AD:$AD)</f>
        <v>0</v>
      </c>
    </row>
    <row r="872" hidden="1" customHeight="1" spans="1:58">
      <c r="A872" s="208">
        <v>2130313</v>
      </c>
      <c r="B872" s="60" t="s">
        <v>751</v>
      </c>
      <c r="C872" s="63">
        <f t="shared" si="1620"/>
        <v>0</v>
      </c>
      <c r="D872" s="63">
        <f t="shared" si="1621"/>
        <v>0</v>
      </c>
      <c r="E872" s="63">
        <f t="shared" si="1622"/>
        <v>0</v>
      </c>
      <c r="F872" s="63">
        <f t="shared" si="1623"/>
        <v>0</v>
      </c>
      <c r="G872" s="63">
        <f t="shared" si="1624"/>
        <v>0</v>
      </c>
      <c r="H872" s="63">
        <f t="shared" si="1625"/>
        <v>0</v>
      </c>
      <c r="I872" s="106" t="str">
        <f t="shared" si="1585"/>
        <v>否</v>
      </c>
      <c r="J872" s="146" t="str">
        <f t="shared" si="1597"/>
        <v>项</v>
      </c>
      <c r="K872" s="146" t="str">
        <f t="shared" si="1598"/>
        <v>213</v>
      </c>
      <c r="N872" s="218">
        <v>0</v>
      </c>
      <c r="O872" s="146">
        <v>0</v>
      </c>
      <c r="P872" s="219">
        <f t="shared" si="1626"/>
        <v>0</v>
      </c>
      <c r="Q872" s="219">
        <v>0</v>
      </c>
      <c r="R872" s="219">
        <v>0</v>
      </c>
      <c r="S872" s="219">
        <f>VLOOKUP(A:A,[3]全区!$A$1:$O$65536,15,FALSE)</f>
        <v>0</v>
      </c>
      <c r="T872" s="219">
        <v>0</v>
      </c>
      <c r="U872" s="146">
        <f>VLOOKUP(A:A,[3]全区!$A$1:$Q$65536,17,FALSE)</f>
        <v>0</v>
      </c>
      <c r="V872" s="219">
        <f t="shared" si="1627"/>
        <v>0</v>
      </c>
      <c r="W872" s="219">
        <v>0</v>
      </c>
      <c r="X872" s="182">
        <f>VLOOKUP(A:A,[3]全区!$A$1:$S$65536,19,FALSE)</f>
        <v>0</v>
      </c>
      <c r="Y872" s="219">
        <f t="shared" si="1628"/>
        <v>0</v>
      </c>
      <c r="AA872" s="182">
        <f>VLOOKUP(A:A,[2]全区!$A$1:$T$65536,20,FALSE)</f>
        <v>0</v>
      </c>
      <c r="AB872" s="219">
        <f t="shared" si="1629"/>
        <v>0</v>
      </c>
      <c r="AC872" s="182">
        <f>VLOOKUP(A:A,[1]全区!$A$1:$V$65536,22,FALSE)</f>
        <v>0</v>
      </c>
      <c r="AD872" s="219">
        <f t="shared" si="1630"/>
        <v>0</v>
      </c>
      <c r="AE872" s="182">
        <f>VLOOKUP(A:A,[2]全区!$A$1:$P$65536,16,FALSE)</f>
        <v>0</v>
      </c>
      <c r="AF872" s="219">
        <f t="shared" si="1631"/>
        <v>0</v>
      </c>
      <c r="AH872" s="182">
        <v>0</v>
      </c>
      <c r="AI872" s="182">
        <f>VLOOKUP(A:A,'[4]YB01'!$A$1:$C$1317,3,FALSE)</f>
        <v>0</v>
      </c>
      <c r="AJ872" s="177">
        <f t="shared" si="1632"/>
        <v>0</v>
      </c>
      <c r="AK872" s="146">
        <v>0</v>
      </c>
      <c r="AL872" s="146">
        <f t="shared" si="1633"/>
        <v>0</v>
      </c>
      <c r="AM872" s="228">
        <v>0</v>
      </c>
      <c r="AN872" s="182">
        <f t="shared" si="1617"/>
        <v>0</v>
      </c>
      <c r="AO872" s="219">
        <v>0</v>
      </c>
      <c r="AP872" s="176">
        <f>(SUMIF([5]预算调整!$O:$O,A:A,[5]预算调整!$AD:$AD))/10000</f>
        <v>0</v>
      </c>
      <c r="AQ872" s="219">
        <f t="shared" si="1618"/>
        <v>0</v>
      </c>
      <c r="AR872" s="219">
        <v>0</v>
      </c>
      <c r="AS872" s="182">
        <f>(SUMIF([6]预算调整!$F:$F,A:A,[6]预算调整!$P:$P))/10000</f>
        <v>0</v>
      </c>
      <c r="AT872" s="219">
        <f t="shared" si="1634"/>
        <v>0</v>
      </c>
      <c r="AW872" s="231">
        <v>0</v>
      </c>
      <c r="AX872" s="182">
        <f>(SUMIF([7]Sheet2!$B:$B,A:A,[7]Sheet2!$C:$C))/10000</f>
        <v>0</v>
      </c>
      <c r="AY872" s="219">
        <f t="shared" si="1635"/>
        <v>0</v>
      </c>
      <c r="BC872" s="182">
        <v>0</v>
      </c>
      <c r="BD872" s="146">
        <f t="shared" si="1636"/>
        <v>0</v>
      </c>
      <c r="BE872" s="182">
        <v>0</v>
      </c>
      <c r="BF872" s="182">
        <f>SUMIF([8]Sheet1!$O:$O,A872,[8]Sheet1!$AD:$AD)</f>
        <v>0</v>
      </c>
    </row>
    <row r="873" customHeight="1" spans="1:58">
      <c r="A873" s="208">
        <v>2130314</v>
      </c>
      <c r="B873" s="60" t="s">
        <v>752</v>
      </c>
      <c r="C873" s="63">
        <f t="shared" si="1620"/>
        <v>8</v>
      </c>
      <c r="D873" s="63">
        <f t="shared" si="1621"/>
        <v>0</v>
      </c>
      <c r="E873" s="63">
        <f t="shared" si="1622"/>
        <v>66</v>
      </c>
      <c r="F873" s="63">
        <f t="shared" si="1623"/>
        <v>66</v>
      </c>
      <c r="G873" s="63">
        <f t="shared" si="1624"/>
        <v>66</v>
      </c>
      <c r="H873" s="63">
        <f t="shared" si="1625"/>
        <v>74</v>
      </c>
      <c r="I873" s="106" t="str">
        <f t="shared" ref="I873:I936" si="1637">IF(SUM(C873:H873)=0,"否","是")</f>
        <v>是</v>
      </c>
      <c r="J873" s="146" t="str">
        <f t="shared" si="1597"/>
        <v>项</v>
      </c>
      <c r="K873" s="146" t="str">
        <f t="shared" si="1598"/>
        <v>213</v>
      </c>
      <c r="N873" s="218">
        <v>0</v>
      </c>
      <c r="O873" s="146">
        <v>0</v>
      </c>
      <c r="P873" s="219">
        <f t="shared" si="1626"/>
        <v>0</v>
      </c>
      <c r="Q873" s="219">
        <v>0</v>
      </c>
      <c r="R873" s="219">
        <v>0</v>
      </c>
      <c r="S873" s="219">
        <f>VLOOKUP(A:A,[3]全区!$A$1:$O$65536,15,FALSE)</f>
        <v>0</v>
      </c>
      <c r="T873" s="219">
        <v>0</v>
      </c>
      <c r="U873" s="146">
        <f>VLOOKUP(A:A,[3]全区!$A$1:$Q$65536,17,FALSE)</f>
        <v>0</v>
      </c>
      <c r="V873" s="219">
        <f t="shared" si="1627"/>
        <v>0</v>
      </c>
      <c r="W873" s="219">
        <v>8</v>
      </c>
      <c r="X873" s="182">
        <f>VLOOKUP(A:A,[3]全区!$A$1:$S$65536,19,FALSE)</f>
        <v>7.514775</v>
      </c>
      <c r="Y873" s="219">
        <f t="shared" si="1628"/>
        <v>8</v>
      </c>
      <c r="AA873" s="182">
        <f>VLOOKUP(A:A,[2]全区!$A$1:$T$65536,20,FALSE)</f>
        <v>0</v>
      </c>
      <c r="AB873" s="219">
        <f t="shared" si="1629"/>
        <v>0</v>
      </c>
      <c r="AC873" s="182">
        <f>VLOOKUP(A:A,[1]全区!$A$1:$V$65536,22,FALSE)</f>
        <v>99</v>
      </c>
      <c r="AD873" s="219">
        <f t="shared" si="1630"/>
        <v>99</v>
      </c>
      <c r="AE873" s="182">
        <f>VLOOKUP(A:A,[2]全区!$A$1:$P$65536,16,FALSE)</f>
        <v>66</v>
      </c>
      <c r="AF873" s="219">
        <f t="shared" si="1631"/>
        <v>66</v>
      </c>
      <c r="AH873" s="182">
        <v>74</v>
      </c>
      <c r="AI873" s="182">
        <f>VLOOKUP(A:A,'[4]YB01'!$A$1:$C$1317,3,FALSE)</f>
        <v>74</v>
      </c>
      <c r="AJ873" s="177">
        <f t="shared" si="1632"/>
        <v>0</v>
      </c>
      <c r="AK873" s="146">
        <v>74</v>
      </c>
      <c r="AL873" s="146">
        <f t="shared" si="1633"/>
        <v>74</v>
      </c>
      <c r="AM873" s="228">
        <v>73.514775</v>
      </c>
      <c r="AN873" s="182">
        <f t="shared" si="1617"/>
        <v>0</v>
      </c>
      <c r="AO873" s="219">
        <v>0</v>
      </c>
      <c r="AP873" s="176">
        <f>(SUMIF([5]预算调整!$O:$O,A:A,[5]预算调整!$AD:$AD))/10000</f>
        <v>0</v>
      </c>
      <c r="AQ873" s="219">
        <f t="shared" si="1618"/>
        <v>0</v>
      </c>
      <c r="AR873" s="219">
        <v>0</v>
      </c>
      <c r="AS873" s="182">
        <f>(SUMIF([6]预算调整!$F:$F,A:A,[6]预算调整!$P:$P))/10000</f>
        <v>0</v>
      </c>
      <c r="AT873" s="219">
        <f t="shared" si="1634"/>
        <v>0</v>
      </c>
      <c r="AW873" s="231">
        <v>66</v>
      </c>
      <c r="AX873" s="182">
        <f>(SUMIF([7]Sheet2!$B:$B,A:A,[7]Sheet2!$C:$C))/10000</f>
        <v>66</v>
      </c>
      <c r="AY873" s="219">
        <f t="shared" si="1635"/>
        <v>66</v>
      </c>
      <c r="BC873" s="182">
        <v>0</v>
      </c>
      <c r="BD873" s="146">
        <f t="shared" si="1636"/>
        <v>0</v>
      </c>
      <c r="BE873" s="182">
        <v>0</v>
      </c>
      <c r="BF873" s="182">
        <f>SUMIF([8]Sheet1!$O:$O,A873,[8]Sheet1!$AD:$AD)</f>
        <v>0</v>
      </c>
    </row>
    <row r="874" customHeight="1" spans="1:58">
      <c r="A874" s="208">
        <v>2130315</v>
      </c>
      <c r="B874" s="60" t="s">
        <v>753</v>
      </c>
      <c r="C874" s="63">
        <f t="shared" si="1620"/>
        <v>60</v>
      </c>
      <c r="D874" s="63">
        <f t="shared" si="1621"/>
        <v>0</v>
      </c>
      <c r="E874" s="63">
        <f t="shared" si="1622"/>
        <v>77</v>
      </c>
      <c r="F874" s="63">
        <f t="shared" si="1623"/>
        <v>77</v>
      </c>
      <c r="G874" s="63">
        <f t="shared" si="1624"/>
        <v>77</v>
      </c>
      <c r="H874" s="63">
        <f t="shared" si="1625"/>
        <v>137</v>
      </c>
      <c r="I874" s="106" t="str">
        <f t="shared" si="1637"/>
        <v>是</v>
      </c>
      <c r="J874" s="146" t="str">
        <f t="shared" ref="J874:J937" si="1638">IF(LEN(A874)=3,"类",IF(LEN(A874)=5,"款","项"))</f>
        <v>项</v>
      </c>
      <c r="K874" s="146" t="str">
        <f t="shared" ref="K874:K937" si="1639">LEFT(A874,3)</f>
        <v>213</v>
      </c>
      <c r="N874" s="218">
        <v>0</v>
      </c>
      <c r="O874" s="146">
        <v>0</v>
      </c>
      <c r="P874" s="219">
        <f t="shared" si="1626"/>
        <v>0</v>
      </c>
      <c r="Q874" s="219">
        <v>0</v>
      </c>
      <c r="R874" s="219">
        <v>0</v>
      </c>
      <c r="S874" s="219">
        <f>VLOOKUP(A:A,[3]全区!$A$1:$O$65536,15,FALSE)</f>
        <v>0</v>
      </c>
      <c r="T874" s="219">
        <v>0</v>
      </c>
      <c r="U874" s="146">
        <f>VLOOKUP(A:A,[3]全区!$A$1:$Q$65536,17,FALSE)</f>
        <v>0</v>
      </c>
      <c r="V874" s="219">
        <f t="shared" si="1627"/>
        <v>0</v>
      </c>
      <c r="W874" s="219">
        <v>60</v>
      </c>
      <c r="X874" s="182">
        <f>VLOOKUP(A:A,[3]全区!$A$1:$S$65536,19,FALSE)</f>
        <v>60</v>
      </c>
      <c r="Y874" s="219">
        <f t="shared" si="1628"/>
        <v>60</v>
      </c>
      <c r="AA874" s="182">
        <f>VLOOKUP(A:A,[2]全区!$A$1:$T$65536,20,FALSE)</f>
        <v>128.4</v>
      </c>
      <c r="AB874" s="219">
        <f t="shared" si="1629"/>
        <v>128</v>
      </c>
      <c r="AC874" s="182">
        <f>VLOOKUP(A:A,[1]全区!$A$1:$V$65536,22,FALSE)</f>
        <v>45</v>
      </c>
      <c r="AD874" s="219">
        <f t="shared" si="1630"/>
        <v>45</v>
      </c>
      <c r="AE874" s="182">
        <f>VLOOKUP(A:A,[2]全区!$A$1:$P$65536,16,FALSE)</f>
        <v>0</v>
      </c>
      <c r="AF874" s="219">
        <f t="shared" si="1631"/>
        <v>0</v>
      </c>
      <c r="AH874" s="182">
        <v>137</v>
      </c>
      <c r="AI874" s="182">
        <f>VLOOKUP(A:A,'[4]YB01'!$A$1:$C$1317,3,FALSE)</f>
        <v>137</v>
      </c>
      <c r="AJ874" s="177">
        <f t="shared" si="1632"/>
        <v>0</v>
      </c>
      <c r="AK874" s="146">
        <v>137</v>
      </c>
      <c r="AL874" s="146">
        <f t="shared" si="1633"/>
        <v>137</v>
      </c>
      <c r="AM874" s="228">
        <v>136.9</v>
      </c>
      <c r="AN874" s="182">
        <f t="shared" si="1617"/>
        <v>0</v>
      </c>
      <c r="AO874" s="219">
        <v>0</v>
      </c>
      <c r="AP874" s="176">
        <f>(SUMIF([5]预算调整!$O:$O,A:A,[5]预算调整!$AD:$AD))/10000</f>
        <v>0</v>
      </c>
      <c r="AQ874" s="219">
        <f t="shared" si="1618"/>
        <v>0</v>
      </c>
      <c r="AR874" s="219">
        <v>0</v>
      </c>
      <c r="AS874" s="182">
        <f>(SUMIF([6]预算调整!$F:$F,A:A,[6]预算调整!$P:$P))/10000</f>
        <v>0</v>
      </c>
      <c r="AT874" s="219">
        <f t="shared" si="1634"/>
        <v>0</v>
      </c>
      <c r="AW874" s="231">
        <v>77</v>
      </c>
      <c r="AX874" s="182">
        <f>(SUMIF([7]Sheet2!$B:$B,A:A,[7]Sheet2!$C:$C))/10000</f>
        <v>76.9</v>
      </c>
      <c r="AY874" s="219">
        <f t="shared" si="1635"/>
        <v>77</v>
      </c>
      <c r="BC874" s="182">
        <v>0</v>
      </c>
      <c r="BD874" s="146">
        <f t="shared" si="1636"/>
        <v>0</v>
      </c>
      <c r="BE874" s="182">
        <v>0</v>
      </c>
      <c r="BF874" s="182">
        <f>SUMIF([8]Sheet1!$O:$O,A874,[8]Sheet1!$AD:$AD)</f>
        <v>0</v>
      </c>
    </row>
    <row r="875" hidden="1" customHeight="1" spans="1:58">
      <c r="A875" s="208">
        <v>2130316</v>
      </c>
      <c r="B875" s="60" t="s">
        <v>754</v>
      </c>
      <c r="C875" s="63">
        <f t="shared" si="1620"/>
        <v>35</v>
      </c>
      <c r="D875" s="63">
        <f t="shared" si="1621"/>
        <v>35</v>
      </c>
      <c r="E875" s="63">
        <f t="shared" si="1622"/>
        <v>-35</v>
      </c>
      <c r="F875" s="63">
        <f t="shared" si="1623"/>
        <v>-35</v>
      </c>
      <c r="G875" s="63">
        <f t="shared" si="1624"/>
        <v>0</v>
      </c>
      <c r="H875" s="63">
        <f t="shared" si="1625"/>
        <v>0</v>
      </c>
      <c r="I875" s="106" t="str">
        <f t="shared" si="1637"/>
        <v>否</v>
      </c>
      <c r="J875" s="146" t="str">
        <f t="shared" si="1638"/>
        <v>项</v>
      </c>
      <c r="K875" s="146" t="str">
        <f t="shared" si="1639"/>
        <v>213</v>
      </c>
      <c r="N875" s="218">
        <v>35</v>
      </c>
      <c r="O875" s="146">
        <v>35</v>
      </c>
      <c r="P875" s="219">
        <f t="shared" si="1626"/>
        <v>35</v>
      </c>
      <c r="Q875" s="219">
        <v>35</v>
      </c>
      <c r="R875" s="219">
        <v>35</v>
      </c>
      <c r="S875" s="219">
        <f>VLOOKUP(A:A,[3]全区!$A$1:$O$65536,15,FALSE)</f>
        <v>35</v>
      </c>
      <c r="T875" s="219">
        <v>0</v>
      </c>
      <c r="U875" s="146">
        <f>VLOOKUP(A:A,[3]全区!$A$1:$Q$65536,17,FALSE)</f>
        <v>0</v>
      </c>
      <c r="V875" s="219">
        <f t="shared" si="1627"/>
        <v>0</v>
      </c>
      <c r="W875" s="219">
        <v>0</v>
      </c>
      <c r="X875" s="182">
        <f>VLOOKUP(A:A,[3]全区!$A$1:$S$65536,19,FALSE)</f>
        <v>0</v>
      </c>
      <c r="Y875" s="219">
        <f t="shared" si="1628"/>
        <v>0</v>
      </c>
      <c r="AA875" s="182">
        <f>VLOOKUP(A:A,[2]全区!$A$1:$T$65536,20,FALSE)</f>
        <v>11</v>
      </c>
      <c r="AB875" s="219">
        <f t="shared" si="1629"/>
        <v>11</v>
      </c>
      <c r="AC875" s="182">
        <f>VLOOKUP(A:A,[1]全区!$A$1:$V$65536,22,FALSE)</f>
        <v>0</v>
      </c>
      <c r="AD875" s="219">
        <f t="shared" si="1630"/>
        <v>0</v>
      </c>
      <c r="AE875" s="182">
        <f>VLOOKUP(A:A,[2]全区!$A$1:$P$65536,16,FALSE)</f>
        <v>35</v>
      </c>
      <c r="AF875" s="219">
        <f t="shared" si="1631"/>
        <v>35</v>
      </c>
      <c r="AH875" s="182">
        <v>0</v>
      </c>
      <c r="AI875" s="182">
        <f>VLOOKUP(A:A,'[4]YB01'!$A$1:$C$1317,3,FALSE)</f>
        <v>0</v>
      </c>
      <c r="AJ875" s="177">
        <f t="shared" si="1632"/>
        <v>0</v>
      </c>
      <c r="AK875" s="146">
        <v>0</v>
      </c>
      <c r="AL875" s="146">
        <f t="shared" si="1633"/>
        <v>0</v>
      </c>
      <c r="AM875" s="228">
        <v>0</v>
      </c>
      <c r="AN875" s="182">
        <f t="shared" si="1617"/>
        <v>0</v>
      </c>
      <c r="AO875" s="219">
        <v>0</v>
      </c>
      <c r="AP875" s="176">
        <f>(SUMIF([5]预算调整!$O:$O,A:A,[5]预算调整!$AD:$AD))/10000</f>
        <v>0</v>
      </c>
      <c r="AQ875" s="219">
        <f t="shared" si="1618"/>
        <v>0</v>
      </c>
      <c r="AR875" s="219">
        <v>0</v>
      </c>
      <c r="AS875" s="182">
        <f>(SUMIF([6]预算调整!$F:$F,A:A,[6]预算调整!$P:$P))/10000</f>
        <v>0</v>
      </c>
      <c r="AT875" s="219">
        <f t="shared" si="1634"/>
        <v>0</v>
      </c>
      <c r="AW875" s="231">
        <v>0</v>
      </c>
      <c r="AX875" s="182">
        <f>(SUMIF([7]Sheet2!$B:$B,A:A,[7]Sheet2!$C:$C))/10000</f>
        <v>0</v>
      </c>
      <c r="AY875" s="219">
        <f t="shared" si="1635"/>
        <v>0</v>
      </c>
      <c r="BC875" s="182">
        <v>0</v>
      </c>
      <c r="BD875" s="146">
        <f t="shared" si="1636"/>
        <v>0</v>
      </c>
      <c r="BE875" s="182">
        <v>0</v>
      </c>
      <c r="BF875" s="182">
        <f>SUMIF([8]Sheet1!$O:$O,A875,[8]Sheet1!$AD:$AD)</f>
        <v>0</v>
      </c>
    </row>
    <row r="876" hidden="1" customHeight="1" spans="1:58">
      <c r="A876" s="208">
        <v>2130317</v>
      </c>
      <c r="B876" s="60" t="s">
        <v>755</v>
      </c>
      <c r="C876" s="63">
        <f t="shared" si="1620"/>
        <v>0</v>
      </c>
      <c r="D876" s="63">
        <f t="shared" si="1621"/>
        <v>0</v>
      </c>
      <c r="E876" s="63">
        <f t="shared" si="1622"/>
        <v>0</v>
      </c>
      <c r="F876" s="63">
        <f t="shared" si="1623"/>
        <v>0</v>
      </c>
      <c r="G876" s="63">
        <f t="shared" si="1624"/>
        <v>0</v>
      </c>
      <c r="H876" s="63">
        <f t="shared" si="1625"/>
        <v>0</v>
      </c>
      <c r="I876" s="106" t="str">
        <f t="shared" si="1637"/>
        <v>否</v>
      </c>
      <c r="J876" s="146" t="str">
        <f t="shared" si="1638"/>
        <v>项</v>
      </c>
      <c r="K876" s="146" t="str">
        <f t="shared" si="1639"/>
        <v>213</v>
      </c>
      <c r="N876" s="218">
        <v>0</v>
      </c>
      <c r="P876" s="219">
        <f t="shared" si="1626"/>
        <v>0</v>
      </c>
      <c r="Q876" s="219"/>
      <c r="R876" s="219"/>
      <c r="S876" s="219"/>
      <c r="T876" s="219"/>
      <c r="V876" s="219"/>
      <c r="W876" s="219">
        <v>0</v>
      </c>
      <c r="Y876" s="219">
        <f t="shared" si="1628"/>
        <v>0</v>
      </c>
      <c r="AB876" s="219"/>
      <c r="AD876" s="219">
        <f t="shared" si="1630"/>
        <v>0</v>
      </c>
      <c r="AF876" s="219"/>
      <c r="AH876" s="182">
        <v>0</v>
      </c>
      <c r="AI876" s="182">
        <f>VLOOKUP(A:A,'[4]YB01'!$A$1:$C$1317,3,FALSE)</f>
        <v>0</v>
      </c>
      <c r="AJ876" s="177">
        <f t="shared" si="1632"/>
        <v>0</v>
      </c>
      <c r="AK876" s="146">
        <v>0</v>
      </c>
      <c r="AL876" s="146">
        <f t="shared" si="1633"/>
        <v>0</v>
      </c>
      <c r="AM876" s="228">
        <v>0</v>
      </c>
      <c r="AN876" s="182">
        <f t="shared" si="1617"/>
        <v>0</v>
      </c>
      <c r="AO876" s="219">
        <v>0</v>
      </c>
      <c r="AP876" s="176">
        <f>(SUMIF([5]预算调整!$O:$O,A:A,[5]预算调整!$AD:$AD))/10000</f>
        <v>0</v>
      </c>
      <c r="AQ876" s="219">
        <f t="shared" si="1618"/>
        <v>0</v>
      </c>
      <c r="AR876" s="219">
        <v>0</v>
      </c>
      <c r="AS876" s="182">
        <f>(SUMIF([6]预算调整!$F:$F,A:A,[6]预算调整!$P:$P))/10000</f>
        <v>0</v>
      </c>
      <c r="AT876" s="219">
        <f t="shared" si="1634"/>
        <v>0</v>
      </c>
      <c r="AW876" s="231">
        <v>0</v>
      </c>
      <c r="AX876" s="182">
        <f>(SUMIF([7]Sheet2!$B:$B,A:A,[7]Sheet2!$C:$C))/10000</f>
        <v>0</v>
      </c>
      <c r="AY876" s="219">
        <f t="shared" si="1635"/>
        <v>0</v>
      </c>
      <c r="BC876" s="182">
        <v>0</v>
      </c>
      <c r="BD876" s="146">
        <f t="shared" si="1636"/>
        <v>0</v>
      </c>
      <c r="BE876" s="182">
        <v>0</v>
      </c>
      <c r="BF876" s="182">
        <f>SUMIF([8]Sheet1!$O:$O,A876,[8]Sheet1!$AD:$AD)</f>
        <v>0</v>
      </c>
    </row>
    <row r="877" hidden="1" customHeight="1" spans="1:58">
      <c r="A877" s="208">
        <v>2130318</v>
      </c>
      <c r="B877" s="60" t="s">
        <v>756</v>
      </c>
      <c r="C877" s="63">
        <f t="shared" si="1620"/>
        <v>0</v>
      </c>
      <c r="D877" s="63">
        <f t="shared" si="1621"/>
        <v>0</v>
      </c>
      <c r="E877" s="63">
        <f t="shared" si="1622"/>
        <v>0</v>
      </c>
      <c r="F877" s="63">
        <f t="shared" si="1623"/>
        <v>0</v>
      </c>
      <c r="G877" s="63">
        <f t="shared" si="1624"/>
        <v>0</v>
      </c>
      <c r="H877" s="63">
        <f t="shared" si="1625"/>
        <v>0</v>
      </c>
      <c r="I877" s="106" t="str">
        <f t="shared" si="1637"/>
        <v>否</v>
      </c>
      <c r="J877" s="146" t="str">
        <f t="shared" si="1638"/>
        <v>项</v>
      </c>
      <c r="K877" s="146" t="str">
        <f t="shared" si="1639"/>
        <v>213</v>
      </c>
      <c r="N877" s="218">
        <v>0</v>
      </c>
      <c r="P877" s="219">
        <f t="shared" si="1626"/>
        <v>0</v>
      </c>
      <c r="Q877" s="219"/>
      <c r="R877" s="219"/>
      <c r="S877" s="219"/>
      <c r="T877" s="219"/>
      <c r="V877" s="219"/>
      <c r="W877" s="219">
        <v>0</v>
      </c>
      <c r="Y877" s="219">
        <f t="shared" si="1628"/>
        <v>0</v>
      </c>
      <c r="AB877" s="219"/>
      <c r="AD877" s="219">
        <f t="shared" si="1630"/>
        <v>0</v>
      </c>
      <c r="AF877" s="219"/>
      <c r="AH877" s="182">
        <v>0</v>
      </c>
      <c r="AI877" s="182">
        <f>VLOOKUP(A:A,'[4]YB01'!$A$1:$C$1317,3,FALSE)</f>
        <v>0</v>
      </c>
      <c r="AJ877" s="177">
        <f t="shared" si="1632"/>
        <v>0</v>
      </c>
      <c r="AK877" s="146">
        <v>0</v>
      </c>
      <c r="AL877" s="146">
        <f t="shared" si="1633"/>
        <v>0</v>
      </c>
      <c r="AM877" s="228">
        <v>0</v>
      </c>
      <c r="AN877" s="182">
        <f t="shared" si="1617"/>
        <v>0</v>
      </c>
      <c r="AO877" s="219">
        <v>0</v>
      </c>
      <c r="AP877" s="176">
        <f>(SUMIF([5]预算调整!$O:$O,A:A,[5]预算调整!$AD:$AD))/10000</f>
        <v>0</v>
      </c>
      <c r="AQ877" s="219">
        <f t="shared" si="1618"/>
        <v>0</v>
      </c>
      <c r="AR877" s="219">
        <v>0</v>
      </c>
      <c r="AS877" s="182">
        <f>(SUMIF([6]预算调整!$F:$F,A:A,[6]预算调整!$P:$P))/10000</f>
        <v>0</v>
      </c>
      <c r="AT877" s="219">
        <f t="shared" si="1634"/>
        <v>0</v>
      </c>
      <c r="AW877" s="231">
        <v>0</v>
      </c>
      <c r="AX877" s="182">
        <f>(SUMIF([7]Sheet2!$B:$B,A:A,[7]Sheet2!$C:$C))/10000</f>
        <v>0</v>
      </c>
      <c r="AY877" s="219">
        <f t="shared" si="1635"/>
        <v>0</v>
      </c>
      <c r="BC877" s="182">
        <v>0</v>
      </c>
      <c r="BD877" s="146">
        <f t="shared" si="1636"/>
        <v>0</v>
      </c>
      <c r="BE877" s="182">
        <v>0</v>
      </c>
      <c r="BF877" s="182">
        <f>SUMIF([8]Sheet1!$O:$O,A877,[8]Sheet1!$AD:$AD)</f>
        <v>0</v>
      </c>
    </row>
    <row r="878" hidden="1" customHeight="1" spans="1:58">
      <c r="A878" s="208">
        <v>2130319</v>
      </c>
      <c r="B878" s="60" t="s">
        <v>757</v>
      </c>
      <c r="C878" s="63">
        <f t="shared" si="1620"/>
        <v>0</v>
      </c>
      <c r="D878" s="63">
        <f t="shared" si="1621"/>
        <v>0</v>
      </c>
      <c r="E878" s="63">
        <f t="shared" si="1622"/>
        <v>0</v>
      </c>
      <c r="F878" s="63">
        <f t="shared" si="1623"/>
        <v>0</v>
      </c>
      <c r="G878" s="63">
        <f t="shared" si="1624"/>
        <v>0</v>
      </c>
      <c r="H878" s="63">
        <f t="shared" si="1625"/>
        <v>0</v>
      </c>
      <c r="I878" s="106" t="str">
        <f t="shared" si="1637"/>
        <v>否</v>
      </c>
      <c r="J878" s="146" t="str">
        <f t="shared" si="1638"/>
        <v>项</v>
      </c>
      <c r="K878" s="146" t="str">
        <f t="shared" si="1639"/>
        <v>213</v>
      </c>
      <c r="N878" s="218">
        <v>0</v>
      </c>
      <c r="O878" s="146">
        <v>0</v>
      </c>
      <c r="P878" s="219">
        <f t="shared" si="1626"/>
        <v>0</v>
      </c>
      <c r="Q878" s="219">
        <v>0</v>
      </c>
      <c r="R878" s="219">
        <v>0</v>
      </c>
      <c r="S878" s="219">
        <f>VLOOKUP(A:A,[3]全区!$A$1:$O$65536,15,FALSE)</f>
        <v>0</v>
      </c>
      <c r="T878" s="219">
        <v>0</v>
      </c>
      <c r="U878" s="146">
        <f>VLOOKUP(A:A,[3]全区!$A$1:$Q$65536,17,FALSE)</f>
        <v>0</v>
      </c>
      <c r="V878" s="219">
        <f t="shared" si="1627"/>
        <v>0</v>
      </c>
      <c r="W878" s="219">
        <v>0</v>
      </c>
      <c r="X878" s="182">
        <f>VLOOKUP(A:A,[3]全区!$A$1:$S$65536,19,FALSE)</f>
        <v>0</v>
      </c>
      <c r="Y878" s="219">
        <f t="shared" si="1628"/>
        <v>0</v>
      </c>
      <c r="AA878" s="182">
        <f>VLOOKUP(A:A,[2]全区!$A$1:$T$65536,20,FALSE)</f>
        <v>0</v>
      </c>
      <c r="AB878" s="219">
        <f t="shared" si="1629"/>
        <v>0</v>
      </c>
      <c r="AC878" s="182">
        <f>VLOOKUP(A:A,[1]全区!$A$1:$V$65536,22,FALSE)</f>
        <v>0</v>
      </c>
      <c r="AD878" s="219">
        <f t="shared" si="1630"/>
        <v>0</v>
      </c>
      <c r="AE878" s="182">
        <f>VLOOKUP(A:A,[2]全区!$A$1:$P$65536,16,FALSE)</f>
        <v>0</v>
      </c>
      <c r="AF878" s="219">
        <f t="shared" si="1631"/>
        <v>0</v>
      </c>
      <c r="AH878" s="182">
        <v>0</v>
      </c>
      <c r="AI878" s="182">
        <f>VLOOKUP(A:A,'[4]YB01'!$A$1:$C$1317,3,FALSE)</f>
        <v>0</v>
      </c>
      <c r="AJ878" s="177">
        <f t="shared" si="1632"/>
        <v>0</v>
      </c>
      <c r="AK878" s="146">
        <v>0</v>
      </c>
      <c r="AL878" s="146">
        <f t="shared" si="1633"/>
        <v>0</v>
      </c>
      <c r="AM878" s="228">
        <v>0</v>
      </c>
      <c r="AN878" s="182">
        <f t="shared" si="1617"/>
        <v>0</v>
      </c>
      <c r="AO878" s="219">
        <v>0</v>
      </c>
      <c r="AP878" s="176">
        <f>(SUMIF([5]预算调整!$O:$O,A:A,[5]预算调整!$AD:$AD))/10000</f>
        <v>0</v>
      </c>
      <c r="AQ878" s="219">
        <f t="shared" si="1618"/>
        <v>0</v>
      </c>
      <c r="AR878" s="219">
        <v>0</v>
      </c>
      <c r="AS878" s="182">
        <f>(SUMIF([6]预算调整!$F:$F,A:A,[6]预算调整!$P:$P))/10000</f>
        <v>0</v>
      </c>
      <c r="AT878" s="219">
        <f t="shared" si="1634"/>
        <v>0</v>
      </c>
      <c r="AW878" s="231">
        <v>0</v>
      </c>
      <c r="AX878" s="182">
        <f>(SUMIF([7]Sheet2!$B:$B,A:A,[7]Sheet2!$C:$C))/10000</f>
        <v>0</v>
      </c>
      <c r="AY878" s="219">
        <f t="shared" si="1635"/>
        <v>0</v>
      </c>
      <c r="BC878" s="182">
        <v>0</v>
      </c>
      <c r="BD878" s="146">
        <f t="shared" si="1636"/>
        <v>0</v>
      </c>
      <c r="BE878" s="182">
        <v>0</v>
      </c>
      <c r="BF878" s="182">
        <f>SUMIF([8]Sheet1!$O:$O,A878,[8]Sheet1!$AD:$AD)</f>
        <v>0</v>
      </c>
    </row>
    <row r="879" customHeight="1" spans="1:58">
      <c r="A879" s="208">
        <v>2130321</v>
      </c>
      <c r="B879" s="60" t="s">
        <v>758</v>
      </c>
      <c r="C879" s="63">
        <f t="shared" si="1620"/>
        <v>1</v>
      </c>
      <c r="D879" s="63">
        <f t="shared" si="1621"/>
        <v>0</v>
      </c>
      <c r="E879" s="63">
        <f t="shared" si="1622"/>
        <v>0</v>
      </c>
      <c r="F879" s="63">
        <f t="shared" si="1623"/>
        <v>0</v>
      </c>
      <c r="G879" s="63">
        <f t="shared" si="1624"/>
        <v>0</v>
      </c>
      <c r="H879" s="63">
        <f t="shared" si="1625"/>
        <v>1</v>
      </c>
      <c r="I879" s="106" t="str">
        <f t="shared" si="1637"/>
        <v>是</v>
      </c>
      <c r="J879" s="146" t="str">
        <f t="shared" si="1638"/>
        <v>项</v>
      </c>
      <c r="K879" s="146" t="str">
        <f t="shared" si="1639"/>
        <v>213</v>
      </c>
      <c r="N879" s="218">
        <v>1</v>
      </c>
      <c r="O879" s="146">
        <v>1.14</v>
      </c>
      <c r="P879" s="219">
        <f t="shared" si="1626"/>
        <v>1</v>
      </c>
      <c r="Q879" s="219">
        <v>0</v>
      </c>
      <c r="R879" s="219">
        <v>0</v>
      </c>
      <c r="S879" s="219">
        <f>VLOOKUP(A:A,[3]全区!$A$1:$O$65536,15,FALSE)</f>
        <v>0</v>
      </c>
      <c r="T879" s="219">
        <v>0</v>
      </c>
      <c r="U879" s="146">
        <f>VLOOKUP(A:A,[3]全区!$A$1:$Q$65536,17,FALSE)</f>
        <v>0</v>
      </c>
      <c r="V879" s="219">
        <f t="shared" si="1627"/>
        <v>0</v>
      </c>
      <c r="W879" s="219">
        <v>0</v>
      </c>
      <c r="X879" s="182">
        <f>VLOOKUP(A:A,[3]全区!$A$1:$S$65536,19,FALSE)</f>
        <v>0</v>
      </c>
      <c r="Y879" s="219">
        <f t="shared" si="1628"/>
        <v>0</v>
      </c>
      <c r="AA879" s="182">
        <f>VLOOKUP(A:A,[2]全区!$A$1:$T$65536,20,FALSE)</f>
        <v>0</v>
      </c>
      <c r="AB879" s="219">
        <f t="shared" si="1629"/>
        <v>0</v>
      </c>
      <c r="AC879" s="182">
        <f>VLOOKUP(A:A,[1]全区!$A$1:$V$65536,22,FALSE)</f>
        <v>0</v>
      </c>
      <c r="AD879" s="219">
        <f t="shared" si="1630"/>
        <v>0</v>
      </c>
      <c r="AE879" s="182">
        <f>VLOOKUP(A:A,[2]全区!$A$1:$P$65536,16,FALSE)</f>
        <v>0</v>
      </c>
      <c r="AF879" s="219">
        <f t="shared" si="1631"/>
        <v>0</v>
      </c>
      <c r="AH879" s="182">
        <v>1</v>
      </c>
      <c r="AI879" s="182">
        <f>VLOOKUP(A:A,'[4]YB01'!$A$1:$C$1317,3,FALSE)</f>
        <v>1</v>
      </c>
      <c r="AJ879" s="177">
        <f t="shared" si="1632"/>
        <v>0</v>
      </c>
      <c r="AK879" s="146">
        <v>1</v>
      </c>
      <c r="AL879" s="146">
        <f t="shared" si="1633"/>
        <v>1</v>
      </c>
      <c r="AM879" s="228">
        <v>0.54</v>
      </c>
      <c r="AN879" s="182">
        <f t="shared" si="1617"/>
        <v>0</v>
      </c>
      <c r="AO879" s="219">
        <v>0</v>
      </c>
      <c r="AP879" s="176">
        <f>(SUMIF([5]预算调整!$O:$O,A:A,[5]预算调整!$AD:$AD))/10000</f>
        <v>0</v>
      </c>
      <c r="AQ879" s="219">
        <f t="shared" si="1618"/>
        <v>0</v>
      </c>
      <c r="AR879" s="219">
        <v>0</v>
      </c>
      <c r="AS879" s="182">
        <f>(SUMIF([6]预算调整!$F:$F,A:A,[6]预算调整!$P:$P))/10000</f>
        <v>0</v>
      </c>
      <c r="AT879" s="219">
        <f t="shared" si="1634"/>
        <v>0</v>
      </c>
      <c r="AW879" s="231">
        <v>0</v>
      </c>
      <c r="AX879" s="182">
        <f>(SUMIF([7]Sheet2!$B:$B,A:A,[7]Sheet2!$C:$C))/10000</f>
        <v>0</v>
      </c>
      <c r="AY879" s="219">
        <f t="shared" si="1635"/>
        <v>0</v>
      </c>
      <c r="BC879" s="182">
        <v>0</v>
      </c>
      <c r="BD879" s="146">
        <f t="shared" si="1636"/>
        <v>0</v>
      </c>
      <c r="BE879" s="182">
        <v>0</v>
      </c>
      <c r="BF879" s="182">
        <f>SUMIF([8]Sheet1!$O:$O,A879,[8]Sheet1!$AD:$AD)</f>
        <v>0</v>
      </c>
    </row>
    <row r="880" hidden="1" customHeight="1" spans="1:58">
      <c r="A880" s="208">
        <v>2130322</v>
      </c>
      <c r="B880" s="60" t="s">
        <v>759</v>
      </c>
      <c r="C880" s="63">
        <f t="shared" si="1620"/>
        <v>0</v>
      </c>
      <c r="D880" s="63">
        <f t="shared" si="1621"/>
        <v>0</v>
      </c>
      <c r="E880" s="63">
        <f t="shared" si="1622"/>
        <v>0</v>
      </c>
      <c r="F880" s="63">
        <f t="shared" si="1623"/>
        <v>0</v>
      </c>
      <c r="G880" s="63">
        <f t="shared" si="1624"/>
        <v>0</v>
      </c>
      <c r="H880" s="63">
        <f t="shared" si="1625"/>
        <v>0</v>
      </c>
      <c r="I880" s="106" t="str">
        <f t="shared" si="1637"/>
        <v>否</v>
      </c>
      <c r="J880" s="146" t="str">
        <f t="shared" si="1638"/>
        <v>项</v>
      </c>
      <c r="K880" s="146" t="str">
        <f t="shared" si="1639"/>
        <v>213</v>
      </c>
      <c r="N880" s="218">
        <v>0</v>
      </c>
      <c r="P880" s="219">
        <f t="shared" si="1626"/>
        <v>0</v>
      </c>
      <c r="Q880" s="219"/>
      <c r="R880" s="219"/>
      <c r="S880" s="219"/>
      <c r="T880" s="219"/>
      <c r="V880" s="219"/>
      <c r="W880" s="219">
        <v>0</v>
      </c>
      <c r="Y880" s="219">
        <f t="shared" si="1628"/>
        <v>0</v>
      </c>
      <c r="AB880" s="219"/>
      <c r="AD880" s="219">
        <f t="shared" si="1630"/>
        <v>0</v>
      </c>
      <c r="AF880" s="219"/>
      <c r="AH880" s="182">
        <v>0</v>
      </c>
      <c r="AI880" s="182">
        <f>VLOOKUP(A:A,'[4]YB01'!$A$1:$C$1317,3,FALSE)</f>
        <v>0</v>
      </c>
      <c r="AJ880" s="177">
        <f t="shared" si="1632"/>
        <v>0</v>
      </c>
      <c r="AK880" s="146">
        <v>0</v>
      </c>
      <c r="AL880" s="146">
        <f t="shared" si="1633"/>
        <v>0</v>
      </c>
      <c r="AM880" s="228">
        <v>0</v>
      </c>
      <c r="AN880" s="182">
        <f t="shared" si="1617"/>
        <v>0</v>
      </c>
      <c r="AO880" s="219">
        <v>0</v>
      </c>
      <c r="AP880" s="176">
        <f>(SUMIF([5]预算调整!$O:$O,A:A,[5]预算调整!$AD:$AD))/10000</f>
        <v>0</v>
      </c>
      <c r="AQ880" s="219">
        <f t="shared" si="1618"/>
        <v>0</v>
      </c>
      <c r="AR880" s="219">
        <v>0</v>
      </c>
      <c r="AS880" s="182">
        <f>(SUMIF([6]预算调整!$F:$F,A:A,[6]预算调整!$P:$P))/10000</f>
        <v>0</v>
      </c>
      <c r="AT880" s="219">
        <f t="shared" si="1634"/>
        <v>0</v>
      </c>
      <c r="AW880" s="231">
        <v>0</v>
      </c>
      <c r="AX880" s="182">
        <f>(SUMIF([7]Sheet2!$B:$B,A:A,[7]Sheet2!$C:$C))/10000</f>
        <v>0</v>
      </c>
      <c r="AY880" s="219">
        <f t="shared" si="1635"/>
        <v>0</v>
      </c>
      <c r="BC880" s="182">
        <v>0</v>
      </c>
      <c r="BD880" s="146">
        <f t="shared" si="1636"/>
        <v>0</v>
      </c>
      <c r="BE880" s="182">
        <v>0</v>
      </c>
      <c r="BF880" s="182">
        <f>SUMIF([8]Sheet1!$O:$O,A880,[8]Sheet1!$AD:$AD)</f>
        <v>0</v>
      </c>
    </row>
    <row r="881" hidden="1" customHeight="1" spans="1:58">
      <c r="A881" s="208">
        <v>2130333</v>
      </c>
      <c r="B881" s="60" t="s">
        <v>735</v>
      </c>
      <c r="C881" s="63">
        <f t="shared" si="1620"/>
        <v>0</v>
      </c>
      <c r="D881" s="63">
        <f t="shared" si="1621"/>
        <v>0</v>
      </c>
      <c r="E881" s="63">
        <f t="shared" si="1622"/>
        <v>0</v>
      </c>
      <c r="F881" s="63">
        <f t="shared" si="1623"/>
        <v>0</v>
      </c>
      <c r="G881" s="63">
        <f t="shared" si="1624"/>
        <v>0</v>
      </c>
      <c r="H881" s="63">
        <f t="shared" si="1625"/>
        <v>0</v>
      </c>
      <c r="I881" s="106" t="str">
        <f t="shared" si="1637"/>
        <v>否</v>
      </c>
      <c r="J881" s="146" t="str">
        <f t="shared" si="1638"/>
        <v>项</v>
      </c>
      <c r="K881" s="146" t="str">
        <f t="shared" si="1639"/>
        <v>213</v>
      </c>
      <c r="N881" s="218">
        <v>0</v>
      </c>
      <c r="O881" s="146">
        <v>0</v>
      </c>
      <c r="P881" s="219">
        <f t="shared" si="1626"/>
        <v>0</v>
      </c>
      <c r="Q881" s="219">
        <v>0</v>
      </c>
      <c r="R881" s="219">
        <v>0</v>
      </c>
      <c r="S881" s="219">
        <f>VLOOKUP(A:A,[3]全区!$A$1:$O$65536,15,FALSE)</f>
        <v>0</v>
      </c>
      <c r="T881" s="219">
        <v>0</v>
      </c>
      <c r="U881" s="146">
        <f>VLOOKUP(A:A,[3]全区!$A$1:$Q$65536,17,FALSE)</f>
        <v>0</v>
      </c>
      <c r="V881" s="219">
        <f t="shared" si="1627"/>
        <v>0</v>
      </c>
      <c r="W881" s="219">
        <v>0</v>
      </c>
      <c r="X881" s="182">
        <f>VLOOKUP(A:A,[3]全区!$A$1:$S$65536,19,FALSE)</f>
        <v>0</v>
      </c>
      <c r="Y881" s="219">
        <f t="shared" si="1628"/>
        <v>0</v>
      </c>
      <c r="AA881" s="182">
        <f>VLOOKUP(A:A,[2]全区!$A$1:$T$65536,20,FALSE)</f>
        <v>0</v>
      </c>
      <c r="AB881" s="219">
        <f t="shared" si="1629"/>
        <v>0</v>
      </c>
      <c r="AC881" s="182">
        <f>VLOOKUP(A:A,[1]全区!$A$1:$V$65536,22,FALSE)</f>
        <v>0</v>
      </c>
      <c r="AD881" s="219">
        <f t="shared" si="1630"/>
        <v>0</v>
      </c>
      <c r="AE881" s="182">
        <f>VLOOKUP(A:A,[2]全区!$A$1:$P$65536,16,FALSE)</f>
        <v>0</v>
      </c>
      <c r="AF881" s="219">
        <f t="shared" si="1631"/>
        <v>0</v>
      </c>
      <c r="AH881" s="182">
        <v>0</v>
      </c>
      <c r="AI881" s="182">
        <f>VLOOKUP(A:A,'[4]YB01'!$A$1:$C$1317,3,FALSE)</f>
        <v>0</v>
      </c>
      <c r="AJ881" s="177">
        <f t="shared" si="1632"/>
        <v>0</v>
      </c>
      <c r="AK881" s="146">
        <v>0</v>
      </c>
      <c r="AL881" s="146">
        <f t="shared" si="1633"/>
        <v>0</v>
      </c>
      <c r="AM881" s="228">
        <v>0</v>
      </c>
      <c r="AN881" s="182">
        <f t="shared" si="1617"/>
        <v>0</v>
      </c>
      <c r="AO881" s="219">
        <v>0</v>
      </c>
      <c r="AP881" s="176">
        <f>(SUMIF([5]预算调整!$O:$O,A:A,[5]预算调整!$AD:$AD))/10000</f>
        <v>0</v>
      </c>
      <c r="AQ881" s="219">
        <f t="shared" si="1618"/>
        <v>0</v>
      </c>
      <c r="AR881" s="219">
        <v>0</v>
      </c>
      <c r="AS881" s="182">
        <f>(SUMIF([6]预算调整!$F:$F,A:A,[6]预算调整!$P:$P))/10000</f>
        <v>0</v>
      </c>
      <c r="AT881" s="219">
        <f t="shared" si="1634"/>
        <v>0</v>
      </c>
      <c r="AW881" s="231">
        <v>0</v>
      </c>
      <c r="AX881" s="182">
        <f>(SUMIF([7]Sheet2!$B:$B,A:A,[7]Sheet2!$C:$C))/10000</f>
        <v>0</v>
      </c>
      <c r="AY881" s="219">
        <f t="shared" si="1635"/>
        <v>0</v>
      </c>
      <c r="BC881" s="182">
        <v>0</v>
      </c>
      <c r="BD881" s="146">
        <f t="shared" si="1636"/>
        <v>0</v>
      </c>
      <c r="BE881" s="182">
        <v>0</v>
      </c>
      <c r="BF881" s="182">
        <f>SUMIF([8]Sheet1!$O:$O,A881,[8]Sheet1!$AD:$AD)</f>
        <v>0</v>
      </c>
    </row>
    <row r="882" hidden="1" customHeight="1" spans="1:58">
      <c r="A882" s="208">
        <v>2130334</v>
      </c>
      <c r="B882" s="60" t="s">
        <v>760</v>
      </c>
      <c r="C882" s="63">
        <f t="shared" si="1620"/>
        <v>0</v>
      </c>
      <c r="D882" s="63">
        <f t="shared" si="1621"/>
        <v>0</v>
      </c>
      <c r="E882" s="63">
        <f t="shared" si="1622"/>
        <v>0</v>
      </c>
      <c r="F882" s="63">
        <f t="shared" si="1623"/>
        <v>0</v>
      </c>
      <c r="G882" s="63">
        <f t="shared" si="1624"/>
        <v>0</v>
      </c>
      <c r="H882" s="63">
        <f t="shared" si="1625"/>
        <v>0</v>
      </c>
      <c r="I882" s="106" t="str">
        <f t="shared" si="1637"/>
        <v>否</v>
      </c>
      <c r="J882" s="146" t="str">
        <f t="shared" si="1638"/>
        <v>项</v>
      </c>
      <c r="K882" s="146" t="str">
        <f t="shared" si="1639"/>
        <v>213</v>
      </c>
      <c r="N882" s="218">
        <v>0</v>
      </c>
      <c r="O882" s="146">
        <v>0</v>
      </c>
      <c r="P882" s="219">
        <f t="shared" si="1626"/>
        <v>0</v>
      </c>
      <c r="Q882" s="219">
        <v>0</v>
      </c>
      <c r="R882" s="219">
        <v>0</v>
      </c>
      <c r="S882" s="219">
        <f>VLOOKUP(A:A,[3]全区!$A$1:$O$65536,15,FALSE)</f>
        <v>0</v>
      </c>
      <c r="T882" s="219">
        <v>0</v>
      </c>
      <c r="U882" s="146">
        <f>VLOOKUP(A:A,[3]全区!$A$1:$Q$65536,17,FALSE)</f>
        <v>0</v>
      </c>
      <c r="V882" s="219">
        <f t="shared" si="1627"/>
        <v>0</v>
      </c>
      <c r="W882" s="219">
        <v>0</v>
      </c>
      <c r="X882" s="182">
        <f>VLOOKUP(A:A,[3]全区!$A$1:$S$65536,19,FALSE)</f>
        <v>0</v>
      </c>
      <c r="Y882" s="219">
        <f t="shared" si="1628"/>
        <v>0</v>
      </c>
      <c r="AA882" s="182">
        <f>VLOOKUP(A:A,[2]全区!$A$1:$T$65536,20,FALSE)</f>
        <v>0</v>
      </c>
      <c r="AB882" s="219">
        <f t="shared" si="1629"/>
        <v>0</v>
      </c>
      <c r="AC882" s="182">
        <f>VLOOKUP(A:A,[1]全区!$A$1:$V$65536,22,FALSE)</f>
        <v>0</v>
      </c>
      <c r="AD882" s="219">
        <f t="shared" si="1630"/>
        <v>0</v>
      </c>
      <c r="AE882" s="182">
        <f>VLOOKUP(A:A,[2]全区!$A$1:$P$65536,16,FALSE)</f>
        <v>0</v>
      </c>
      <c r="AF882" s="219">
        <f t="shared" si="1631"/>
        <v>0</v>
      </c>
      <c r="AH882" s="182">
        <v>0</v>
      </c>
      <c r="AI882" s="182">
        <f>VLOOKUP(A:A,'[4]YB01'!$A$1:$C$1317,3,FALSE)</f>
        <v>0</v>
      </c>
      <c r="AJ882" s="177">
        <f t="shared" si="1632"/>
        <v>0</v>
      </c>
      <c r="AK882" s="146">
        <v>0</v>
      </c>
      <c r="AL882" s="146">
        <f t="shared" si="1633"/>
        <v>0</v>
      </c>
      <c r="AM882" s="228">
        <v>0</v>
      </c>
      <c r="AN882" s="182">
        <f t="shared" si="1617"/>
        <v>0</v>
      </c>
      <c r="AO882" s="219">
        <v>0</v>
      </c>
      <c r="AP882" s="176">
        <f>(SUMIF([5]预算调整!$O:$O,A:A,[5]预算调整!$AD:$AD))/10000</f>
        <v>0</v>
      </c>
      <c r="AQ882" s="219">
        <f t="shared" si="1618"/>
        <v>0</v>
      </c>
      <c r="AR882" s="219">
        <v>0</v>
      </c>
      <c r="AS882" s="182">
        <f>(SUMIF([6]预算调整!$F:$F,A:A,[6]预算调整!$P:$P))/10000</f>
        <v>0</v>
      </c>
      <c r="AT882" s="219">
        <f t="shared" si="1634"/>
        <v>0</v>
      </c>
      <c r="AW882" s="231">
        <v>0</v>
      </c>
      <c r="AX882" s="182">
        <f>(SUMIF([7]Sheet2!$B:$B,A:A,[7]Sheet2!$C:$C))/10000</f>
        <v>0</v>
      </c>
      <c r="AY882" s="219">
        <f t="shared" si="1635"/>
        <v>0</v>
      </c>
      <c r="BC882" s="182">
        <v>0</v>
      </c>
      <c r="BD882" s="146">
        <f t="shared" si="1636"/>
        <v>0</v>
      </c>
      <c r="BE882" s="182">
        <v>0</v>
      </c>
      <c r="BF882" s="182">
        <f>SUMIF([8]Sheet1!$O:$O,A882,[8]Sheet1!$AD:$AD)</f>
        <v>0</v>
      </c>
    </row>
    <row r="883" customHeight="1" spans="1:58">
      <c r="A883" s="208">
        <v>2130335</v>
      </c>
      <c r="B883" s="60" t="s">
        <v>761</v>
      </c>
      <c r="C883" s="63">
        <f t="shared" si="1620"/>
        <v>928</v>
      </c>
      <c r="D883" s="63">
        <f t="shared" si="1621"/>
        <v>600</v>
      </c>
      <c r="E883" s="63">
        <f t="shared" si="1622"/>
        <v>-762</v>
      </c>
      <c r="F883" s="63">
        <f t="shared" si="1623"/>
        <v>-570</v>
      </c>
      <c r="G883" s="63">
        <f t="shared" si="1624"/>
        <v>30</v>
      </c>
      <c r="H883" s="63">
        <f t="shared" si="1625"/>
        <v>166</v>
      </c>
      <c r="I883" s="106" t="str">
        <f t="shared" si="1637"/>
        <v>是</v>
      </c>
      <c r="J883" s="146" t="str">
        <f t="shared" si="1638"/>
        <v>项</v>
      </c>
      <c r="K883" s="146" t="str">
        <f t="shared" si="1639"/>
        <v>213</v>
      </c>
      <c r="N883" s="218">
        <v>268</v>
      </c>
      <c r="O883" s="146">
        <v>267.709379</v>
      </c>
      <c r="P883" s="219">
        <f t="shared" si="1626"/>
        <v>268</v>
      </c>
      <c r="Q883" s="219">
        <v>0</v>
      </c>
      <c r="R883" s="219">
        <v>0</v>
      </c>
      <c r="S883" s="219">
        <f>VLOOKUP(A:A,[3]全区!$A$1:$O$65536,15,FALSE)</f>
        <v>0</v>
      </c>
      <c r="T883" s="219">
        <v>600</v>
      </c>
      <c r="U883" s="146">
        <f>VLOOKUP(A:A,[3]全区!$A$1:$Q$65536,17,FALSE)</f>
        <v>600</v>
      </c>
      <c r="V883" s="219">
        <f t="shared" si="1627"/>
        <v>600</v>
      </c>
      <c r="W883" s="219">
        <v>60</v>
      </c>
      <c r="X883" s="182">
        <f>VLOOKUP(A:A,[3]全区!$A$1:$S$65536,19,FALSE)</f>
        <v>59.843738</v>
      </c>
      <c r="Y883" s="219">
        <f t="shared" si="1628"/>
        <v>60</v>
      </c>
      <c r="AA883" s="182">
        <f>VLOOKUP(A:A,[2]全区!$A$1:$T$65536,20,FALSE)</f>
        <v>0</v>
      </c>
      <c r="AB883" s="219">
        <f t="shared" si="1629"/>
        <v>0</v>
      </c>
      <c r="AC883" s="182">
        <f>VLOOKUP(A:A,[1]全区!$A$1:$V$65536,22,FALSE)</f>
        <v>0</v>
      </c>
      <c r="AD883" s="219">
        <f t="shared" si="1630"/>
        <v>0</v>
      </c>
      <c r="AE883" s="182">
        <f>VLOOKUP(A:A,[2]全区!$A$1:$P$65536,16,FALSE)</f>
        <v>145</v>
      </c>
      <c r="AF883" s="219">
        <f t="shared" si="1631"/>
        <v>145</v>
      </c>
      <c r="AH883" s="182">
        <v>136</v>
      </c>
      <c r="AI883" s="182">
        <f>VLOOKUP(A:A,'[4]YB01'!$A$1:$C$1317,3,FALSE)</f>
        <v>136</v>
      </c>
      <c r="AJ883" s="177">
        <f t="shared" si="1632"/>
        <v>0</v>
      </c>
      <c r="AK883" s="146">
        <v>166</v>
      </c>
      <c r="AL883" s="146">
        <f t="shared" si="1633"/>
        <v>166</v>
      </c>
      <c r="AM883" s="228">
        <v>166.435646</v>
      </c>
      <c r="AN883" s="182">
        <f t="shared" si="1617"/>
        <v>0</v>
      </c>
      <c r="AO883" s="219">
        <v>0</v>
      </c>
      <c r="AP883" s="176">
        <f>(SUMIF([5]预算调整!$O:$O,A:A,[5]预算调整!$AD:$AD))/10000</f>
        <v>0</v>
      </c>
      <c r="AQ883" s="219">
        <f t="shared" si="1618"/>
        <v>0</v>
      </c>
      <c r="AR883" s="219">
        <v>0</v>
      </c>
      <c r="AS883" s="182">
        <f>(SUMIF([6]预算调整!$F:$F,A:A,[6]预算调整!$P:$P))/10000</f>
        <v>0</v>
      </c>
      <c r="AT883" s="219">
        <f t="shared" si="1634"/>
        <v>0</v>
      </c>
      <c r="AW883" s="231">
        <v>30</v>
      </c>
      <c r="AX883" s="182">
        <f>(SUMIF([7]Sheet2!$B:$B,A:A,[7]Sheet2!$C:$C))/10000</f>
        <v>30.3</v>
      </c>
      <c r="AY883" s="219">
        <f t="shared" si="1635"/>
        <v>30</v>
      </c>
      <c r="BC883" s="182">
        <v>0</v>
      </c>
      <c r="BD883" s="146">
        <f t="shared" si="1636"/>
        <v>0</v>
      </c>
      <c r="BE883" s="182">
        <v>0</v>
      </c>
      <c r="BF883" s="182">
        <f>SUMIF([8]Sheet1!$O:$O,A883,[8]Sheet1!$AD:$AD)</f>
        <v>0</v>
      </c>
    </row>
    <row r="884" hidden="1" customHeight="1" spans="1:58">
      <c r="A884" s="208">
        <v>2130336</v>
      </c>
      <c r="B884" s="60" t="s">
        <v>762</v>
      </c>
      <c r="C884" s="63">
        <f t="shared" si="1620"/>
        <v>0</v>
      </c>
      <c r="D884" s="63">
        <f t="shared" si="1621"/>
        <v>0</v>
      </c>
      <c r="E884" s="63">
        <f t="shared" si="1622"/>
        <v>0</v>
      </c>
      <c r="F884" s="63">
        <f t="shared" si="1623"/>
        <v>0</v>
      </c>
      <c r="G884" s="63">
        <f t="shared" si="1624"/>
        <v>0</v>
      </c>
      <c r="H884" s="63">
        <f t="shared" si="1625"/>
        <v>0</v>
      </c>
      <c r="I884" s="106" t="str">
        <f t="shared" si="1637"/>
        <v>否</v>
      </c>
      <c r="J884" s="146" t="str">
        <f t="shared" si="1638"/>
        <v>项</v>
      </c>
      <c r="K884" s="146" t="str">
        <f t="shared" si="1639"/>
        <v>213</v>
      </c>
      <c r="N884" s="218">
        <v>0</v>
      </c>
      <c r="P884" s="219">
        <f t="shared" si="1626"/>
        <v>0</v>
      </c>
      <c r="Q884" s="219"/>
      <c r="R884" s="219"/>
      <c r="S884" s="219"/>
      <c r="T884" s="219"/>
      <c r="V884" s="219"/>
      <c r="W884" s="219">
        <v>0</v>
      </c>
      <c r="Y884" s="219">
        <f t="shared" si="1628"/>
        <v>0</v>
      </c>
      <c r="AB884" s="219"/>
      <c r="AD884" s="219">
        <f t="shared" si="1630"/>
        <v>0</v>
      </c>
      <c r="AF884" s="219"/>
      <c r="AH884" s="182">
        <v>0</v>
      </c>
      <c r="AI884" s="182">
        <f>VLOOKUP(A:A,'[4]YB01'!$A$1:$C$1317,3,FALSE)</f>
        <v>0</v>
      </c>
      <c r="AJ884" s="177">
        <f t="shared" si="1632"/>
        <v>0</v>
      </c>
      <c r="AK884" s="146">
        <v>0</v>
      </c>
      <c r="AL884" s="146">
        <f t="shared" si="1633"/>
        <v>0</v>
      </c>
      <c r="AM884" s="228">
        <v>0</v>
      </c>
      <c r="AN884" s="182">
        <f t="shared" si="1617"/>
        <v>0</v>
      </c>
      <c r="AO884" s="219">
        <v>0</v>
      </c>
      <c r="AP884" s="176">
        <f>(SUMIF([5]预算调整!$O:$O,A:A,[5]预算调整!$AD:$AD))/10000</f>
        <v>0</v>
      </c>
      <c r="AQ884" s="219">
        <f t="shared" si="1618"/>
        <v>0</v>
      </c>
      <c r="AR884" s="219">
        <v>0</v>
      </c>
      <c r="AS884" s="182">
        <f>(SUMIF([6]预算调整!$F:$F,A:A,[6]预算调整!$P:$P))/10000</f>
        <v>0</v>
      </c>
      <c r="AT884" s="219">
        <f t="shared" si="1634"/>
        <v>0</v>
      </c>
      <c r="AW884" s="231">
        <v>0</v>
      </c>
      <c r="AX884" s="182">
        <f>(SUMIF([7]Sheet2!$B:$B,A:A,[7]Sheet2!$C:$C))/10000</f>
        <v>0</v>
      </c>
      <c r="AY884" s="219">
        <f t="shared" si="1635"/>
        <v>0</v>
      </c>
      <c r="BC884" s="182">
        <v>0</v>
      </c>
      <c r="BD884" s="146">
        <f t="shared" si="1636"/>
        <v>0</v>
      </c>
      <c r="BE884" s="182">
        <v>0</v>
      </c>
      <c r="BF884" s="182">
        <f>SUMIF([8]Sheet1!$O:$O,A884,[8]Sheet1!$AD:$AD)</f>
        <v>0</v>
      </c>
    </row>
    <row r="885" hidden="1" customHeight="1" spans="1:58">
      <c r="A885" s="208">
        <v>2130337</v>
      </c>
      <c r="B885" s="60" t="s">
        <v>763</v>
      </c>
      <c r="C885" s="63">
        <f t="shared" si="1620"/>
        <v>0</v>
      </c>
      <c r="D885" s="63">
        <f t="shared" si="1621"/>
        <v>0</v>
      </c>
      <c r="E885" s="63">
        <f t="shared" si="1622"/>
        <v>0</v>
      </c>
      <c r="F885" s="63">
        <f t="shared" si="1623"/>
        <v>0</v>
      </c>
      <c r="G885" s="63">
        <f t="shared" si="1624"/>
        <v>0</v>
      </c>
      <c r="H885" s="63">
        <f t="shared" si="1625"/>
        <v>0</v>
      </c>
      <c r="I885" s="106" t="str">
        <f t="shared" si="1637"/>
        <v>否</v>
      </c>
      <c r="J885" s="146" t="str">
        <f t="shared" si="1638"/>
        <v>项</v>
      </c>
      <c r="K885" s="146" t="str">
        <f t="shared" si="1639"/>
        <v>213</v>
      </c>
      <c r="N885" s="218">
        <v>0</v>
      </c>
      <c r="P885" s="219">
        <f t="shared" si="1626"/>
        <v>0</v>
      </c>
      <c r="Q885" s="219"/>
      <c r="R885" s="219"/>
      <c r="S885" s="219"/>
      <c r="T885" s="219"/>
      <c r="V885" s="219"/>
      <c r="W885" s="219">
        <v>0</v>
      </c>
      <c r="Y885" s="219">
        <f t="shared" si="1628"/>
        <v>0</v>
      </c>
      <c r="AB885" s="219"/>
      <c r="AD885" s="219">
        <f t="shared" si="1630"/>
        <v>0</v>
      </c>
      <c r="AF885" s="219"/>
      <c r="AH885" s="182">
        <v>0</v>
      </c>
      <c r="AI885" s="182">
        <f>VLOOKUP(A:A,'[4]YB01'!$A$1:$C$1317,3,FALSE)</f>
        <v>0</v>
      </c>
      <c r="AJ885" s="177">
        <f t="shared" si="1632"/>
        <v>0</v>
      </c>
      <c r="AK885" s="146">
        <v>0</v>
      </c>
      <c r="AL885" s="146">
        <f t="shared" si="1633"/>
        <v>0</v>
      </c>
      <c r="AM885" s="228">
        <v>0</v>
      </c>
      <c r="AN885" s="182">
        <f t="shared" si="1617"/>
        <v>0</v>
      </c>
      <c r="AO885" s="219">
        <v>0</v>
      </c>
      <c r="AP885" s="176">
        <f>(SUMIF([5]预算调整!$O:$O,A:A,[5]预算调整!$AD:$AD))/10000</f>
        <v>0</v>
      </c>
      <c r="AQ885" s="219">
        <f t="shared" si="1618"/>
        <v>0</v>
      </c>
      <c r="AR885" s="219">
        <v>0</v>
      </c>
      <c r="AS885" s="182">
        <f>(SUMIF([6]预算调整!$F:$F,A:A,[6]预算调整!$P:$P))/10000</f>
        <v>0</v>
      </c>
      <c r="AT885" s="219">
        <f t="shared" si="1634"/>
        <v>0</v>
      </c>
      <c r="AW885" s="231">
        <v>0</v>
      </c>
      <c r="AX885" s="182">
        <f>(SUMIF([7]Sheet2!$B:$B,A:A,[7]Sheet2!$C:$C))/10000</f>
        <v>0</v>
      </c>
      <c r="AY885" s="219">
        <f t="shared" si="1635"/>
        <v>0</v>
      </c>
      <c r="BC885" s="182">
        <v>0</v>
      </c>
      <c r="BD885" s="146">
        <f t="shared" si="1636"/>
        <v>0</v>
      </c>
      <c r="BE885" s="182">
        <v>0</v>
      </c>
      <c r="BF885" s="182">
        <f>SUMIF([8]Sheet1!$O:$O,A885,[8]Sheet1!$AD:$AD)</f>
        <v>0</v>
      </c>
    </row>
    <row r="886" hidden="1" customHeight="1" spans="1:58">
      <c r="A886" s="208">
        <v>2130399</v>
      </c>
      <c r="B886" s="60" t="s">
        <v>764</v>
      </c>
      <c r="C886" s="63">
        <f t="shared" si="1620"/>
        <v>0</v>
      </c>
      <c r="D886" s="63">
        <f t="shared" si="1621"/>
        <v>0</v>
      </c>
      <c r="E886" s="63">
        <f t="shared" si="1622"/>
        <v>0</v>
      </c>
      <c r="F886" s="63">
        <f t="shared" si="1623"/>
        <v>0</v>
      </c>
      <c r="G886" s="63">
        <f t="shared" si="1624"/>
        <v>0</v>
      </c>
      <c r="H886" s="63">
        <f t="shared" si="1625"/>
        <v>0</v>
      </c>
      <c r="I886" s="106" t="str">
        <f t="shared" si="1637"/>
        <v>否</v>
      </c>
      <c r="J886" s="146" t="str">
        <f t="shared" si="1638"/>
        <v>项</v>
      </c>
      <c r="K886" s="146" t="str">
        <f t="shared" si="1639"/>
        <v>213</v>
      </c>
      <c r="N886" s="218">
        <v>0</v>
      </c>
      <c r="O886" s="146">
        <v>0</v>
      </c>
      <c r="P886" s="219">
        <f t="shared" si="1626"/>
        <v>0</v>
      </c>
      <c r="Q886" s="219">
        <v>0</v>
      </c>
      <c r="R886" s="219">
        <v>0</v>
      </c>
      <c r="S886" s="219">
        <f>VLOOKUP(A:A,[3]全区!$A$1:$O$65536,15,FALSE)</f>
        <v>0</v>
      </c>
      <c r="T886" s="219">
        <v>0</v>
      </c>
      <c r="U886" s="146">
        <f>VLOOKUP(A:A,[3]全区!$A$1:$Q$65536,17,FALSE)</f>
        <v>0</v>
      </c>
      <c r="V886" s="219">
        <f t="shared" si="1627"/>
        <v>0</v>
      </c>
      <c r="W886" s="219">
        <v>0</v>
      </c>
      <c r="X886" s="182">
        <f>VLOOKUP(A:A,[3]全区!$A$1:$S$65536,19,FALSE)</f>
        <v>0</v>
      </c>
      <c r="Y886" s="219">
        <f t="shared" si="1628"/>
        <v>0</v>
      </c>
      <c r="AA886" s="182">
        <f>VLOOKUP(A:A,[2]全区!$A$1:$T$65536,20,FALSE)</f>
        <v>0</v>
      </c>
      <c r="AB886" s="219">
        <f t="shared" si="1629"/>
        <v>0</v>
      </c>
      <c r="AC886" s="182">
        <f>VLOOKUP(A:A,[1]全区!$A$1:$V$65536,22,FALSE)</f>
        <v>0</v>
      </c>
      <c r="AD886" s="219">
        <f t="shared" si="1630"/>
        <v>0</v>
      </c>
      <c r="AE886" s="182">
        <f>VLOOKUP(A:A,[2]全区!$A$1:$P$65536,16,FALSE)</f>
        <v>0</v>
      </c>
      <c r="AF886" s="219">
        <f t="shared" si="1631"/>
        <v>0</v>
      </c>
      <c r="AH886" s="182">
        <v>0</v>
      </c>
      <c r="AI886" s="182">
        <f>VLOOKUP(A:A,'[4]YB01'!$A$1:$C$1317,3,FALSE)</f>
        <v>0</v>
      </c>
      <c r="AJ886" s="177">
        <f t="shared" si="1632"/>
        <v>0</v>
      </c>
      <c r="AK886" s="146">
        <v>0</v>
      </c>
      <c r="AL886" s="146">
        <f t="shared" si="1633"/>
        <v>0</v>
      </c>
      <c r="AM886" s="228">
        <v>0</v>
      </c>
      <c r="AN886" s="182">
        <f t="shared" si="1617"/>
        <v>0</v>
      </c>
      <c r="AO886" s="219">
        <v>0</v>
      </c>
      <c r="AP886" s="176">
        <f>(SUMIF([5]预算调整!$O:$O,A:A,[5]预算调整!$AD:$AD))/10000</f>
        <v>0</v>
      </c>
      <c r="AQ886" s="219">
        <f t="shared" si="1618"/>
        <v>0</v>
      </c>
      <c r="AR886" s="219">
        <v>0</v>
      </c>
      <c r="AS886" s="182">
        <f>(SUMIF([6]预算调整!$F:$F,A:A,[6]预算调整!$P:$P))/10000</f>
        <v>0</v>
      </c>
      <c r="AT886" s="219">
        <f t="shared" si="1634"/>
        <v>0</v>
      </c>
      <c r="AW886" s="231">
        <v>0</v>
      </c>
      <c r="AX886" s="182">
        <f>(SUMIF([7]Sheet2!$B:$B,A:A,[7]Sheet2!$C:$C))/10000</f>
        <v>0</v>
      </c>
      <c r="AY886" s="219">
        <f t="shared" si="1635"/>
        <v>0</v>
      </c>
      <c r="BC886" s="182">
        <v>0</v>
      </c>
      <c r="BD886" s="146">
        <f t="shared" si="1636"/>
        <v>0</v>
      </c>
      <c r="BE886" s="182">
        <v>0</v>
      </c>
      <c r="BF886" s="182">
        <f>SUMIF([8]Sheet1!$O:$O,A886,[8]Sheet1!$AD:$AD)</f>
        <v>0</v>
      </c>
    </row>
    <row r="887" s="177" customFormat="1" customHeight="1" spans="1:58">
      <c r="A887" s="209">
        <v>21305</v>
      </c>
      <c r="B887" s="207" t="s">
        <v>765</v>
      </c>
      <c r="C887" s="66">
        <f t="shared" ref="C887:H887" si="1640">SUM(C888:C897)</f>
        <v>48195</v>
      </c>
      <c r="D887" s="66">
        <f t="shared" si="1640"/>
        <v>43241</v>
      </c>
      <c r="E887" s="66">
        <f t="shared" si="1640"/>
        <v>74</v>
      </c>
      <c r="F887" s="66">
        <f t="shared" si="1640"/>
        <v>-7540</v>
      </c>
      <c r="G887" s="66">
        <f t="shared" si="1640"/>
        <v>35701</v>
      </c>
      <c r="H887" s="66">
        <f t="shared" si="1640"/>
        <v>48269</v>
      </c>
      <c r="I887" s="106" t="str">
        <f t="shared" si="1637"/>
        <v>是</v>
      </c>
      <c r="J887" s="143" t="str">
        <f t="shared" si="1638"/>
        <v>款</v>
      </c>
      <c r="K887" s="143" t="str">
        <f t="shared" si="1639"/>
        <v>213</v>
      </c>
      <c r="L887" s="143"/>
      <c r="M887" s="143"/>
      <c r="N887" s="143"/>
      <c r="O887" s="143"/>
      <c r="P887" s="143"/>
      <c r="Q887" s="143"/>
      <c r="R887" s="143"/>
      <c r="S887" s="143"/>
      <c r="T887" s="143"/>
      <c r="U887" s="143"/>
      <c r="V887" s="143"/>
      <c r="W887" s="143"/>
      <c r="AN887" s="182">
        <f t="shared" si="1617"/>
        <v>0</v>
      </c>
      <c r="AO887" s="219"/>
      <c r="AP887" s="176">
        <f>(SUMIF([5]预算调整!$O:$O,A:A,[5]预算调整!$AD:$AD))/10000</f>
        <v>0</v>
      </c>
      <c r="AQ887" s="219">
        <f t="shared" si="1618"/>
        <v>0</v>
      </c>
      <c r="AR887" s="219"/>
      <c r="AS887" s="182">
        <v>0</v>
      </c>
      <c r="AX887" s="182">
        <v>0</v>
      </c>
      <c r="BC887" s="182"/>
      <c r="BD887" s="182"/>
      <c r="BE887" s="182">
        <v>0</v>
      </c>
      <c r="BF887" s="182"/>
    </row>
    <row r="888" customHeight="1" spans="1:58">
      <c r="A888" s="208">
        <v>2130501</v>
      </c>
      <c r="B888" s="60" t="s">
        <v>101</v>
      </c>
      <c r="C888" s="63">
        <f t="shared" ref="C888:C897" si="1641">N888+T888+W888</f>
        <v>240</v>
      </c>
      <c r="D888" s="63">
        <f t="shared" ref="D888:D897" si="1642">Q888+T888</f>
        <v>0</v>
      </c>
      <c r="E888" s="63">
        <f t="shared" ref="E888:E897" si="1643">H888-C888</f>
        <v>41</v>
      </c>
      <c r="F888" s="63">
        <f t="shared" ref="F888:F897" si="1644">G888-D888</f>
        <v>0</v>
      </c>
      <c r="G888" s="63">
        <f t="shared" ref="G888:G897" si="1645">AW888</f>
        <v>0</v>
      </c>
      <c r="H888" s="63">
        <f t="shared" ref="H888:H897" si="1646">AK888+AN888</f>
        <v>281</v>
      </c>
      <c r="I888" s="106" t="str">
        <f t="shared" si="1637"/>
        <v>是</v>
      </c>
      <c r="J888" s="146" t="str">
        <f t="shared" si="1638"/>
        <v>项</v>
      </c>
      <c r="K888" s="146" t="str">
        <f t="shared" si="1639"/>
        <v>213</v>
      </c>
      <c r="N888" s="218">
        <v>240</v>
      </c>
      <c r="O888" s="146">
        <v>239.671068</v>
      </c>
      <c r="P888" s="219">
        <f t="shared" ref="P888:P897" si="1647">ROUND(O888,0)</f>
        <v>240</v>
      </c>
      <c r="Q888" s="219">
        <v>0</v>
      </c>
      <c r="R888" s="219">
        <v>0</v>
      </c>
      <c r="S888" s="219">
        <f>VLOOKUP(A:A,[3]全区!$A$1:$O$65536,15,FALSE)</f>
        <v>0</v>
      </c>
      <c r="T888" s="219">
        <v>0</v>
      </c>
      <c r="U888" s="146">
        <f>VLOOKUP(A:A,[3]全区!$A$1:$Q$65536,17,FALSE)</f>
        <v>0</v>
      </c>
      <c r="V888" s="219">
        <f t="shared" ref="V888:V897" si="1648">ROUND(U888,0)</f>
        <v>0</v>
      </c>
      <c r="W888" s="219">
        <v>0</v>
      </c>
      <c r="X888" s="182">
        <f>VLOOKUP(A:A,[3]全区!$A$1:$S$65536,19,FALSE)</f>
        <v>0</v>
      </c>
      <c r="Y888" s="219">
        <f t="shared" ref="Y888:Y897" si="1649">ROUND(X888,0)</f>
        <v>0</v>
      </c>
      <c r="AA888" s="182">
        <f>VLOOKUP(A:A,[2]全区!$A$1:$T$65536,20,FALSE)</f>
        <v>0</v>
      </c>
      <c r="AB888" s="219">
        <f t="shared" ref="AB888:AB897" si="1650">ROUND(AA888,0)</f>
        <v>0</v>
      </c>
      <c r="AC888" s="182">
        <f>VLOOKUP(A:A,[1]全区!$A$1:$V$65536,22,FALSE)</f>
        <v>0</v>
      </c>
      <c r="AD888" s="219">
        <f t="shared" ref="AD888:AD897" si="1651">ROUND(AC888,0)</f>
        <v>0</v>
      </c>
      <c r="AE888" s="182">
        <f>VLOOKUP(A:A,[2]全区!$A$1:$P$65536,16,FALSE)</f>
        <v>0</v>
      </c>
      <c r="AF888" s="219">
        <f t="shared" ref="AF888:AF897" si="1652">ROUND(AE888,0)</f>
        <v>0</v>
      </c>
      <c r="AH888" s="182">
        <v>211</v>
      </c>
      <c r="AI888" s="182">
        <f>VLOOKUP(A:A,'[4]YB01'!$A$1:$C$1317,3,FALSE)</f>
        <v>211</v>
      </c>
      <c r="AJ888" s="177">
        <f t="shared" ref="AJ888:AJ897" si="1653">AO888+AR888</f>
        <v>21</v>
      </c>
      <c r="AK888" s="146">
        <v>211</v>
      </c>
      <c r="AL888" s="146">
        <f t="shared" ref="AL888:AL897" si="1654">ROUND(AM888,0)</f>
        <v>211</v>
      </c>
      <c r="AM888" s="228">
        <v>211.395</v>
      </c>
      <c r="AN888" s="182">
        <f t="shared" si="1617"/>
        <v>70</v>
      </c>
      <c r="AO888" s="219">
        <v>21</v>
      </c>
      <c r="AP888" s="176">
        <f>(SUMIF([5]预算调整!$O:$O,A:A,[5]预算调整!$AD:$AD))/10000</f>
        <v>20.689868</v>
      </c>
      <c r="AQ888" s="219">
        <f t="shared" si="1618"/>
        <v>21</v>
      </c>
      <c r="AR888" s="219">
        <v>0</v>
      </c>
      <c r="AS888" s="182">
        <f>(SUMIF([6]预算调整!$F:$F,A:A,[6]预算调整!$P:$P))/10000</f>
        <v>0</v>
      </c>
      <c r="AT888" s="219">
        <f t="shared" ref="AT888:AT897" si="1655">ROUND(AS888,0)</f>
        <v>0</v>
      </c>
      <c r="AW888" s="231">
        <v>0</v>
      </c>
      <c r="AX888" s="182">
        <f>(SUMIF([7]Sheet2!$B:$B,A:A,[7]Sheet2!$C:$C))/10000</f>
        <v>0</v>
      </c>
      <c r="AY888" s="219">
        <f t="shared" ref="AY888:AY897" si="1656">ROUND(AX888,0)</f>
        <v>0</v>
      </c>
      <c r="BC888" s="182">
        <v>70</v>
      </c>
      <c r="BD888" s="146">
        <f t="shared" ref="BD888:BD897" si="1657">ROUND(BE888,0)</f>
        <v>70</v>
      </c>
      <c r="BE888" s="182">
        <v>69.5544</v>
      </c>
      <c r="BF888" s="182">
        <f>SUMIF([8]Sheet1!$O:$O,A888,[8]Sheet1!$AD:$AD)</f>
        <v>695544</v>
      </c>
    </row>
    <row r="889" hidden="1" customHeight="1" spans="1:58">
      <c r="A889" s="208">
        <v>2130502</v>
      </c>
      <c r="B889" s="60" t="s">
        <v>102</v>
      </c>
      <c r="C889" s="63">
        <f t="shared" si="1641"/>
        <v>0</v>
      </c>
      <c r="D889" s="63">
        <f t="shared" si="1642"/>
        <v>0</v>
      </c>
      <c r="E889" s="63">
        <f t="shared" si="1643"/>
        <v>0</v>
      </c>
      <c r="F889" s="63">
        <f t="shared" si="1644"/>
        <v>0</v>
      </c>
      <c r="G889" s="63">
        <f t="shared" si="1645"/>
        <v>0</v>
      </c>
      <c r="H889" s="63">
        <f t="shared" si="1646"/>
        <v>0</v>
      </c>
      <c r="I889" s="106" t="str">
        <f t="shared" si="1637"/>
        <v>否</v>
      </c>
      <c r="J889" s="146" t="str">
        <f t="shared" si="1638"/>
        <v>项</v>
      </c>
      <c r="K889" s="146" t="str">
        <f t="shared" si="1639"/>
        <v>213</v>
      </c>
      <c r="N889" s="218">
        <v>0</v>
      </c>
      <c r="O889" s="146">
        <v>0</v>
      </c>
      <c r="P889" s="219">
        <f t="shared" si="1647"/>
        <v>0</v>
      </c>
      <c r="Q889" s="219">
        <v>0</v>
      </c>
      <c r="R889" s="219">
        <v>0</v>
      </c>
      <c r="S889" s="219">
        <f>VLOOKUP(A:A,[3]全区!$A$1:$O$65536,15,FALSE)</f>
        <v>0</v>
      </c>
      <c r="T889" s="219">
        <v>0</v>
      </c>
      <c r="U889" s="146">
        <f>VLOOKUP(A:A,[3]全区!$A$1:$Q$65536,17,FALSE)</f>
        <v>0</v>
      </c>
      <c r="V889" s="219">
        <f t="shared" si="1648"/>
        <v>0</v>
      </c>
      <c r="W889" s="219">
        <v>0</v>
      </c>
      <c r="X889" s="182">
        <f>VLOOKUP(A:A,[3]全区!$A$1:$S$65536,19,FALSE)</f>
        <v>0</v>
      </c>
      <c r="Y889" s="219">
        <f t="shared" si="1649"/>
        <v>0</v>
      </c>
      <c r="AA889" s="182">
        <f>VLOOKUP(A:A,[2]全区!$A$1:$T$65536,20,FALSE)</f>
        <v>0</v>
      </c>
      <c r="AB889" s="219">
        <f t="shared" si="1650"/>
        <v>0</v>
      </c>
      <c r="AC889" s="182">
        <f>VLOOKUP(A:A,[1]全区!$A$1:$V$65536,22,FALSE)</f>
        <v>0</v>
      </c>
      <c r="AD889" s="219">
        <f t="shared" si="1651"/>
        <v>0</v>
      </c>
      <c r="AE889" s="182">
        <f>VLOOKUP(A:A,[2]全区!$A$1:$P$65536,16,FALSE)</f>
        <v>0</v>
      </c>
      <c r="AF889" s="219">
        <f t="shared" si="1652"/>
        <v>0</v>
      </c>
      <c r="AH889" s="182">
        <v>0</v>
      </c>
      <c r="AI889" s="182">
        <f>VLOOKUP(A:A,'[4]YB01'!$A$1:$C$1317,3,FALSE)</f>
        <v>0</v>
      </c>
      <c r="AJ889" s="177">
        <f t="shared" si="1653"/>
        <v>0</v>
      </c>
      <c r="AK889" s="146">
        <v>0</v>
      </c>
      <c r="AL889" s="146">
        <f t="shared" si="1654"/>
        <v>0</v>
      </c>
      <c r="AM889" s="228">
        <v>0</v>
      </c>
      <c r="AN889" s="182">
        <f t="shared" si="1617"/>
        <v>0</v>
      </c>
      <c r="AO889" s="219">
        <v>0</v>
      </c>
      <c r="AP889" s="176">
        <f>(SUMIF([5]预算调整!$O:$O,A:A,[5]预算调整!$AD:$AD))/10000</f>
        <v>0</v>
      </c>
      <c r="AQ889" s="219">
        <f t="shared" si="1618"/>
        <v>0</v>
      </c>
      <c r="AR889" s="219">
        <v>0</v>
      </c>
      <c r="AS889" s="182">
        <f>(SUMIF([6]预算调整!$F:$F,A:A,[6]预算调整!$P:$P))/10000</f>
        <v>0</v>
      </c>
      <c r="AT889" s="219">
        <f t="shared" si="1655"/>
        <v>0</v>
      </c>
      <c r="AW889" s="231">
        <v>0</v>
      </c>
      <c r="AX889" s="182">
        <f>(SUMIF([7]Sheet2!$B:$B,A:A,[7]Sheet2!$C:$C))/10000</f>
        <v>0</v>
      </c>
      <c r="AY889" s="219">
        <f t="shared" si="1656"/>
        <v>0</v>
      </c>
      <c r="BC889" s="182">
        <v>0</v>
      </c>
      <c r="BD889" s="146">
        <f t="shared" si="1657"/>
        <v>0</v>
      </c>
      <c r="BE889" s="182">
        <v>0</v>
      </c>
      <c r="BF889" s="182">
        <f>SUMIF([8]Sheet1!$O:$O,A889,[8]Sheet1!$AD:$AD)</f>
        <v>0</v>
      </c>
    </row>
    <row r="890" hidden="1" customHeight="1" spans="1:58">
      <c r="A890" s="208">
        <v>2130503</v>
      </c>
      <c r="B890" s="60" t="s">
        <v>103</v>
      </c>
      <c r="C890" s="63">
        <f t="shared" si="1641"/>
        <v>0</v>
      </c>
      <c r="D890" s="63">
        <f t="shared" si="1642"/>
        <v>0</v>
      </c>
      <c r="E890" s="63">
        <f t="shared" si="1643"/>
        <v>0</v>
      </c>
      <c r="F890" s="63">
        <f t="shared" si="1644"/>
        <v>0</v>
      </c>
      <c r="G890" s="63">
        <f t="shared" si="1645"/>
        <v>0</v>
      </c>
      <c r="H890" s="63">
        <f t="shared" si="1646"/>
        <v>0</v>
      </c>
      <c r="I890" s="106" t="str">
        <f t="shared" si="1637"/>
        <v>否</v>
      </c>
      <c r="J890" s="146" t="str">
        <f t="shared" si="1638"/>
        <v>项</v>
      </c>
      <c r="K890" s="146" t="str">
        <f t="shared" si="1639"/>
        <v>213</v>
      </c>
      <c r="N890" s="218">
        <v>0</v>
      </c>
      <c r="O890" s="146">
        <v>0</v>
      </c>
      <c r="P890" s="219">
        <f t="shared" si="1647"/>
        <v>0</v>
      </c>
      <c r="Q890" s="219">
        <v>0</v>
      </c>
      <c r="R890" s="219">
        <v>0</v>
      </c>
      <c r="S890" s="219">
        <f>VLOOKUP(A:A,[3]全区!$A$1:$O$65536,15,FALSE)</f>
        <v>0</v>
      </c>
      <c r="T890" s="219">
        <v>0</v>
      </c>
      <c r="U890" s="146">
        <f>VLOOKUP(A:A,[3]全区!$A$1:$Q$65536,17,FALSE)</f>
        <v>0</v>
      </c>
      <c r="V890" s="219">
        <f t="shared" si="1648"/>
        <v>0</v>
      </c>
      <c r="W890" s="219">
        <v>0</v>
      </c>
      <c r="X890" s="182">
        <f>VLOOKUP(A:A,[3]全区!$A$1:$S$65536,19,FALSE)</f>
        <v>0</v>
      </c>
      <c r="Y890" s="219">
        <f t="shared" si="1649"/>
        <v>0</v>
      </c>
      <c r="AA890" s="182">
        <f>VLOOKUP(A:A,[2]全区!$A$1:$T$65536,20,FALSE)</f>
        <v>0</v>
      </c>
      <c r="AB890" s="219">
        <f t="shared" si="1650"/>
        <v>0</v>
      </c>
      <c r="AC890" s="182">
        <f>VLOOKUP(A:A,[1]全区!$A$1:$V$65536,22,FALSE)</f>
        <v>0</v>
      </c>
      <c r="AD890" s="219">
        <f t="shared" si="1651"/>
        <v>0</v>
      </c>
      <c r="AE890" s="182">
        <f>VLOOKUP(A:A,[2]全区!$A$1:$P$65536,16,FALSE)</f>
        <v>0</v>
      </c>
      <c r="AF890" s="219">
        <f t="shared" si="1652"/>
        <v>0</v>
      </c>
      <c r="AH890" s="182">
        <v>0</v>
      </c>
      <c r="AI890" s="182">
        <f>VLOOKUP(A:A,'[4]YB01'!$A$1:$C$1317,3,FALSE)</f>
        <v>0</v>
      </c>
      <c r="AJ890" s="177">
        <f t="shared" si="1653"/>
        <v>0</v>
      </c>
      <c r="AK890" s="146">
        <v>0</v>
      </c>
      <c r="AL890" s="146">
        <f t="shared" si="1654"/>
        <v>0</v>
      </c>
      <c r="AM890" s="228">
        <v>0</v>
      </c>
      <c r="AN890" s="182">
        <f t="shared" si="1617"/>
        <v>0</v>
      </c>
      <c r="AO890" s="219">
        <v>0</v>
      </c>
      <c r="AP890" s="176">
        <f>(SUMIF([5]预算调整!$O:$O,A:A,[5]预算调整!$AD:$AD))/10000</f>
        <v>0</v>
      </c>
      <c r="AQ890" s="219">
        <f t="shared" si="1618"/>
        <v>0</v>
      </c>
      <c r="AR890" s="219">
        <v>0</v>
      </c>
      <c r="AS890" s="182">
        <f>(SUMIF([6]预算调整!$F:$F,A:A,[6]预算调整!$P:$P))/10000</f>
        <v>0</v>
      </c>
      <c r="AT890" s="219">
        <f t="shared" si="1655"/>
        <v>0</v>
      </c>
      <c r="AW890" s="231">
        <v>0</v>
      </c>
      <c r="AX890" s="182">
        <f>(SUMIF([7]Sheet2!$B:$B,A:A,[7]Sheet2!$C:$C))/10000</f>
        <v>0</v>
      </c>
      <c r="AY890" s="219">
        <f t="shared" si="1656"/>
        <v>0</v>
      </c>
      <c r="BC890" s="182">
        <v>0</v>
      </c>
      <c r="BD890" s="146">
        <f t="shared" si="1657"/>
        <v>0</v>
      </c>
      <c r="BE890" s="182">
        <v>0</v>
      </c>
      <c r="BF890" s="182">
        <f>SUMIF([8]Sheet1!$O:$O,A890,[8]Sheet1!$AD:$AD)</f>
        <v>0</v>
      </c>
    </row>
    <row r="891" customHeight="1" spans="1:59">
      <c r="A891" s="208">
        <v>2130504</v>
      </c>
      <c r="B891" s="60" t="s">
        <v>766</v>
      </c>
      <c r="C891" s="63">
        <v>3728</v>
      </c>
      <c r="D891" s="63">
        <f t="shared" si="1642"/>
        <v>2041</v>
      </c>
      <c r="E891" s="63">
        <f t="shared" si="1643"/>
        <v>20664</v>
      </c>
      <c r="F891" s="63">
        <f t="shared" si="1644"/>
        <v>16005</v>
      </c>
      <c r="G891" s="63">
        <f t="shared" si="1645"/>
        <v>18046</v>
      </c>
      <c r="H891" s="63">
        <f t="shared" si="1646"/>
        <v>24392</v>
      </c>
      <c r="I891" s="106" t="str">
        <f t="shared" si="1637"/>
        <v>是</v>
      </c>
      <c r="J891" s="146" t="str">
        <f t="shared" si="1638"/>
        <v>项</v>
      </c>
      <c r="K891" s="146" t="str">
        <f t="shared" si="1639"/>
        <v>213</v>
      </c>
      <c r="N891" s="218">
        <v>925</v>
      </c>
      <c r="O891" s="146">
        <v>924.871968</v>
      </c>
      <c r="P891" s="219">
        <f t="shared" si="1647"/>
        <v>925</v>
      </c>
      <c r="Q891" s="219">
        <v>0</v>
      </c>
      <c r="R891" s="219">
        <v>0</v>
      </c>
      <c r="S891" s="219">
        <f>VLOOKUP(A:A,[3]全区!$A$1:$O$65536,15,FALSE)</f>
        <v>0</v>
      </c>
      <c r="T891" s="219">
        <v>2041</v>
      </c>
      <c r="U891" s="146">
        <f>VLOOKUP(A:A,[3]全区!$A$1:$Q$65536,17,FALSE)</f>
        <v>2041.0107</v>
      </c>
      <c r="V891" s="219">
        <f t="shared" si="1648"/>
        <v>2041</v>
      </c>
      <c r="W891" s="219">
        <v>763</v>
      </c>
      <c r="X891" s="182">
        <f>VLOOKUP(A:A,[3]全区!$A$1:$S$65536,19,FALSE)</f>
        <v>762.577361</v>
      </c>
      <c r="Y891" s="219">
        <f t="shared" si="1649"/>
        <v>763</v>
      </c>
      <c r="AA891" s="182">
        <f>VLOOKUP(A:A,[2]全区!$A$1:$T$65536,20,FALSE)</f>
        <v>2725.49</v>
      </c>
      <c r="AB891" s="219">
        <f t="shared" si="1650"/>
        <v>2725</v>
      </c>
      <c r="AC891" s="182">
        <f>VLOOKUP(A:A,[1]全区!$A$1:$V$65536,22,FALSE)</f>
        <v>4193.67</v>
      </c>
      <c r="AD891" s="219">
        <f t="shared" si="1651"/>
        <v>4194</v>
      </c>
      <c r="AE891" s="182">
        <f>VLOOKUP(A:A,[2]全区!$A$1:$P$65536,16,FALSE)</f>
        <v>13865.68</v>
      </c>
      <c r="AF891" s="219">
        <f t="shared" si="1652"/>
        <v>13866</v>
      </c>
      <c r="AH891" s="182">
        <v>18888</v>
      </c>
      <c r="AI891" s="182">
        <f>VLOOKUP(A:A,'[4]YB01'!$A$1:$C$1317,3,FALSE)</f>
        <v>18888</v>
      </c>
      <c r="AJ891" s="177">
        <f t="shared" si="1653"/>
        <v>0</v>
      </c>
      <c r="AK891" s="146">
        <v>20907</v>
      </c>
      <c r="AL891" s="146">
        <f t="shared" si="1654"/>
        <v>20907</v>
      </c>
      <c r="AM891" s="228">
        <v>20907.477074</v>
      </c>
      <c r="AN891" s="226">
        <f>BC891+BG891-15</f>
        <v>3485</v>
      </c>
      <c r="AO891" s="219">
        <v>0</v>
      </c>
      <c r="AP891" s="176">
        <f>(SUMIF([5]预算调整!$O:$O,A:A,[5]预算调整!$AD:$AD))/10000</f>
        <v>0</v>
      </c>
      <c r="AQ891" s="219">
        <f t="shared" si="1618"/>
        <v>0</v>
      </c>
      <c r="AR891" s="219">
        <v>0</v>
      </c>
      <c r="AS891" s="182">
        <f>(SUMIF([6]预算调整!$F:$F,A:A,[6]预算调整!$P:$P))/10000</f>
        <v>0</v>
      </c>
      <c r="AT891" s="219">
        <f t="shared" si="1655"/>
        <v>0</v>
      </c>
      <c r="AW891" s="232">
        <f>18055-9</f>
        <v>18046</v>
      </c>
      <c r="AX891" s="182">
        <f>(SUMIF([7]Sheet2!$B:$B,A:A,[7]Sheet2!$C:$C))/10000</f>
        <v>18055.254262</v>
      </c>
      <c r="AY891" s="219">
        <f t="shared" si="1656"/>
        <v>18055</v>
      </c>
      <c r="BC891" s="182">
        <v>0</v>
      </c>
      <c r="BD891" s="146">
        <f t="shared" si="1657"/>
        <v>0</v>
      </c>
      <c r="BE891" s="182">
        <v>0</v>
      </c>
      <c r="BF891" s="182">
        <f>SUMIF([8]Sheet1!$O:$O,A891,[8]Sheet1!$AD:$AD)</f>
        <v>0</v>
      </c>
      <c r="BG891" s="182">
        <v>3500</v>
      </c>
    </row>
    <row r="892" customHeight="1" spans="1:58">
      <c r="A892" s="208">
        <v>2130505</v>
      </c>
      <c r="B892" s="60" t="s">
        <v>767</v>
      </c>
      <c r="C892" s="63">
        <f t="shared" si="1641"/>
        <v>7140</v>
      </c>
      <c r="D892" s="63">
        <f t="shared" si="1642"/>
        <v>6223</v>
      </c>
      <c r="E892" s="63">
        <f t="shared" si="1643"/>
        <v>12728</v>
      </c>
      <c r="F892" s="63">
        <f t="shared" si="1644"/>
        <v>8000</v>
      </c>
      <c r="G892" s="63">
        <f t="shared" si="1645"/>
        <v>14223</v>
      </c>
      <c r="H892" s="63">
        <f t="shared" si="1646"/>
        <v>19868</v>
      </c>
      <c r="I892" s="106" t="str">
        <f t="shared" si="1637"/>
        <v>是</v>
      </c>
      <c r="J892" s="146" t="str">
        <f t="shared" si="1638"/>
        <v>项</v>
      </c>
      <c r="K892" s="146" t="str">
        <f t="shared" si="1639"/>
        <v>213</v>
      </c>
      <c r="N892" s="218">
        <v>823</v>
      </c>
      <c r="O892" s="146">
        <v>823.342285</v>
      </c>
      <c r="P892" s="219">
        <f t="shared" si="1647"/>
        <v>823</v>
      </c>
      <c r="Q892" s="219">
        <v>0</v>
      </c>
      <c r="R892" s="219">
        <v>0</v>
      </c>
      <c r="S892" s="219">
        <f>VLOOKUP(A:A,[3]全区!$A$1:$O$65536,15,FALSE)</f>
        <v>0</v>
      </c>
      <c r="T892" s="219">
        <v>6223</v>
      </c>
      <c r="U892" s="146">
        <f>VLOOKUP(A:A,[3]全区!$A$1:$Q$65536,17,FALSE)</f>
        <v>6223</v>
      </c>
      <c r="V892" s="219">
        <f t="shared" si="1648"/>
        <v>6223</v>
      </c>
      <c r="W892" s="219">
        <v>94</v>
      </c>
      <c r="X892" s="182">
        <f>VLOOKUP(A:A,[3]全区!$A$1:$S$65536,19,FALSE)</f>
        <v>94.099109</v>
      </c>
      <c r="Y892" s="219">
        <f t="shared" si="1649"/>
        <v>94</v>
      </c>
      <c r="AA892" s="182">
        <f>VLOOKUP(A:A,[2]全区!$A$1:$T$65536,20,FALSE)</f>
        <v>7570.51</v>
      </c>
      <c r="AB892" s="219">
        <f t="shared" si="1650"/>
        <v>7571</v>
      </c>
      <c r="AC892" s="182">
        <f>VLOOKUP(A:A,[1]全区!$A$1:$V$65536,22,FALSE)</f>
        <v>2286.33</v>
      </c>
      <c r="AD892" s="219">
        <f t="shared" si="1651"/>
        <v>2286</v>
      </c>
      <c r="AE892" s="182">
        <f>VLOOKUP(A:A,[2]全区!$A$1:$P$65536,16,FALSE)</f>
        <v>12779.64</v>
      </c>
      <c r="AF892" s="219">
        <f t="shared" si="1652"/>
        <v>12780</v>
      </c>
      <c r="AH892" s="182">
        <v>18279</v>
      </c>
      <c r="AI892" s="182">
        <f>VLOOKUP(A:A,'[4]YB01'!$A$1:$C$1317,3,FALSE)</f>
        <v>18279</v>
      </c>
      <c r="AJ892" s="177">
        <f t="shared" si="1653"/>
        <v>0</v>
      </c>
      <c r="AK892" s="146">
        <v>19868</v>
      </c>
      <c r="AL892" s="146">
        <f t="shared" si="1654"/>
        <v>19868</v>
      </c>
      <c r="AM892" s="228">
        <v>19867.506735</v>
      </c>
      <c r="AN892" s="182">
        <f t="shared" si="1617"/>
        <v>0</v>
      </c>
      <c r="AO892" s="219">
        <v>0</v>
      </c>
      <c r="AP892" s="176">
        <f>(SUMIF([5]预算调整!$O:$O,A:A,[5]预算调整!$AD:$AD))/10000</f>
        <v>0</v>
      </c>
      <c r="AQ892" s="219">
        <f t="shared" si="1618"/>
        <v>0</v>
      </c>
      <c r="AR892" s="219">
        <v>0</v>
      </c>
      <c r="AS892" s="182">
        <f>(SUMIF([6]预算调整!$F:$F,A:A,[6]预算调整!$P:$P))/10000</f>
        <v>0</v>
      </c>
      <c r="AT892" s="219">
        <f t="shared" si="1655"/>
        <v>0</v>
      </c>
      <c r="AU892" s="226">
        <v>342</v>
      </c>
      <c r="AW892" s="232">
        <f>18149-3926</f>
        <v>14223</v>
      </c>
      <c r="AX892" s="182">
        <f>(SUMIF([7]Sheet2!$B:$B,A:A,[7]Sheet2!$C:$C))/10000</f>
        <v>18148.939374</v>
      </c>
      <c r="AY892" s="219">
        <f t="shared" si="1656"/>
        <v>18149</v>
      </c>
      <c r="BC892" s="182">
        <v>0</v>
      </c>
      <c r="BD892" s="146">
        <f t="shared" si="1657"/>
        <v>0</v>
      </c>
      <c r="BE892" s="182">
        <v>0</v>
      </c>
      <c r="BF892" s="182">
        <f>SUMIF([8]Sheet1!$O:$O,A892,[8]Sheet1!$AD:$AD)</f>
        <v>0</v>
      </c>
    </row>
    <row r="893" customHeight="1" spans="1:58">
      <c r="A893" s="208">
        <v>2130506</v>
      </c>
      <c r="B893" s="60" t="s">
        <v>768</v>
      </c>
      <c r="C893" s="63">
        <f t="shared" si="1641"/>
        <v>324</v>
      </c>
      <c r="D893" s="63">
        <f t="shared" si="1642"/>
        <v>0</v>
      </c>
      <c r="E893" s="63">
        <f t="shared" si="1643"/>
        <v>147</v>
      </c>
      <c r="F893" s="63">
        <f t="shared" si="1644"/>
        <v>116</v>
      </c>
      <c r="G893" s="63">
        <f t="shared" si="1645"/>
        <v>116</v>
      </c>
      <c r="H893" s="63">
        <f t="shared" si="1646"/>
        <v>471</v>
      </c>
      <c r="I893" s="106" t="str">
        <f t="shared" si="1637"/>
        <v>是</v>
      </c>
      <c r="J893" s="146" t="str">
        <f t="shared" si="1638"/>
        <v>项</v>
      </c>
      <c r="K893" s="146" t="str">
        <f t="shared" si="1639"/>
        <v>213</v>
      </c>
      <c r="N893" s="218">
        <v>310</v>
      </c>
      <c r="O893" s="146">
        <v>310.125866</v>
      </c>
      <c r="P893" s="219">
        <f t="shared" si="1647"/>
        <v>310</v>
      </c>
      <c r="Q893" s="219">
        <v>0</v>
      </c>
      <c r="R893" s="219">
        <v>0</v>
      </c>
      <c r="S893" s="219">
        <f>VLOOKUP(A:A,[3]全区!$A$1:$O$65536,15,FALSE)</f>
        <v>0</v>
      </c>
      <c r="T893" s="219">
        <v>0</v>
      </c>
      <c r="U893" s="146">
        <f>VLOOKUP(A:A,[3]全区!$A$1:$Q$65536,17,FALSE)</f>
        <v>0</v>
      </c>
      <c r="V893" s="219">
        <f t="shared" si="1648"/>
        <v>0</v>
      </c>
      <c r="W893" s="219">
        <v>14</v>
      </c>
      <c r="X893" s="182">
        <f>VLOOKUP(A:A,[3]全区!$A$1:$S$65536,19,FALSE)</f>
        <v>13.7751</v>
      </c>
      <c r="Y893" s="219">
        <f t="shared" si="1649"/>
        <v>14</v>
      </c>
      <c r="AA893" s="182">
        <f>VLOOKUP(A:A,[2]全区!$A$1:$T$65536,20,FALSE)</f>
        <v>0</v>
      </c>
      <c r="AB893" s="219">
        <f t="shared" si="1650"/>
        <v>0</v>
      </c>
      <c r="AC893" s="182">
        <f>VLOOKUP(A:A,[1]全区!$A$1:$V$65536,22,FALSE)</f>
        <v>0</v>
      </c>
      <c r="AD893" s="219">
        <f t="shared" si="1651"/>
        <v>0</v>
      </c>
      <c r="AE893" s="182">
        <f>VLOOKUP(A:A,[2]全区!$A$1:$P$65536,16,FALSE)</f>
        <v>0</v>
      </c>
      <c r="AF893" s="219">
        <f t="shared" si="1652"/>
        <v>0</v>
      </c>
      <c r="AH893" s="182">
        <v>414</v>
      </c>
      <c r="AI893" s="182">
        <f>VLOOKUP(A:A,'[4]YB01'!$A$1:$C$1317,3,FALSE)</f>
        <v>414</v>
      </c>
      <c r="AJ893" s="177">
        <f t="shared" si="1653"/>
        <v>0</v>
      </c>
      <c r="AK893" s="146">
        <v>471</v>
      </c>
      <c r="AL893" s="146">
        <f t="shared" si="1654"/>
        <v>471</v>
      </c>
      <c r="AM893" s="228">
        <v>470.623626</v>
      </c>
      <c r="AN893" s="182">
        <f t="shared" si="1617"/>
        <v>0</v>
      </c>
      <c r="AO893" s="219">
        <v>0</v>
      </c>
      <c r="AP893" s="176">
        <f>(SUMIF([5]预算调整!$O:$O,A:A,[5]预算调整!$AD:$AD))/10000</f>
        <v>0</v>
      </c>
      <c r="AQ893" s="219">
        <f t="shared" si="1618"/>
        <v>0</v>
      </c>
      <c r="AR893" s="219">
        <v>0</v>
      </c>
      <c r="AS893" s="182">
        <f>(SUMIF([6]预算调整!$F:$F,A:A,[6]预算调整!$P:$P))/10000</f>
        <v>0</v>
      </c>
      <c r="AT893" s="219">
        <f t="shared" si="1655"/>
        <v>0</v>
      </c>
      <c r="AW893" s="231">
        <v>116</v>
      </c>
      <c r="AX893" s="182">
        <f>(SUMIF([7]Sheet2!$B:$B,A:A,[7]Sheet2!$C:$C))/10000</f>
        <v>115.83</v>
      </c>
      <c r="AY893" s="219">
        <f t="shared" si="1656"/>
        <v>116</v>
      </c>
      <c r="BC893" s="182">
        <v>0</v>
      </c>
      <c r="BD893" s="146">
        <f t="shared" si="1657"/>
        <v>0</v>
      </c>
      <c r="BE893" s="182">
        <v>0</v>
      </c>
      <c r="BF893" s="182">
        <f>SUMIF([8]Sheet1!$O:$O,A893,[8]Sheet1!$AD:$AD)</f>
        <v>0</v>
      </c>
    </row>
    <row r="894" customHeight="1" spans="1:58">
      <c r="A894" s="208">
        <v>2130507</v>
      </c>
      <c r="B894" s="60" t="s">
        <v>769</v>
      </c>
      <c r="C894" s="63">
        <f t="shared" si="1641"/>
        <v>75</v>
      </c>
      <c r="D894" s="63">
        <f t="shared" si="1642"/>
        <v>0</v>
      </c>
      <c r="E894" s="63">
        <f t="shared" si="1643"/>
        <v>1540</v>
      </c>
      <c r="F894" s="63">
        <f t="shared" si="1644"/>
        <v>1539</v>
      </c>
      <c r="G894" s="63">
        <f t="shared" si="1645"/>
        <v>1539</v>
      </c>
      <c r="H894" s="63">
        <f t="shared" si="1646"/>
        <v>1615</v>
      </c>
      <c r="I894" s="106" t="str">
        <f t="shared" si="1637"/>
        <v>是</v>
      </c>
      <c r="J894" s="146" t="str">
        <f t="shared" si="1638"/>
        <v>项</v>
      </c>
      <c r="K894" s="146" t="str">
        <f t="shared" si="1639"/>
        <v>213</v>
      </c>
      <c r="N894" s="218">
        <v>75</v>
      </c>
      <c r="O894" s="146">
        <v>75.069246</v>
      </c>
      <c r="P894" s="219">
        <f t="shared" si="1647"/>
        <v>75</v>
      </c>
      <c r="Q894" s="219">
        <v>0</v>
      </c>
      <c r="R894" s="219">
        <v>0</v>
      </c>
      <c r="S894" s="219">
        <f>VLOOKUP(A:A,[3]全区!$A$1:$O$65536,15,FALSE)</f>
        <v>0</v>
      </c>
      <c r="T894" s="219">
        <v>0</v>
      </c>
      <c r="U894" s="146">
        <f>VLOOKUP(A:A,[3]全区!$A$1:$Q$65536,17,FALSE)</f>
        <v>0</v>
      </c>
      <c r="V894" s="219">
        <f t="shared" si="1648"/>
        <v>0</v>
      </c>
      <c r="W894" s="219">
        <v>0</v>
      </c>
      <c r="X894" s="182">
        <f>VLOOKUP(A:A,[3]全区!$A$1:$S$65536,19,FALSE)</f>
        <v>0.174168</v>
      </c>
      <c r="Y894" s="219">
        <f t="shared" si="1649"/>
        <v>0</v>
      </c>
      <c r="AA894" s="182">
        <f>VLOOKUP(A:A,[2]全区!$A$1:$T$65536,20,FALSE)</f>
        <v>0</v>
      </c>
      <c r="AB894" s="219">
        <f t="shared" si="1650"/>
        <v>0</v>
      </c>
      <c r="AC894" s="182">
        <f>VLOOKUP(A:A,[1]全区!$A$1:$V$65536,22,FALSE)</f>
        <v>0</v>
      </c>
      <c r="AD894" s="219">
        <f t="shared" si="1651"/>
        <v>0</v>
      </c>
      <c r="AE894" s="182">
        <f>VLOOKUP(A:A,[2]全区!$A$1:$P$65536,16,FALSE)</f>
        <v>2128.68</v>
      </c>
      <c r="AF894" s="219">
        <f t="shared" si="1652"/>
        <v>2129</v>
      </c>
      <c r="AH894" s="182">
        <v>1615</v>
      </c>
      <c r="AI894" s="182">
        <f>VLOOKUP(A:A,'[4]YB01'!$A$1:$C$1317,3,FALSE)</f>
        <v>1615</v>
      </c>
      <c r="AJ894" s="177">
        <f t="shared" si="1653"/>
        <v>0</v>
      </c>
      <c r="AK894" s="146">
        <v>1615</v>
      </c>
      <c r="AL894" s="146">
        <f t="shared" si="1654"/>
        <v>1615</v>
      </c>
      <c r="AM894" s="228">
        <v>1614.592942</v>
      </c>
      <c r="AN894" s="182">
        <f t="shared" si="1617"/>
        <v>0</v>
      </c>
      <c r="AO894" s="219">
        <v>0</v>
      </c>
      <c r="AP894" s="176">
        <f>(SUMIF([5]预算调整!$O:$O,A:A,[5]预算调整!$AD:$AD))/10000</f>
        <v>0</v>
      </c>
      <c r="AQ894" s="219">
        <f t="shared" si="1618"/>
        <v>0</v>
      </c>
      <c r="AR894" s="219">
        <v>0</v>
      </c>
      <c r="AS894" s="182">
        <f>(SUMIF([6]预算调整!$F:$F,A:A,[6]预算调整!$P:$P))/10000</f>
        <v>0</v>
      </c>
      <c r="AT894" s="219">
        <f t="shared" si="1655"/>
        <v>0</v>
      </c>
      <c r="AW894" s="231">
        <v>1539</v>
      </c>
      <c r="AX894" s="182">
        <f>(SUMIF([7]Sheet2!$B:$B,A:A,[7]Sheet2!$C:$C))/10000</f>
        <v>1539.349528</v>
      </c>
      <c r="AY894" s="219">
        <f t="shared" si="1656"/>
        <v>1539</v>
      </c>
      <c r="BC894" s="182">
        <v>0</v>
      </c>
      <c r="BD894" s="146">
        <f t="shared" si="1657"/>
        <v>0</v>
      </c>
      <c r="BE894" s="182">
        <v>0</v>
      </c>
      <c r="BF894" s="182">
        <f>SUMIF([8]Sheet1!$O:$O,A894,[8]Sheet1!$AD:$AD)</f>
        <v>0</v>
      </c>
    </row>
    <row r="895" hidden="1" customHeight="1" spans="1:58">
      <c r="A895" s="208">
        <v>2130508</v>
      </c>
      <c r="B895" s="60" t="s">
        <v>770</v>
      </c>
      <c r="C895" s="63">
        <f t="shared" si="1641"/>
        <v>0</v>
      </c>
      <c r="D895" s="63">
        <f t="shared" si="1642"/>
        <v>0</v>
      </c>
      <c r="E895" s="63">
        <f t="shared" si="1643"/>
        <v>0</v>
      </c>
      <c r="F895" s="63">
        <f t="shared" si="1644"/>
        <v>0</v>
      </c>
      <c r="G895" s="63">
        <f t="shared" si="1645"/>
        <v>0</v>
      </c>
      <c r="H895" s="63">
        <f t="shared" si="1646"/>
        <v>0</v>
      </c>
      <c r="I895" s="106" t="str">
        <f t="shared" si="1637"/>
        <v>否</v>
      </c>
      <c r="J895" s="146" t="str">
        <f t="shared" si="1638"/>
        <v>项</v>
      </c>
      <c r="K895" s="146" t="str">
        <f t="shared" si="1639"/>
        <v>213</v>
      </c>
      <c r="N895" s="218">
        <v>0</v>
      </c>
      <c r="P895" s="219">
        <f t="shared" si="1647"/>
        <v>0</v>
      </c>
      <c r="Q895" s="219"/>
      <c r="R895" s="219"/>
      <c r="S895" s="219"/>
      <c r="T895" s="219"/>
      <c r="V895" s="219"/>
      <c r="W895" s="219">
        <v>0</v>
      </c>
      <c r="Y895" s="219">
        <f t="shared" si="1649"/>
        <v>0</v>
      </c>
      <c r="AB895" s="219"/>
      <c r="AD895" s="219">
        <f t="shared" si="1651"/>
        <v>0</v>
      </c>
      <c r="AF895" s="219"/>
      <c r="AH895" s="182">
        <v>0</v>
      </c>
      <c r="AI895" s="182">
        <f>VLOOKUP(A:A,'[4]YB01'!$A$1:$C$1317,3,FALSE)</f>
        <v>0</v>
      </c>
      <c r="AJ895" s="177">
        <f t="shared" si="1653"/>
        <v>0</v>
      </c>
      <c r="AK895" s="146">
        <v>0</v>
      </c>
      <c r="AL895" s="146">
        <f t="shared" si="1654"/>
        <v>0</v>
      </c>
      <c r="AM895" s="228">
        <v>0</v>
      </c>
      <c r="AN895" s="182">
        <f t="shared" si="1617"/>
        <v>0</v>
      </c>
      <c r="AO895" s="219">
        <v>0</v>
      </c>
      <c r="AP895" s="176">
        <f>(SUMIF([5]预算调整!$O:$O,A:A,[5]预算调整!$AD:$AD))/10000</f>
        <v>0</v>
      </c>
      <c r="AQ895" s="219">
        <f t="shared" si="1618"/>
        <v>0</v>
      </c>
      <c r="AR895" s="219">
        <v>0</v>
      </c>
      <c r="AS895" s="182">
        <f>(SUMIF([6]预算调整!$F:$F,A:A,[6]预算调整!$P:$P))/10000</f>
        <v>0</v>
      </c>
      <c r="AT895" s="219">
        <f t="shared" si="1655"/>
        <v>0</v>
      </c>
      <c r="AW895" s="231">
        <v>0</v>
      </c>
      <c r="AX895" s="182">
        <f>(SUMIF([7]Sheet2!$B:$B,A:A,[7]Sheet2!$C:$C))/10000</f>
        <v>0</v>
      </c>
      <c r="AY895" s="219">
        <f t="shared" si="1656"/>
        <v>0</v>
      </c>
      <c r="BC895" s="182">
        <v>0</v>
      </c>
      <c r="BD895" s="146">
        <f t="shared" si="1657"/>
        <v>0</v>
      </c>
      <c r="BE895" s="182">
        <v>0</v>
      </c>
      <c r="BF895" s="182">
        <f>SUMIF([8]Sheet1!$O:$O,A895,[8]Sheet1!$AD:$AD)</f>
        <v>0</v>
      </c>
    </row>
    <row r="896" customHeight="1" spans="1:58">
      <c r="A896" s="208">
        <v>2130550</v>
      </c>
      <c r="B896" s="60" t="s">
        <v>110</v>
      </c>
      <c r="C896" s="63">
        <f t="shared" si="1641"/>
        <v>196</v>
      </c>
      <c r="D896" s="63">
        <f t="shared" si="1642"/>
        <v>0</v>
      </c>
      <c r="E896" s="63">
        <f t="shared" si="1643"/>
        <v>51</v>
      </c>
      <c r="F896" s="63">
        <f t="shared" si="1644"/>
        <v>0</v>
      </c>
      <c r="G896" s="63">
        <f t="shared" si="1645"/>
        <v>0</v>
      </c>
      <c r="H896" s="63">
        <f t="shared" si="1646"/>
        <v>247</v>
      </c>
      <c r="I896" s="106" t="str">
        <f t="shared" si="1637"/>
        <v>是</v>
      </c>
      <c r="J896" s="146" t="str">
        <f t="shared" si="1638"/>
        <v>项</v>
      </c>
      <c r="K896" s="146" t="str">
        <f t="shared" si="1639"/>
        <v>213</v>
      </c>
      <c r="N896" s="218">
        <v>196</v>
      </c>
      <c r="O896" s="146">
        <v>196.026514</v>
      </c>
      <c r="P896" s="219">
        <f t="shared" si="1647"/>
        <v>196</v>
      </c>
      <c r="Q896" s="219">
        <v>0</v>
      </c>
      <c r="R896" s="219">
        <v>0</v>
      </c>
      <c r="S896" s="219">
        <f>VLOOKUP(A:A,[3]全区!$A$1:$O$65536,15,FALSE)</f>
        <v>0</v>
      </c>
      <c r="T896" s="219">
        <v>0</v>
      </c>
      <c r="U896" s="146">
        <f>VLOOKUP(A:A,[3]全区!$A$1:$Q$65536,17,FALSE)</f>
        <v>0</v>
      </c>
      <c r="V896" s="219">
        <f t="shared" si="1648"/>
        <v>0</v>
      </c>
      <c r="W896" s="219">
        <v>0</v>
      </c>
      <c r="X896" s="182">
        <f>VLOOKUP(A:A,[3]全区!$A$1:$S$65536,19,FALSE)</f>
        <v>0</v>
      </c>
      <c r="Y896" s="219">
        <f t="shared" si="1649"/>
        <v>0</v>
      </c>
      <c r="AA896" s="182">
        <f>VLOOKUP(A:A,[2]全区!$A$1:$T$65536,20,FALSE)</f>
        <v>0</v>
      </c>
      <c r="AB896" s="219">
        <f t="shared" si="1650"/>
        <v>0</v>
      </c>
      <c r="AC896" s="182">
        <f>VLOOKUP(A:A,[1]全区!$A$1:$V$65536,22,FALSE)</f>
        <v>0</v>
      </c>
      <c r="AD896" s="219">
        <f t="shared" si="1651"/>
        <v>0</v>
      </c>
      <c r="AE896" s="182">
        <f>VLOOKUP(A:A,[2]全区!$A$1:$P$65536,16,FALSE)</f>
        <v>0</v>
      </c>
      <c r="AF896" s="219">
        <f t="shared" si="1652"/>
        <v>0</v>
      </c>
      <c r="AH896" s="182">
        <v>178</v>
      </c>
      <c r="AI896" s="182">
        <f>VLOOKUP(A:A,'[4]YB01'!$A$1:$C$1317,3,FALSE)</f>
        <v>178</v>
      </c>
      <c r="AJ896" s="177">
        <f t="shared" si="1653"/>
        <v>15</v>
      </c>
      <c r="AK896" s="146">
        <v>180</v>
      </c>
      <c r="AL896" s="146">
        <f t="shared" si="1654"/>
        <v>180</v>
      </c>
      <c r="AM896" s="228">
        <v>179.627835</v>
      </c>
      <c r="AN896" s="182">
        <f t="shared" si="1617"/>
        <v>67</v>
      </c>
      <c r="AO896" s="219">
        <v>15</v>
      </c>
      <c r="AP896" s="176">
        <f>(SUMIF([5]预算调整!$O:$O,A:A,[5]预算调整!$AD:$AD))/10000</f>
        <v>14.505679</v>
      </c>
      <c r="AQ896" s="219">
        <f t="shared" si="1618"/>
        <v>15</v>
      </c>
      <c r="AR896" s="219">
        <v>0</v>
      </c>
      <c r="AS896" s="182">
        <f>(SUMIF([6]预算调整!$F:$F,A:A,[6]预算调整!$P:$P))/10000</f>
        <v>0</v>
      </c>
      <c r="AT896" s="219">
        <f t="shared" si="1655"/>
        <v>0</v>
      </c>
      <c r="AW896" s="231">
        <v>0</v>
      </c>
      <c r="AX896" s="182">
        <f>(SUMIF([7]Sheet2!$B:$B,A:A,[7]Sheet2!$C:$C))/10000</f>
        <v>0</v>
      </c>
      <c r="AY896" s="219">
        <f t="shared" si="1656"/>
        <v>0</v>
      </c>
      <c r="BC896" s="182">
        <v>67</v>
      </c>
      <c r="BD896" s="146">
        <f t="shared" si="1657"/>
        <v>67</v>
      </c>
      <c r="BE896" s="182">
        <v>67.0791</v>
      </c>
      <c r="BF896" s="182">
        <f>SUMIF([8]Sheet1!$O:$O,A896,[8]Sheet1!$AD:$AD)</f>
        <v>670791</v>
      </c>
    </row>
    <row r="897" customHeight="1" spans="1:58">
      <c r="A897" s="208">
        <v>2130599</v>
      </c>
      <c r="B897" s="60" t="s">
        <v>771</v>
      </c>
      <c r="C897" s="63">
        <f t="shared" si="1641"/>
        <v>36492</v>
      </c>
      <c r="D897" s="63">
        <f t="shared" si="1642"/>
        <v>34977</v>
      </c>
      <c r="E897" s="63">
        <f t="shared" si="1643"/>
        <v>-35097</v>
      </c>
      <c r="F897" s="63">
        <f t="shared" si="1644"/>
        <v>-33200</v>
      </c>
      <c r="G897" s="63">
        <f t="shared" si="1645"/>
        <v>1777</v>
      </c>
      <c r="H897" s="63">
        <f t="shared" si="1646"/>
        <v>1395</v>
      </c>
      <c r="I897" s="106" t="str">
        <f t="shared" si="1637"/>
        <v>是</v>
      </c>
      <c r="J897" s="146" t="str">
        <f t="shared" si="1638"/>
        <v>项</v>
      </c>
      <c r="K897" s="146" t="str">
        <f t="shared" si="1639"/>
        <v>213</v>
      </c>
      <c r="N897" s="218">
        <v>25706</v>
      </c>
      <c r="O897" s="146">
        <v>25705.667164</v>
      </c>
      <c r="P897" s="219">
        <f t="shared" si="1647"/>
        <v>25706</v>
      </c>
      <c r="Q897" s="219">
        <v>24844</v>
      </c>
      <c r="R897" s="219">
        <v>24844</v>
      </c>
      <c r="S897" s="219">
        <f>VLOOKUP(A:A,[3]全区!$A$1:$O$65536,15,FALSE)</f>
        <v>24844</v>
      </c>
      <c r="T897" s="219">
        <v>10133</v>
      </c>
      <c r="U897" s="146">
        <f>VLOOKUP(A:A,[3]全区!$A$1:$Q$65536,17,FALSE)</f>
        <v>10133</v>
      </c>
      <c r="V897" s="219">
        <f t="shared" si="1648"/>
        <v>10133</v>
      </c>
      <c r="W897" s="219">
        <v>653</v>
      </c>
      <c r="X897" s="182">
        <f>VLOOKUP(A:A,[3]全区!$A$1:$S$65536,19,FALSE)</f>
        <v>653.437974</v>
      </c>
      <c r="Y897" s="219">
        <f t="shared" si="1649"/>
        <v>653</v>
      </c>
      <c r="AA897" s="182">
        <f>VLOOKUP(A:A,[2]全区!$A$1:$T$65536,20,FALSE)</f>
        <v>5885.41</v>
      </c>
      <c r="AB897" s="219">
        <f t="shared" si="1650"/>
        <v>5885</v>
      </c>
      <c r="AC897" s="182">
        <f>VLOOKUP(A:A,[1]全区!$A$1:$V$65536,22,FALSE)</f>
        <v>0</v>
      </c>
      <c r="AD897" s="219">
        <f t="shared" si="1651"/>
        <v>0</v>
      </c>
      <c r="AE897" s="182">
        <f>VLOOKUP(A:A,[2]全区!$A$1:$P$65536,16,FALSE)</f>
        <v>920</v>
      </c>
      <c r="AF897" s="219">
        <f t="shared" si="1652"/>
        <v>920</v>
      </c>
      <c r="AH897" s="182">
        <v>1384</v>
      </c>
      <c r="AI897" s="182">
        <f>VLOOKUP(A:A,'[4]YB01'!$A$1:$C$1317,3,FALSE)</f>
        <v>1384</v>
      </c>
      <c r="AJ897" s="177">
        <f t="shared" si="1653"/>
        <v>588</v>
      </c>
      <c r="AK897" s="146">
        <v>1395</v>
      </c>
      <c r="AL897" s="146">
        <f t="shared" si="1654"/>
        <v>1395</v>
      </c>
      <c r="AM897" s="228">
        <v>1395.091885</v>
      </c>
      <c r="AN897" s="182">
        <f t="shared" si="1617"/>
        <v>0</v>
      </c>
      <c r="AO897" s="219">
        <v>0</v>
      </c>
      <c r="AP897" s="176">
        <f>(SUMIF([5]预算调整!$O:$O,A:A,[5]预算调整!$AD:$AD))/10000</f>
        <v>0</v>
      </c>
      <c r="AQ897" s="219">
        <f t="shared" si="1618"/>
        <v>0</v>
      </c>
      <c r="AR897" s="219">
        <v>588</v>
      </c>
      <c r="AS897" s="182">
        <f>(SUMIF([6]预算调整!$F:$F,A:A,[6]预算调整!$P:$P))/10000</f>
        <v>587.967</v>
      </c>
      <c r="AT897" s="219">
        <f t="shared" si="1655"/>
        <v>588</v>
      </c>
      <c r="AU897" s="226">
        <v>656</v>
      </c>
      <c r="AW897" s="232">
        <v>1777</v>
      </c>
      <c r="AX897" s="182">
        <f>(SUMIF([7]Sheet2!$B:$B,A:A,[7]Sheet2!$C:$C))/10000</f>
        <v>510.7</v>
      </c>
      <c r="AY897" s="219">
        <f t="shared" si="1656"/>
        <v>511</v>
      </c>
      <c r="BC897" s="182">
        <v>0</v>
      </c>
      <c r="BD897" s="146">
        <f t="shared" si="1657"/>
        <v>0</v>
      </c>
      <c r="BE897" s="182">
        <v>0</v>
      </c>
      <c r="BF897" s="182">
        <f>SUMIF([8]Sheet1!$O:$O,A897,[8]Sheet1!$AD:$AD)</f>
        <v>0</v>
      </c>
    </row>
    <row r="898" s="177" customFormat="1" customHeight="1" spans="1:58">
      <c r="A898" s="209">
        <v>21307</v>
      </c>
      <c r="B898" s="207" t="s">
        <v>772</v>
      </c>
      <c r="C898" s="66">
        <f t="shared" ref="C898:H898" si="1658">SUM(C899:C904)</f>
        <v>5343</v>
      </c>
      <c r="D898" s="66">
        <f t="shared" si="1658"/>
        <v>1470</v>
      </c>
      <c r="E898" s="66">
        <f t="shared" si="1658"/>
        <v>-2838</v>
      </c>
      <c r="F898" s="66">
        <f t="shared" si="1658"/>
        <v>-1470</v>
      </c>
      <c r="G898" s="66">
        <f t="shared" si="1658"/>
        <v>0</v>
      </c>
      <c r="H898" s="66">
        <f t="shared" si="1658"/>
        <v>2505</v>
      </c>
      <c r="I898" s="106" t="str">
        <f t="shared" si="1637"/>
        <v>是</v>
      </c>
      <c r="J898" s="143" t="str">
        <f t="shared" si="1638"/>
        <v>款</v>
      </c>
      <c r="K898" s="143" t="str">
        <f t="shared" si="1639"/>
        <v>213</v>
      </c>
      <c r="L898" s="143"/>
      <c r="M898" s="143"/>
      <c r="N898" s="143"/>
      <c r="O898" s="143"/>
      <c r="P898" s="143"/>
      <c r="Q898" s="143"/>
      <c r="R898" s="143"/>
      <c r="S898" s="143"/>
      <c r="T898" s="143"/>
      <c r="U898" s="143"/>
      <c r="V898" s="143"/>
      <c r="W898" s="143"/>
      <c r="AN898" s="182">
        <f t="shared" si="1617"/>
        <v>0</v>
      </c>
      <c r="AO898" s="219"/>
      <c r="AP898" s="176">
        <f>(SUMIF([5]预算调整!$O:$O,A:A,[5]预算调整!$AD:$AD))/10000</f>
        <v>0</v>
      </c>
      <c r="AQ898" s="219">
        <f t="shared" si="1618"/>
        <v>0</v>
      </c>
      <c r="AR898" s="219"/>
      <c r="AS898" s="182">
        <v>0</v>
      </c>
      <c r="AX898" s="182">
        <v>0</v>
      </c>
      <c r="BC898" s="182"/>
      <c r="BD898" s="182"/>
      <c r="BE898" s="182">
        <v>0</v>
      </c>
      <c r="BF898" s="182"/>
    </row>
    <row r="899" hidden="1" customHeight="1" spans="1:58">
      <c r="A899" s="208">
        <v>2130701</v>
      </c>
      <c r="B899" s="60" t="s">
        <v>773</v>
      </c>
      <c r="C899" s="63">
        <f t="shared" ref="C899:C904" si="1659">N899+T899+W899</f>
        <v>0</v>
      </c>
      <c r="D899" s="63">
        <f t="shared" ref="D899:D904" si="1660">Q899+T899</f>
        <v>0</v>
      </c>
      <c r="E899" s="63">
        <f t="shared" ref="E899:E904" si="1661">H899-C899</f>
        <v>0</v>
      </c>
      <c r="F899" s="63">
        <f t="shared" ref="F899:F904" si="1662">G899-D899</f>
        <v>0</v>
      </c>
      <c r="G899" s="63">
        <f t="shared" ref="G899:G904" si="1663">AW899</f>
        <v>0</v>
      </c>
      <c r="H899" s="63">
        <f t="shared" ref="H899:H904" si="1664">AK899+AN899</f>
        <v>0</v>
      </c>
      <c r="I899" s="106" t="str">
        <f t="shared" si="1637"/>
        <v>否</v>
      </c>
      <c r="J899" s="146" t="str">
        <f t="shared" si="1638"/>
        <v>项</v>
      </c>
      <c r="K899" s="146" t="str">
        <f t="shared" si="1639"/>
        <v>213</v>
      </c>
      <c r="N899" s="218">
        <v>0</v>
      </c>
      <c r="O899" s="146">
        <v>0</v>
      </c>
      <c r="P899" s="219">
        <f t="shared" ref="P899:P904" si="1665">ROUND(O899,0)</f>
        <v>0</v>
      </c>
      <c r="Q899" s="219">
        <v>0</v>
      </c>
      <c r="R899" s="219">
        <v>0</v>
      </c>
      <c r="S899" s="219">
        <f>VLOOKUP(A:A,[3]全区!$A$1:$O$65536,15,FALSE)</f>
        <v>0</v>
      </c>
      <c r="T899" s="219">
        <v>0</v>
      </c>
      <c r="U899" s="146">
        <f>VLOOKUP(A:A,[3]全区!$A$1:$Q$65536,17,FALSE)</f>
        <v>0</v>
      </c>
      <c r="V899" s="219">
        <f t="shared" ref="V899:V904" si="1666">ROUND(U899,0)</f>
        <v>0</v>
      </c>
      <c r="W899" s="219">
        <v>0</v>
      </c>
      <c r="X899" s="182">
        <f>VLOOKUP(A:A,[3]全区!$A$1:$S$65536,19,FALSE)</f>
        <v>0</v>
      </c>
      <c r="Y899" s="219">
        <f t="shared" ref="Y899:Y904" si="1667">ROUND(X899,0)</f>
        <v>0</v>
      </c>
      <c r="AA899" s="182">
        <f>VLOOKUP(A:A,[2]全区!$A$1:$T$65536,20,FALSE)</f>
        <v>309</v>
      </c>
      <c r="AB899" s="219">
        <f t="shared" ref="AB899:AB904" si="1668">ROUND(AA899,0)</f>
        <v>309</v>
      </c>
      <c r="AC899" s="182">
        <f>VLOOKUP(A:A,[1]全区!$A$1:$V$65536,22,FALSE)</f>
        <v>0</v>
      </c>
      <c r="AD899" s="219">
        <f t="shared" ref="AD899:AD904" si="1669">ROUND(AC899,0)</f>
        <v>0</v>
      </c>
      <c r="AE899" s="182">
        <f>VLOOKUP(A:A,[2]全区!$A$1:$P$65536,16,FALSE)</f>
        <v>0</v>
      </c>
      <c r="AF899" s="219">
        <f t="shared" ref="AF899:AF904" si="1670">ROUND(AE899,0)</f>
        <v>0</v>
      </c>
      <c r="AH899" s="182">
        <v>0</v>
      </c>
      <c r="AI899" s="182">
        <f>VLOOKUP(A:A,'[4]YB01'!$A$1:$C$1317,3,FALSE)</f>
        <v>0</v>
      </c>
      <c r="AJ899" s="177">
        <f t="shared" ref="AJ899:AJ904" si="1671">AO899+AR899</f>
        <v>0</v>
      </c>
      <c r="AK899" s="146">
        <v>0</v>
      </c>
      <c r="AL899" s="146">
        <f t="shared" ref="AL899:AL904" si="1672">ROUND(AM899,0)</f>
        <v>0</v>
      </c>
      <c r="AM899" s="228">
        <v>0</v>
      </c>
      <c r="AN899" s="182">
        <f t="shared" si="1617"/>
        <v>0</v>
      </c>
      <c r="AO899" s="219">
        <v>0</v>
      </c>
      <c r="AP899" s="176">
        <f>(SUMIF([5]预算调整!$O:$O,A:A,[5]预算调整!$AD:$AD))/10000</f>
        <v>0</v>
      </c>
      <c r="AQ899" s="219">
        <f t="shared" si="1618"/>
        <v>0</v>
      </c>
      <c r="AR899" s="219">
        <v>0</v>
      </c>
      <c r="AS899" s="182">
        <f>(SUMIF([6]预算调整!$F:$F,A:A,[6]预算调整!$P:$P))/10000</f>
        <v>0</v>
      </c>
      <c r="AT899" s="219">
        <f t="shared" ref="AT899:AT904" si="1673">ROUND(AS899,0)</f>
        <v>0</v>
      </c>
      <c r="AW899" s="231">
        <v>0</v>
      </c>
      <c r="AX899" s="182">
        <f>(SUMIF([7]Sheet2!$B:$B,A:A,[7]Sheet2!$C:$C))/10000</f>
        <v>0</v>
      </c>
      <c r="AY899" s="219">
        <f t="shared" ref="AY899:AY904" si="1674">ROUND(AX899,0)</f>
        <v>0</v>
      </c>
      <c r="BC899" s="182">
        <v>0</v>
      </c>
      <c r="BD899" s="146">
        <f t="shared" ref="BD899:BD904" si="1675">ROUND(BE899,0)</f>
        <v>0</v>
      </c>
      <c r="BE899" s="182">
        <v>0</v>
      </c>
      <c r="BF899" s="182">
        <f>SUMIF([8]Sheet1!$O:$O,A899,[8]Sheet1!$AD:$AD)</f>
        <v>0</v>
      </c>
    </row>
    <row r="900" hidden="1" customHeight="1" spans="1:58">
      <c r="A900" s="208">
        <v>2130704</v>
      </c>
      <c r="B900" s="60" t="s">
        <v>774</v>
      </c>
      <c r="C900" s="63">
        <f t="shared" si="1659"/>
        <v>0</v>
      </c>
      <c r="D900" s="63">
        <f t="shared" si="1660"/>
        <v>0</v>
      </c>
      <c r="E900" s="63">
        <f t="shared" si="1661"/>
        <v>0</v>
      </c>
      <c r="F900" s="63">
        <f t="shared" si="1662"/>
        <v>0</v>
      </c>
      <c r="G900" s="63">
        <f t="shared" si="1663"/>
        <v>0</v>
      </c>
      <c r="H900" s="63">
        <f t="shared" si="1664"/>
        <v>0</v>
      </c>
      <c r="I900" s="106" t="str">
        <f t="shared" si="1637"/>
        <v>否</v>
      </c>
      <c r="J900" s="146" t="str">
        <f t="shared" si="1638"/>
        <v>项</v>
      </c>
      <c r="K900" s="146" t="str">
        <f t="shared" si="1639"/>
        <v>213</v>
      </c>
      <c r="N900" s="218">
        <v>0</v>
      </c>
      <c r="O900" s="146">
        <v>0</v>
      </c>
      <c r="P900" s="219">
        <f t="shared" si="1665"/>
        <v>0</v>
      </c>
      <c r="Q900" s="219">
        <v>0</v>
      </c>
      <c r="R900" s="219">
        <v>0</v>
      </c>
      <c r="S900" s="219">
        <f>VLOOKUP(A:A,[3]全区!$A$1:$O$65536,15,FALSE)</f>
        <v>0</v>
      </c>
      <c r="T900" s="219">
        <v>0</v>
      </c>
      <c r="U900" s="146">
        <f>VLOOKUP(A:A,[3]全区!$A$1:$Q$65536,17,FALSE)</f>
        <v>0</v>
      </c>
      <c r="V900" s="219">
        <f t="shared" si="1666"/>
        <v>0</v>
      </c>
      <c r="W900" s="219">
        <v>0</v>
      </c>
      <c r="X900" s="182">
        <f>VLOOKUP(A:A,[3]全区!$A$1:$S$65536,19,FALSE)</f>
        <v>0</v>
      </c>
      <c r="Y900" s="219">
        <f t="shared" si="1667"/>
        <v>0</v>
      </c>
      <c r="AA900" s="182">
        <f>VLOOKUP(A:A,[2]全区!$A$1:$T$65536,20,FALSE)</f>
        <v>0</v>
      </c>
      <c r="AB900" s="219">
        <f t="shared" si="1668"/>
        <v>0</v>
      </c>
      <c r="AC900" s="182">
        <f>VLOOKUP(A:A,[1]全区!$A$1:$V$65536,22,FALSE)</f>
        <v>0</v>
      </c>
      <c r="AD900" s="219">
        <f t="shared" si="1669"/>
        <v>0</v>
      </c>
      <c r="AE900" s="182">
        <f>VLOOKUP(A:A,[2]全区!$A$1:$P$65536,16,FALSE)</f>
        <v>0</v>
      </c>
      <c r="AF900" s="219">
        <f t="shared" si="1670"/>
        <v>0</v>
      </c>
      <c r="AH900" s="182">
        <v>0</v>
      </c>
      <c r="AI900" s="182">
        <f>VLOOKUP(A:A,'[4]YB01'!$A$1:$C$1317,3,FALSE)</f>
        <v>0</v>
      </c>
      <c r="AJ900" s="177">
        <f t="shared" si="1671"/>
        <v>0</v>
      </c>
      <c r="AK900" s="146">
        <v>0</v>
      </c>
      <c r="AL900" s="146">
        <f t="shared" si="1672"/>
        <v>0</v>
      </c>
      <c r="AM900" s="228">
        <v>0</v>
      </c>
      <c r="AN900" s="182">
        <f t="shared" si="1617"/>
        <v>0</v>
      </c>
      <c r="AO900" s="219">
        <v>0</v>
      </c>
      <c r="AP900" s="176">
        <f>(SUMIF([5]预算调整!$O:$O,A:A,[5]预算调整!$AD:$AD))/10000</f>
        <v>0</v>
      </c>
      <c r="AQ900" s="219">
        <f t="shared" si="1618"/>
        <v>0</v>
      </c>
      <c r="AR900" s="219">
        <v>0</v>
      </c>
      <c r="AS900" s="182">
        <f>(SUMIF([6]预算调整!$F:$F,A:A,[6]预算调整!$P:$P))/10000</f>
        <v>0</v>
      </c>
      <c r="AT900" s="219">
        <f t="shared" si="1673"/>
        <v>0</v>
      </c>
      <c r="AW900" s="231">
        <v>0</v>
      </c>
      <c r="AX900" s="182">
        <f>(SUMIF([7]Sheet2!$B:$B,A:A,[7]Sheet2!$C:$C))/10000</f>
        <v>0</v>
      </c>
      <c r="AY900" s="219">
        <f t="shared" si="1674"/>
        <v>0</v>
      </c>
      <c r="BC900" s="182">
        <v>0</v>
      </c>
      <c r="BD900" s="146">
        <f t="shared" si="1675"/>
        <v>0</v>
      </c>
      <c r="BE900" s="182">
        <v>0</v>
      </c>
      <c r="BF900" s="182">
        <f>SUMIF([8]Sheet1!$O:$O,A900,[8]Sheet1!$AD:$AD)</f>
        <v>0</v>
      </c>
    </row>
    <row r="901" customHeight="1" spans="1:58">
      <c r="A901" s="208">
        <v>2130705</v>
      </c>
      <c r="B901" s="60" t="s">
        <v>775</v>
      </c>
      <c r="C901" s="63">
        <f t="shared" si="1659"/>
        <v>3801</v>
      </c>
      <c r="D901" s="63">
        <f t="shared" si="1660"/>
        <v>1005</v>
      </c>
      <c r="E901" s="63">
        <f t="shared" si="1661"/>
        <v>-1831</v>
      </c>
      <c r="F901" s="63">
        <f t="shared" si="1662"/>
        <v>-1005</v>
      </c>
      <c r="G901" s="63">
        <f t="shared" si="1663"/>
        <v>0</v>
      </c>
      <c r="H901" s="63">
        <f t="shared" si="1664"/>
        <v>1970</v>
      </c>
      <c r="I901" s="106" t="str">
        <f t="shared" si="1637"/>
        <v>是</v>
      </c>
      <c r="J901" s="146" t="str">
        <f t="shared" si="1638"/>
        <v>项</v>
      </c>
      <c r="K901" s="146" t="str">
        <f t="shared" si="1639"/>
        <v>213</v>
      </c>
      <c r="N901" s="218">
        <v>2796</v>
      </c>
      <c r="O901" s="146">
        <v>2795.77558</v>
      </c>
      <c r="P901" s="219">
        <f t="shared" si="1665"/>
        <v>2796</v>
      </c>
      <c r="Q901" s="219">
        <v>0</v>
      </c>
      <c r="R901" s="219">
        <v>0</v>
      </c>
      <c r="S901" s="219">
        <f>VLOOKUP(A:A,[3]全区!$A$1:$O$65536,15,FALSE)</f>
        <v>0</v>
      </c>
      <c r="T901" s="219">
        <v>1005</v>
      </c>
      <c r="U901" s="146">
        <f>VLOOKUP(A:A,[3]全区!$A$1:$Q$65536,17,FALSE)</f>
        <v>1005.4277</v>
      </c>
      <c r="V901" s="219">
        <f t="shared" si="1666"/>
        <v>1005</v>
      </c>
      <c r="W901" s="219">
        <v>0</v>
      </c>
      <c r="X901" s="182">
        <f>VLOOKUP(A:A,[3]全区!$A$1:$S$65536,19,FALSE)</f>
        <v>0</v>
      </c>
      <c r="Y901" s="219">
        <f t="shared" si="1667"/>
        <v>0</v>
      </c>
      <c r="AA901" s="182">
        <f>VLOOKUP(A:A,[2]全区!$A$1:$T$65536,20,FALSE)</f>
        <v>0</v>
      </c>
      <c r="AB901" s="219">
        <f t="shared" si="1668"/>
        <v>0</v>
      </c>
      <c r="AC901" s="182">
        <f>VLOOKUP(A:A,[1]全区!$A$1:$V$65536,22,FALSE)</f>
        <v>0</v>
      </c>
      <c r="AD901" s="219">
        <f t="shared" si="1669"/>
        <v>0</v>
      </c>
      <c r="AE901" s="182">
        <f>VLOOKUP(A:A,[2]全区!$A$1:$P$65536,16,FALSE)</f>
        <v>0</v>
      </c>
      <c r="AF901" s="219">
        <f t="shared" si="1670"/>
        <v>0</v>
      </c>
      <c r="AH901" s="182">
        <v>1631</v>
      </c>
      <c r="AI901" s="182">
        <f>VLOOKUP(A:A,'[4]YB01'!$A$1:$C$1317,3,FALSE)</f>
        <v>1631</v>
      </c>
      <c r="AJ901" s="177">
        <f t="shared" si="1671"/>
        <v>1162</v>
      </c>
      <c r="AK901" s="146">
        <v>1970</v>
      </c>
      <c r="AL901" s="146">
        <f t="shared" si="1672"/>
        <v>1970</v>
      </c>
      <c r="AM901" s="228">
        <v>1969.558318</v>
      </c>
      <c r="AN901" s="182">
        <f t="shared" si="1617"/>
        <v>0</v>
      </c>
      <c r="AO901" s="219">
        <v>1162</v>
      </c>
      <c r="AP901" s="176">
        <f>(SUMIF([5]预算调整!$O:$O,A:A,[5]预算调整!$AD:$AD))/10000</f>
        <v>1162.485114</v>
      </c>
      <c r="AQ901" s="219">
        <f t="shared" si="1618"/>
        <v>1162</v>
      </c>
      <c r="AR901" s="219">
        <v>0</v>
      </c>
      <c r="AS901" s="182">
        <f>(SUMIF([6]预算调整!$F:$F,A:A,[6]预算调整!$P:$P))/10000</f>
        <v>0</v>
      </c>
      <c r="AT901" s="219">
        <f t="shared" si="1673"/>
        <v>0</v>
      </c>
      <c r="AW901" s="231">
        <v>0</v>
      </c>
      <c r="AX901" s="182">
        <f>(SUMIF([7]Sheet2!$B:$B,A:A,[7]Sheet2!$C:$C))/10000</f>
        <v>0</v>
      </c>
      <c r="AY901" s="219">
        <f t="shared" si="1674"/>
        <v>0</v>
      </c>
      <c r="BC901" s="182">
        <v>0</v>
      </c>
      <c r="BD901" s="146">
        <f t="shared" si="1675"/>
        <v>0</v>
      </c>
      <c r="BE901" s="182">
        <v>0</v>
      </c>
      <c r="BF901" s="182">
        <f>SUMIF([8]Sheet1!$O:$O,A901,[8]Sheet1!$AD:$AD)</f>
        <v>0</v>
      </c>
    </row>
    <row r="902" customHeight="1" spans="1:58">
      <c r="A902" s="208">
        <v>2130706</v>
      </c>
      <c r="B902" s="60" t="s">
        <v>776</v>
      </c>
      <c r="C902" s="63">
        <v>1377</v>
      </c>
      <c r="D902" s="63">
        <f t="shared" si="1660"/>
        <v>465</v>
      </c>
      <c r="E902" s="63">
        <f t="shared" si="1661"/>
        <v>-842</v>
      </c>
      <c r="F902" s="63">
        <f t="shared" si="1662"/>
        <v>-465</v>
      </c>
      <c r="G902" s="63">
        <f t="shared" si="1663"/>
        <v>0</v>
      </c>
      <c r="H902" s="63">
        <f t="shared" si="1664"/>
        <v>535</v>
      </c>
      <c r="I902" s="106" t="str">
        <f t="shared" si="1637"/>
        <v>是</v>
      </c>
      <c r="J902" s="146" t="str">
        <f t="shared" si="1638"/>
        <v>项</v>
      </c>
      <c r="K902" s="146" t="str">
        <f t="shared" si="1639"/>
        <v>213</v>
      </c>
      <c r="N902" s="218">
        <v>911</v>
      </c>
      <c r="O902" s="146">
        <v>911.236</v>
      </c>
      <c r="P902" s="219">
        <f t="shared" si="1665"/>
        <v>911</v>
      </c>
      <c r="Q902" s="219">
        <v>0</v>
      </c>
      <c r="R902" s="219">
        <v>0</v>
      </c>
      <c r="S902" s="219">
        <f>VLOOKUP(A:A,[3]全区!$A$1:$O$65536,15,FALSE)</f>
        <v>0</v>
      </c>
      <c r="T902" s="219">
        <v>465</v>
      </c>
      <c r="U902" s="146">
        <f>VLOOKUP(A:A,[3]全区!$A$1:$Q$65536,17,FALSE)</f>
        <v>465.264</v>
      </c>
      <c r="V902" s="219">
        <f t="shared" si="1666"/>
        <v>465</v>
      </c>
      <c r="W902" s="219">
        <v>0</v>
      </c>
      <c r="X902" s="182">
        <f>VLOOKUP(A:A,[3]全区!$A$1:$S$65536,19,FALSE)</f>
        <v>0</v>
      </c>
      <c r="Y902" s="219">
        <f t="shared" si="1667"/>
        <v>0</v>
      </c>
      <c r="AA902" s="182">
        <f>VLOOKUP(A:A,[2]全区!$A$1:$T$65536,20,FALSE)</f>
        <v>0</v>
      </c>
      <c r="AB902" s="219">
        <f t="shared" si="1668"/>
        <v>0</v>
      </c>
      <c r="AC902" s="182">
        <f>VLOOKUP(A:A,[1]全区!$A$1:$V$65536,22,FALSE)</f>
        <v>0</v>
      </c>
      <c r="AD902" s="219">
        <f t="shared" si="1669"/>
        <v>0</v>
      </c>
      <c r="AE902" s="182">
        <f>VLOOKUP(A:A,[2]全区!$A$1:$P$65536,16,FALSE)</f>
        <v>0</v>
      </c>
      <c r="AF902" s="219">
        <f t="shared" si="1670"/>
        <v>0</v>
      </c>
      <c r="AH902" s="182">
        <v>489</v>
      </c>
      <c r="AI902" s="182">
        <f>VLOOKUP(A:A,'[4]YB01'!$A$1:$C$1317,3,FALSE)</f>
        <v>489</v>
      </c>
      <c r="AJ902" s="177">
        <f t="shared" si="1671"/>
        <v>347</v>
      </c>
      <c r="AK902" s="146">
        <v>535</v>
      </c>
      <c r="AL902" s="146">
        <f t="shared" si="1672"/>
        <v>535</v>
      </c>
      <c r="AM902" s="228">
        <v>534.955919</v>
      </c>
      <c r="AN902" s="182">
        <f t="shared" si="1617"/>
        <v>0</v>
      </c>
      <c r="AO902" s="219">
        <v>347</v>
      </c>
      <c r="AP902" s="176">
        <f>(SUMIF([5]预算调整!$O:$O,A:A,[5]预算调整!$AD:$AD))/10000</f>
        <v>347.448081</v>
      </c>
      <c r="AQ902" s="219">
        <f t="shared" si="1618"/>
        <v>347</v>
      </c>
      <c r="AR902" s="219">
        <v>0</v>
      </c>
      <c r="AS902" s="182">
        <f>(SUMIF([6]预算调整!$F:$F,A:A,[6]预算调整!$P:$P))/10000</f>
        <v>0</v>
      </c>
      <c r="AT902" s="219">
        <f t="shared" si="1673"/>
        <v>0</v>
      </c>
      <c r="AW902" s="231">
        <v>0</v>
      </c>
      <c r="AX902" s="182">
        <f>(SUMIF([7]Sheet2!$B:$B,A:A,[7]Sheet2!$C:$C))/10000</f>
        <v>0</v>
      </c>
      <c r="AY902" s="219">
        <f t="shared" si="1674"/>
        <v>0</v>
      </c>
      <c r="BC902" s="182">
        <v>0</v>
      </c>
      <c r="BD902" s="146">
        <f t="shared" si="1675"/>
        <v>0</v>
      </c>
      <c r="BE902" s="182">
        <v>0</v>
      </c>
      <c r="BF902" s="182">
        <f>SUMIF([8]Sheet1!$O:$O,A902,[8]Sheet1!$AD:$AD)</f>
        <v>0</v>
      </c>
    </row>
    <row r="903" hidden="1" customHeight="1" spans="1:58">
      <c r="A903" s="208">
        <v>2130707</v>
      </c>
      <c r="B903" s="60" t="s">
        <v>777</v>
      </c>
      <c r="C903" s="63">
        <f t="shared" si="1659"/>
        <v>165</v>
      </c>
      <c r="D903" s="63">
        <f t="shared" si="1660"/>
        <v>0</v>
      </c>
      <c r="E903" s="63">
        <f t="shared" si="1661"/>
        <v>-165</v>
      </c>
      <c r="F903" s="63">
        <f t="shared" si="1662"/>
        <v>0</v>
      </c>
      <c r="G903" s="63">
        <f t="shared" si="1663"/>
        <v>0</v>
      </c>
      <c r="H903" s="63">
        <f t="shared" si="1664"/>
        <v>0</v>
      </c>
      <c r="I903" s="106" t="str">
        <f t="shared" si="1637"/>
        <v>否</v>
      </c>
      <c r="J903" s="146" t="str">
        <f t="shared" si="1638"/>
        <v>项</v>
      </c>
      <c r="K903" s="146" t="str">
        <f t="shared" si="1639"/>
        <v>213</v>
      </c>
      <c r="N903" s="218">
        <v>165</v>
      </c>
      <c r="O903" s="146">
        <v>164.8402</v>
      </c>
      <c r="P903" s="219">
        <f t="shared" si="1665"/>
        <v>165</v>
      </c>
      <c r="Q903" s="219">
        <v>0</v>
      </c>
      <c r="R903" s="219">
        <v>0</v>
      </c>
      <c r="S903" s="219">
        <f>VLOOKUP(A:A,[3]全区!$A$1:$O$65536,15,FALSE)</f>
        <v>0</v>
      </c>
      <c r="T903" s="219">
        <v>0</v>
      </c>
      <c r="U903" s="146">
        <f>VLOOKUP(A:A,[3]全区!$A$1:$Q$65536,17,FALSE)</f>
        <v>0</v>
      </c>
      <c r="V903" s="219">
        <f t="shared" si="1666"/>
        <v>0</v>
      </c>
      <c r="W903" s="219">
        <v>0</v>
      </c>
      <c r="X903" s="182">
        <f>VLOOKUP(A:A,[3]全区!$A$1:$S$65536,19,FALSE)</f>
        <v>0</v>
      </c>
      <c r="Y903" s="219">
        <f t="shared" si="1667"/>
        <v>0</v>
      </c>
      <c r="AA903" s="182">
        <f>VLOOKUP(A:A,[2]全区!$A$1:$T$65536,20,FALSE)</f>
        <v>0</v>
      </c>
      <c r="AB903" s="219">
        <f t="shared" si="1668"/>
        <v>0</v>
      </c>
      <c r="AC903" s="182">
        <f>VLOOKUP(A:A,[1]全区!$A$1:$V$65536,22,FALSE)</f>
        <v>0</v>
      </c>
      <c r="AD903" s="219">
        <f t="shared" si="1669"/>
        <v>0</v>
      </c>
      <c r="AE903" s="182">
        <f>VLOOKUP(A:A,[2]全区!$A$1:$P$65536,16,FALSE)</f>
        <v>0</v>
      </c>
      <c r="AF903" s="219">
        <f t="shared" si="1670"/>
        <v>0</v>
      </c>
      <c r="AH903" s="182">
        <v>0</v>
      </c>
      <c r="AI903" s="182">
        <f>VLOOKUP(A:A,'[4]YB01'!$A$1:$C$1317,3,FALSE)</f>
        <v>0</v>
      </c>
      <c r="AJ903" s="177">
        <f t="shared" si="1671"/>
        <v>0</v>
      </c>
      <c r="AK903" s="146">
        <v>0</v>
      </c>
      <c r="AL903" s="146">
        <f t="shared" si="1672"/>
        <v>0</v>
      </c>
      <c r="AM903" s="228">
        <v>0</v>
      </c>
      <c r="AN903" s="182">
        <f t="shared" si="1617"/>
        <v>0</v>
      </c>
      <c r="AO903" s="219">
        <v>0</v>
      </c>
      <c r="AP903" s="176">
        <f>(SUMIF([5]预算调整!$O:$O,A:A,[5]预算调整!$AD:$AD))/10000</f>
        <v>0</v>
      </c>
      <c r="AQ903" s="219">
        <f t="shared" si="1618"/>
        <v>0</v>
      </c>
      <c r="AR903" s="219">
        <v>0</v>
      </c>
      <c r="AS903" s="182">
        <f>(SUMIF([6]预算调整!$F:$F,A:A,[6]预算调整!$P:$P))/10000</f>
        <v>0</v>
      </c>
      <c r="AT903" s="219">
        <f t="shared" si="1673"/>
        <v>0</v>
      </c>
      <c r="AW903" s="231">
        <v>0</v>
      </c>
      <c r="AX903" s="182">
        <f>(SUMIF([7]Sheet2!$B:$B,A:A,[7]Sheet2!$C:$C))/10000</f>
        <v>0</v>
      </c>
      <c r="AY903" s="219">
        <f t="shared" si="1674"/>
        <v>0</v>
      </c>
      <c r="BC903" s="182">
        <v>0</v>
      </c>
      <c r="BD903" s="146">
        <f t="shared" si="1675"/>
        <v>0</v>
      </c>
      <c r="BE903" s="182">
        <v>0</v>
      </c>
      <c r="BF903" s="182">
        <f>SUMIF([8]Sheet1!$O:$O,A903,[8]Sheet1!$AD:$AD)</f>
        <v>0</v>
      </c>
    </row>
    <row r="904" hidden="1" customHeight="1" spans="1:58">
      <c r="A904" s="208">
        <v>2130799</v>
      </c>
      <c r="B904" s="60" t="s">
        <v>778</v>
      </c>
      <c r="C904" s="63">
        <f t="shared" si="1659"/>
        <v>0</v>
      </c>
      <c r="D904" s="63">
        <f t="shared" si="1660"/>
        <v>0</v>
      </c>
      <c r="E904" s="63">
        <f t="shared" si="1661"/>
        <v>0</v>
      </c>
      <c r="F904" s="63">
        <f t="shared" si="1662"/>
        <v>0</v>
      </c>
      <c r="G904" s="63">
        <f t="shared" si="1663"/>
        <v>0</v>
      </c>
      <c r="H904" s="63">
        <f t="shared" si="1664"/>
        <v>0</v>
      </c>
      <c r="I904" s="106" t="str">
        <f t="shared" si="1637"/>
        <v>否</v>
      </c>
      <c r="J904" s="146" t="str">
        <f t="shared" si="1638"/>
        <v>项</v>
      </c>
      <c r="K904" s="146" t="str">
        <f t="shared" si="1639"/>
        <v>213</v>
      </c>
      <c r="N904" s="218">
        <v>0</v>
      </c>
      <c r="O904" s="146">
        <v>0</v>
      </c>
      <c r="P904" s="219">
        <f t="shared" si="1665"/>
        <v>0</v>
      </c>
      <c r="Q904" s="219">
        <v>0</v>
      </c>
      <c r="R904" s="219">
        <v>0</v>
      </c>
      <c r="S904" s="219">
        <f>VLOOKUP(A:A,[3]全区!$A$1:$O$65536,15,FALSE)</f>
        <v>0</v>
      </c>
      <c r="T904" s="219">
        <v>0</v>
      </c>
      <c r="U904" s="146">
        <f>VLOOKUP(A:A,[3]全区!$A$1:$Q$65536,17,FALSE)</f>
        <v>0</v>
      </c>
      <c r="V904" s="219">
        <f t="shared" si="1666"/>
        <v>0</v>
      </c>
      <c r="W904" s="219">
        <v>0</v>
      </c>
      <c r="X904" s="182">
        <f>VLOOKUP(A:A,[3]全区!$A$1:$S$65536,19,FALSE)</f>
        <v>0</v>
      </c>
      <c r="Y904" s="219">
        <f t="shared" si="1667"/>
        <v>0</v>
      </c>
      <c r="AA904" s="182">
        <f>VLOOKUP(A:A,[2]全区!$A$1:$T$65536,20,FALSE)</f>
        <v>0</v>
      </c>
      <c r="AB904" s="219">
        <f t="shared" si="1668"/>
        <v>0</v>
      </c>
      <c r="AC904" s="182">
        <f>VLOOKUP(A:A,[1]全区!$A$1:$V$65536,22,FALSE)</f>
        <v>0</v>
      </c>
      <c r="AD904" s="219">
        <f t="shared" si="1669"/>
        <v>0</v>
      </c>
      <c r="AE904" s="182">
        <f>VLOOKUP(A:A,[2]全区!$A$1:$P$65536,16,FALSE)</f>
        <v>0</v>
      </c>
      <c r="AF904" s="219">
        <f t="shared" si="1670"/>
        <v>0</v>
      </c>
      <c r="AH904" s="182">
        <v>0</v>
      </c>
      <c r="AI904" s="182">
        <f>VLOOKUP(A:A,'[4]YB01'!$A$1:$C$1317,3,FALSE)</f>
        <v>0</v>
      </c>
      <c r="AJ904" s="177">
        <f t="shared" si="1671"/>
        <v>0</v>
      </c>
      <c r="AK904" s="146">
        <v>0</v>
      </c>
      <c r="AL904" s="146">
        <f t="shared" si="1672"/>
        <v>0</v>
      </c>
      <c r="AM904" s="228">
        <v>0</v>
      </c>
      <c r="AN904" s="182">
        <f t="shared" si="1617"/>
        <v>0</v>
      </c>
      <c r="AO904" s="219">
        <v>0</v>
      </c>
      <c r="AP904" s="176">
        <f>(SUMIF([5]预算调整!$O:$O,A:A,[5]预算调整!$AD:$AD))/10000</f>
        <v>0</v>
      </c>
      <c r="AQ904" s="219">
        <f t="shared" si="1618"/>
        <v>0</v>
      </c>
      <c r="AR904" s="219">
        <v>0</v>
      </c>
      <c r="AS904" s="182">
        <f>(SUMIF([6]预算调整!$F:$F,A:A,[6]预算调整!$P:$P))/10000</f>
        <v>0</v>
      </c>
      <c r="AT904" s="219">
        <f t="shared" si="1673"/>
        <v>0</v>
      </c>
      <c r="AW904" s="231">
        <v>0</v>
      </c>
      <c r="AX904" s="182">
        <f>(SUMIF([7]Sheet2!$B:$B,A:A,[7]Sheet2!$C:$C))/10000</f>
        <v>0</v>
      </c>
      <c r="AY904" s="219">
        <f t="shared" si="1674"/>
        <v>0</v>
      </c>
      <c r="BC904" s="182">
        <v>0</v>
      </c>
      <c r="BD904" s="146">
        <f t="shared" si="1675"/>
        <v>0</v>
      </c>
      <c r="BE904" s="182">
        <v>0</v>
      </c>
      <c r="BF904" s="182">
        <f>SUMIF([8]Sheet1!$O:$O,A904,[8]Sheet1!$AD:$AD)</f>
        <v>0</v>
      </c>
    </row>
    <row r="905" s="177" customFormat="1" customHeight="1" spans="1:58">
      <c r="A905" s="209">
        <v>21308</v>
      </c>
      <c r="B905" s="207" t="s">
        <v>779</v>
      </c>
      <c r="C905" s="66">
        <f t="shared" ref="C905:H905" si="1676">SUM(C906:C910)</f>
        <v>1668</v>
      </c>
      <c r="D905" s="66">
        <f t="shared" si="1676"/>
        <v>741</v>
      </c>
      <c r="E905" s="66">
        <f t="shared" si="1676"/>
        <v>-658</v>
      </c>
      <c r="F905" s="66">
        <f t="shared" si="1676"/>
        <v>-390</v>
      </c>
      <c r="G905" s="66">
        <f t="shared" si="1676"/>
        <v>351</v>
      </c>
      <c r="H905" s="66">
        <f t="shared" si="1676"/>
        <v>1010</v>
      </c>
      <c r="I905" s="106" t="str">
        <f t="shared" si="1637"/>
        <v>是</v>
      </c>
      <c r="J905" s="143" t="str">
        <f t="shared" si="1638"/>
        <v>款</v>
      </c>
      <c r="K905" s="143" t="str">
        <f t="shared" si="1639"/>
        <v>213</v>
      </c>
      <c r="L905" s="143"/>
      <c r="M905" s="143"/>
      <c r="N905" s="143"/>
      <c r="O905" s="143"/>
      <c r="P905" s="143"/>
      <c r="Q905" s="143"/>
      <c r="R905" s="143"/>
      <c r="S905" s="143"/>
      <c r="T905" s="143"/>
      <c r="U905" s="143"/>
      <c r="V905" s="143"/>
      <c r="W905" s="143"/>
      <c r="AN905" s="182">
        <f t="shared" si="1617"/>
        <v>0</v>
      </c>
      <c r="AO905" s="219"/>
      <c r="AP905" s="176">
        <f>(SUMIF([5]预算调整!$O:$O,A:A,[5]预算调整!$AD:$AD))/10000</f>
        <v>0</v>
      </c>
      <c r="AQ905" s="219">
        <f t="shared" si="1618"/>
        <v>0</v>
      </c>
      <c r="AR905" s="219"/>
      <c r="AS905" s="182">
        <v>0</v>
      </c>
      <c r="AX905" s="182">
        <v>0</v>
      </c>
      <c r="BC905" s="182"/>
      <c r="BD905" s="182"/>
      <c r="BE905" s="182">
        <v>0</v>
      </c>
      <c r="BF905" s="182"/>
    </row>
    <row r="906" hidden="1" customHeight="1" spans="1:58">
      <c r="A906" s="208">
        <v>2130801</v>
      </c>
      <c r="B906" s="60" t="s">
        <v>780</v>
      </c>
      <c r="C906" s="63">
        <f t="shared" ref="C906:C910" si="1677">N906+T906+W906</f>
        <v>0</v>
      </c>
      <c r="D906" s="63">
        <f t="shared" ref="D906:D910" si="1678">Q906+T906</f>
        <v>0</v>
      </c>
      <c r="E906" s="63">
        <f t="shared" ref="E906:E910" si="1679">H906-C906</f>
        <v>0</v>
      </c>
      <c r="F906" s="63">
        <f t="shared" ref="F906:F910" si="1680">G906-D906</f>
        <v>0</v>
      </c>
      <c r="G906" s="63">
        <f t="shared" ref="G906:G910" si="1681">AW906</f>
        <v>0</v>
      </c>
      <c r="H906" s="63">
        <f t="shared" ref="H906:H910" si="1682">AK906+AN906</f>
        <v>0</v>
      </c>
      <c r="I906" s="106" t="str">
        <f t="shared" si="1637"/>
        <v>否</v>
      </c>
      <c r="J906" s="146" t="str">
        <f t="shared" si="1638"/>
        <v>项</v>
      </c>
      <c r="K906" s="146" t="str">
        <f t="shared" si="1639"/>
        <v>213</v>
      </c>
      <c r="N906" s="218">
        <v>0</v>
      </c>
      <c r="O906" s="146">
        <v>0</v>
      </c>
      <c r="P906" s="219">
        <f>ROUND(O906,0)</f>
        <v>0</v>
      </c>
      <c r="Q906" s="219">
        <v>0</v>
      </c>
      <c r="R906" s="219">
        <v>0</v>
      </c>
      <c r="S906" s="219">
        <f>VLOOKUP(A:A,[3]全区!$A$1:$O$65536,15,FALSE)</f>
        <v>0</v>
      </c>
      <c r="T906" s="219">
        <v>0</v>
      </c>
      <c r="U906" s="146">
        <f>VLOOKUP(A:A,[3]全区!$A$1:$Q$65536,17,FALSE)</f>
        <v>0</v>
      </c>
      <c r="V906" s="219">
        <f>ROUND(U906,0)</f>
        <v>0</v>
      </c>
      <c r="W906" s="219">
        <v>0</v>
      </c>
      <c r="X906" s="182">
        <f>VLOOKUP(A:A,[3]全区!$A$1:$S$65536,19,FALSE)</f>
        <v>0</v>
      </c>
      <c r="Y906" s="219">
        <f>ROUND(X906,0)</f>
        <v>0</v>
      </c>
      <c r="AA906" s="182">
        <f>VLOOKUP(A:A,[2]全区!$A$1:$T$65536,20,FALSE)</f>
        <v>0</v>
      </c>
      <c r="AB906" s="219">
        <f>ROUND(AA906,0)</f>
        <v>0</v>
      </c>
      <c r="AC906" s="182">
        <f>VLOOKUP(A:A,[1]全区!$A$1:$V$65536,22,FALSE)</f>
        <v>0</v>
      </c>
      <c r="AD906" s="219">
        <f>ROUND(AC906,0)</f>
        <v>0</v>
      </c>
      <c r="AE906" s="182">
        <f>VLOOKUP(A:A,[2]全区!$A$1:$P$65536,16,FALSE)</f>
        <v>0</v>
      </c>
      <c r="AF906" s="219">
        <f>ROUND(AE906,0)</f>
        <v>0</v>
      </c>
      <c r="AH906" s="182">
        <v>0</v>
      </c>
      <c r="AI906" s="182">
        <f>VLOOKUP(A:A,'[4]YB01'!$A$1:$C$1317,3,FALSE)</f>
        <v>0</v>
      </c>
      <c r="AJ906" s="177">
        <f t="shared" ref="AJ906:AJ910" si="1683">AO906+AR906</f>
        <v>0</v>
      </c>
      <c r="AK906" s="146">
        <v>0</v>
      </c>
      <c r="AL906" s="146">
        <f>ROUND(AM906,0)</f>
        <v>0</v>
      </c>
      <c r="AM906" s="228">
        <v>0</v>
      </c>
      <c r="AN906" s="182">
        <f t="shared" si="1617"/>
        <v>0</v>
      </c>
      <c r="AO906" s="219">
        <v>0</v>
      </c>
      <c r="AP906" s="176">
        <f>(SUMIF([5]预算调整!$O:$O,A:A,[5]预算调整!$AD:$AD))/10000</f>
        <v>0</v>
      </c>
      <c r="AQ906" s="219">
        <f t="shared" si="1618"/>
        <v>0</v>
      </c>
      <c r="AR906" s="219">
        <v>0</v>
      </c>
      <c r="AS906" s="182">
        <f>(SUMIF([6]预算调整!$F:$F,A:A,[6]预算调整!$P:$P))/10000</f>
        <v>0</v>
      </c>
      <c r="AT906" s="219">
        <f t="shared" ref="AT906:AT910" si="1684">ROUND(AS906,0)</f>
        <v>0</v>
      </c>
      <c r="AW906" s="231">
        <v>0</v>
      </c>
      <c r="AX906" s="182">
        <f>(SUMIF([7]Sheet2!$B:$B,A:A,[7]Sheet2!$C:$C))/10000</f>
        <v>0</v>
      </c>
      <c r="AY906" s="219">
        <f t="shared" ref="AY906:AY910" si="1685">ROUND(AX906,0)</f>
        <v>0</v>
      </c>
      <c r="BC906" s="182">
        <v>0</v>
      </c>
      <c r="BD906" s="146">
        <f t="shared" ref="BD906:BD910" si="1686">ROUND(BE906,0)</f>
        <v>0</v>
      </c>
      <c r="BE906" s="182">
        <v>0</v>
      </c>
      <c r="BF906" s="182">
        <f>SUMIF([8]Sheet1!$O:$O,A906,[8]Sheet1!$AD:$AD)</f>
        <v>0</v>
      </c>
    </row>
    <row r="907" customHeight="1" spans="1:58">
      <c r="A907" s="208">
        <v>2130803</v>
      </c>
      <c r="B907" s="60" t="s">
        <v>781</v>
      </c>
      <c r="C907" s="63">
        <v>898</v>
      </c>
      <c r="D907" s="63">
        <f t="shared" si="1678"/>
        <v>741</v>
      </c>
      <c r="E907" s="63">
        <f t="shared" si="1679"/>
        <v>-696</v>
      </c>
      <c r="F907" s="63">
        <f t="shared" si="1680"/>
        <v>-661</v>
      </c>
      <c r="G907" s="63">
        <f t="shared" si="1681"/>
        <v>80</v>
      </c>
      <c r="H907" s="63">
        <f t="shared" si="1682"/>
        <v>202</v>
      </c>
      <c r="I907" s="106" t="str">
        <f t="shared" si="1637"/>
        <v>是</v>
      </c>
      <c r="J907" s="146" t="str">
        <f t="shared" si="1638"/>
        <v>项</v>
      </c>
      <c r="K907" s="146" t="str">
        <f t="shared" si="1639"/>
        <v>213</v>
      </c>
      <c r="N907" s="218">
        <v>156</v>
      </c>
      <c r="O907" s="146">
        <v>156.478067</v>
      </c>
      <c r="P907" s="219">
        <f>ROUND(O907,0)</f>
        <v>156</v>
      </c>
      <c r="Q907" s="219">
        <v>0</v>
      </c>
      <c r="R907" s="219">
        <v>0</v>
      </c>
      <c r="S907" s="219">
        <f>VLOOKUP(A:A,[3]全区!$A$1:$O$65536,15,FALSE)</f>
        <v>0</v>
      </c>
      <c r="T907" s="219">
        <v>741</v>
      </c>
      <c r="U907" s="146">
        <f>VLOOKUP(A:A,[3]全区!$A$1:$Q$65536,17,FALSE)</f>
        <v>741.28044</v>
      </c>
      <c r="V907" s="219">
        <f>ROUND(U907,0)</f>
        <v>741</v>
      </c>
      <c r="W907" s="219">
        <v>0</v>
      </c>
      <c r="X907" s="182">
        <f>VLOOKUP(A:A,[3]全区!$A$1:$S$65536,19,FALSE)</f>
        <v>0</v>
      </c>
      <c r="Y907" s="219">
        <f>ROUND(X907,0)</f>
        <v>0</v>
      </c>
      <c r="AA907" s="182">
        <f>VLOOKUP(A:A,[2]全区!$A$1:$T$65536,20,FALSE)</f>
        <v>0</v>
      </c>
      <c r="AB907" s="219">
        <f>ROUND(AA907,0)</f>
        <v>0</v>
      </c>
      <c r="AC907" s="182">
        <f>VLOOKUP(A:A,[1]全区!$A$1:$V$65536,22,FALSE)</f>
        <v>0</v>
      </c>
      <c r="AD907" s="219">
        <f>ROUND(AC907,0)</f>
        <v>0</v>
      </c>
      <c r="AE907" s="182">
        <f>VLOOKUP(A:A,[2]全区!$A$1:$P$65536,16,FALSE)</f>
        <v>702.23</v>
      </c>
      <c r="AF907" s="219">
        <f>ROUND(AE907,0)</f>
        <v>702</v>
      </c>
      <c r="AH907" s="182">
        <v>189</v>
      </c>
      <c r="AI907" s="182">
        <f>VLOOKUP(A:A,'[4]YB01'!$A$1:$C$1317,3,FALSE)</f>
        <v>189</v>
      </c>
      <c r="AJ907" s="177">
        <f t="shared" si="1683"/>
        <v>0</v>
      </c>
      <c r="AK907" s="146">
        <v>202</v>
      </c>
      <c r="AL907" s="146">
        <f>ROUND(AM907,0)</f>
        <v>202</v>
      </c>
      <c r="AM907" s="228">
        <v>201.818039</v>
      </c>
      <c r="AN907" s="182">
        <f t="shared" ref="AN907:AN970" si="1687">BC907+BG907</f>
        <v>0</v>
      </c>
      <c r="AO907" s="219">
        <v>0</v>
      </c>
      <c r="AP907" s="176">
        <f>(SUMIF([5]预算调整!$O:$O,A:A,[5]预算调整!$AD:$AD))/10000</f>
        <v>0</v>
      </c>
      <c r="AQ907" s="219">
        <f t="shared" si="1618"/>
        <v>0</v>
      </c>
      <c r="AR907" s="219">
        <v>0</v>
      </c>
      <c r="AS907" s="182">
        <f>(SUMIF([6]预算调整!$F:$F,A:A,[6]预算调整!$P:$P))/10000</f>
        <v>0</v>
      </c>
      <c r="AT907" s="219">
        <f t="shared" si="1684"/>
        <v>0</v>
      </c>
      <c r="AW907" s="231">
        <v>80</v>
      </c>
      <c r="AX907" s="182">
        <f>(SUMIF([7]Sheet2!$B:$B,A:A,[7]Sheet2!$C:$C))/10000</f>
        <v>80.010914</v>
      </c>
      <c r="AY907" s="219">
        <f t="shared" si="1685"/>
        <v>80</v>
      </c>
      <c r="BC907" s="182">
        <v>0</v>
      </c>
      <c r="BD907" s="146">
        <f t="shared" si="1686"/>
        <v>0</v>
      </c>
      <c r="BE907" s="182">
        <v>0</v>
      </c>
      <c r="BF907" s="182">
        <f>SUMIF([8]Sheet1!$O:$O,A907,[8]Sheet1!$AD:$AD)</f>
        <v>0</v>
      </c>
    </row>
    <row r="908" customHeight="1" spans="1:58">
      <c r="A908" s="208">
        <v>2130804</v>
      </c>
      <c r="B908" s="60" t="s">
        <v>782</v>
      </c>
      <c r="C908" s="63">
        <f t="shared" si="1677"/>
        <v>643</v>
      </c>
      <c r="D908" s="63">
        <f t="shared" si="1678"/>
        <v>0</v>
      </c>
      <c r="E908" s="63">
        <f t="shared" si="1679"/>
        <v>34</v>
      </c>
      <c r="F908" s="63">
        <f t="shared" si="1680"/>
        <v>266</v>
      </c>
      <c r="G908" s="63">
        <f t="shared" si="1681"/>
        <v>266</v>
      </c>
      <c r="H908" s="63">
        <f t="shared" si="1682"/>
        <v>677</v>
      </c>
      <c r="I908" s="106" t="str">
        <f t="shared" si="1637"/>
        <v>是</v>
      </c>
      <c r="J908" s="146" t="str">
        <f t="shared" si="1638"/>
        <v>项</v>
      </c>
      <c r="K908" s="146" t="str">
        <f t="shared" si="1639"/>
        <v>213</v>
      </c>
      <c r="N908" s="218">
        <v>0</v>
      </c>
      <c r="O908" s="146">
        <v>0</v>
      </c>
      <c r="P908" s="219">
        <f>ROUND(O908,0)</f>
        <v>0</v>
      </c>
      <c r="Q908" s="219">
        <v>0</v>
      </c>
      <c r="R908" s="219">
        <v>0</v>
      </c>
      <c r="S908" s="219">
        <f>VLOOKUP(A:A,[3]全区!$A$1:$O$65536,15,FALSE)</f>
        <v>0</v>
      </c>
      <c r="T908" s="219">
        <v>0</v>
      </c>
      <c r="U908" s="146">
        <f>VLOOKUP(A:A,[3]全区!$A$1:$Q$65536,17,FALSE)</f>
        <v>0</v>
      </c>
      <c r="V908" s="219">
        <f>ROUND(U908,0)</f>
        <v>0</v>
      </c>
      <c r="W908" s="219">
        <v>643</v>
      </c>
      <c r="X908" s="182">
        <f>VLOOKUP(A:A,[3]全区!$A$1:$S$65536,19,FALSE)</f>
        <v>642.823494</v>
      </c>
      <c r="Y908" s="219">
        <f>ROUND(X908,0)</f>
        <v>643</v>
      </c>
      <c r="AA908" s="182">
        <f>VLOOKUP(A:A,[2]全区!$A$1:$T$65536,20,FALSE)</f>
        <v>461.16</v>
      </c>
      <c r="AB908" s="219">
        <f>ROUND(AA908,0)</f>
        <v>461</v>
      </c>
      <c r="AC908" s="182">
        <f>VLOOKUP(A:A,[1]全区!$A$1:$V$65536,22,FALSE)</f>
        <v>0</v>
      </c>
      <c r="AD908" s="219">
        <f>ROUND(AC908,0)</f>
        <v>0</v>
      </c>
      <c r="AE908" s="182">
        <f>VLOOKUP(A:A,[2]全区!$A$1:$P$65536,16,FALSE)</f>
        <v>0</v>
      </c>
      <c r="AF908" s="219">
        <f>ROUND(AE908,0)</f>
        <v>0</v>
      </c>
      <c r="AH908" s="182">
        <v>674</v>
      </c>
      <c r="AI908" s="182">
        <f>VLOOKUP(A:A,'[4]YB01'!$A$1:$C$1317,3,FALSE)</f>
        <v>674</v>
      </c>
      <c r="AJ908" s="177">
        <f t="shared" si="1683"/>
        <v>0</v>
      </c>
      <c r="AK908" s="146">
        <v>677</v>
      </c>
      <c r="AL908" s="146">
        <f>ROUND(AM908,0)</f>
        <v>677</v>
      </c>
      <c r="AM908" s="228">
        <v>677.415881</v>
      </c>
      <c r="AN908" s="182">
        <f t="shared" si="1687"/>
        <v>0</v>
      </c>
      <c r="AO908" s="219">
        <v>0</v>
      </c>
      <c r="AP908" s="176">
        <f>(SUMIF([5]预算调整!$O:$O,A:A,[5]预算调整!$AD:$AD))/10000</f>
        <v>0</v>
      </c>
      <c r="AQ908" s="219">
        <f t="shared" si="1618"/>
        <v>0</v>
      </c>
      <c r="AR908" s="219">
        <v>0</v>
      </c>
      <c r="AS908" s="182">
        <f>(SUMIF([6]预算调整!$F:$F,A:A,[6]预算调整!$P:$P))/10000</f>
        <v>0</v>
      </c>
      <c r="AT908" s="219">
        <f t="shared" si="1684"/>
        <v>0</v>
      </c>
      <c r="AW908" s="231">
        <v>266</v>
      </c>
      <c r="AX908" s="182">
        <f>(SUMIF([7]Sheet2!$B:$B,A:A,[7]Sheet2!$C:$C))/10000</f>
        <v>266.490628</v>
      </c>
      <c r="AY908" s="219">
        <f t="shared" si="1685"/>
        <v>266</v>
      </c>
      <c r="BC908" s="182">
        <v>0</v>
      </c>
      <c r="BD908" s="146">
        <f t="shared" si="1686"/>
        <v>0</v>
      </c>
      <c r="BE908" s="182">
        <v>0</v>
      </c>
      <c r="BF908" s="182">
        <f>SUMIF([8]Sheet1!$O:$O,A908,[8]Sheet1!$AD:$AD)</f>
        <v>0</v>
      </c>
    </row>
    <row r="909" hidden="1" customHeight="1" spans="1:58">
      <c r="A909" s="208">
        <v>2130805</v>
      </c>
      <c r="B909" s="60" t="s">
        <v>783</v>
      </c>
      <c r="C909" s="63">
        <f t="shared" si="1677"/>
        <v>0</v>
      </c>
      <c r="D909" s="63">
        <f t="shared" si="1678"/>
        <v>0</v>
      </c>
      <c r="E909" s="63">
        <f t="shared" si="1679"/>
        <v>0</v>
      </c>
      <c r="F909" s="63">
        <f t="shared" si="1680"/>
        <v>0</v>
      </c>
      <c r="G909" s="63">
        <f t="shared" si="1681"/>
        <v>0</v>
      </c>
      <c r="H909" s="63">
        <f t="shared" si="1682"/>
        <v>0</v>
      </c>
      <c r="I909" s="106" t="str">
        <f t="shared" si="1637"/>
        <v>否</v>
      </c>
      <c r="J909" s="146" t="str">
        <f t="shared" si="1638"/>
        <v>项</v>
      </c>
      <c r="K909" s="146" t="str">
        <f t="shared" si="1639"/>
        <v>213</v>
      </c>
      <c r="N909" s="218">
        <v>0</v>
      </c>
      <c r="P909" s="219">
        <f>ROUND(O909,0)</f>
        <v>0</v>
      </c>
      <c r="Q909" s="219"/>
      <c r="R909" s="219"/>
      <c r="S909" s="219"/>
      <c r="T909" s="219"/>
      <c r="V909" s="219"/>
      <c r="W909" s="219">
        <v>0</v>
      </c>
      <c r="Y909" s="219">
        <f>ROUND(X909,0)</f>
        <v>0</v>
      </c>
      <c r="AB909" s="219"/>
      <c r="AD909" s="219">
        <f>ROUND(AC909,0)</f>
        <v>0</v>
      </c>
      <c r="AF909" s="219"/>
      <c r="AH909" s="182">
        <v>0</v>
      </c>
      <c r="AI909" s="182">
        <f>VLOOKUP(A:A,'[4]YB01'!$A$1:$C$1317,3,FALSE)</f>
        <v>0</v>
      </c>
      <c r="AJ909" s="177">
        <f t="shared" si="1683"/>
        <v>0</v>
      </c>
      <c r="AK909" s="146">
        <v>0</v>
      </c>
      <c r="AL909" s="146">
        <f>ROUND(AM909,0)</f>
        <v>0</v>
      </c>
      <c r="AM909" s="228">
        <v>0</v>
      </c>
      <c r="AN909" s="182">
        <f t="shared" si="1687"/>
        <v>0</v>
      </c>
      <c r="AO909" s="219">
        <v>0</v>
      </c>
      <c r="AP909" s="176">
        <f>(SUMIF([5]预算调整!$O:$O,A:A,[5]预算调整!$AD:$AD))/10000</f>
        <v>0</v>
      </c>
      <c r="AQ909" s="219">
        <f t="shared" si="1618"/>
        <v>0</v>
      </c>
      <c r="AR909" s="219">
        <v>0</v>
      </c>
      <c r="AS909" s="182">
        <f>(SUMIF([6]预算调整!$F:$F,A:A,[6]预算调整!$P:$P))/10000</f>
        <v>0</v>
      </c>
      <c r="AT909" s="219">
        <f t="shared" si="1684"/>
        <v>0</v>
      </c>
      <c r="AW909" s="231">
        <v>0</v>
      </c>
      <c r="AX909" s="182">
        <f>(SUMIF([7]Sheet2!$B:$B,A:A,[7]Sheet2!$C:$C))/10000</f>
        <v>0</v>
      </c>
      <c r="AY909" s="219">
        <f t="shared" si="1685"/>
        <v>0</v>
      </c>
      <c r="BC909" s="182">
        <v>0</v>
      </c>
      <c r="BD909" s="146">
        <f t="shared" si="1686"/>
        <v>0</v>
      </c>
      <c r="BE909" s="182">
        <v>0</v>
      </c>
      <c r="BF909" s="182">
        <f>SUMIF([8]Sheet1!$O:$O,A909,[8]Sheet1!$AD:$AD)</f>
        <v>0</v>
      </c>
    </row>
    <row r="910" customHeight="1" spans="1:58">
      <c r="A910" s="208">
        <v>2130899</v>
      </c>
      <c r="B910" s="60" t="s">
        <v>784</v>
      </c>
      <c r="C910" s="63">
        <f t="shared" si="1677"/>
        <v>127</v>
      </c>
      <c r="D910" s="63">
        <f t="shared" si="1678"/>
        <v>0</v>
      </c>
      <c r="E910" s="63">
        <f t="shared" si="1679"/>
        <v>4</v>
      </c>
      <c r="F910" s="63">
        <f t="shared" si="1680"/>
        <v>5</v>
      </c>
      <c r="G910" s="63">
        <f t="shared" si="1681"/>
        <v>5</v>
      </c>
      <c r="H910" s="63">
        <f t="shared" si="1682"/>
        <v>131</v>
      </c>
      <c r="I910" s="106" t="str">
        <f t="shared" si="1637"/>
        <v>是</v>
      </c>
      <c r="J910" s="146" t="str">
        <f t="shared" si="1638"/>
        <v>项</v>
      </c>
      <c r="K910" s="146" t="str">
        <f t="shared" si="1639"/>
        <v>213</v>
      </c>
      <c r="N910" s="218">
        <v>0</v>
      </c>
      <c r="O910" s="146">
        <v>0</v>
      </c>
      <c r="P910" s="219">
        <f>ROUND(O910,0)</f>
        <v>0</v>
      </c>
      <c r="Q910" s="219">
        <v>0</v>
      </c>
      <c r="R910" s="219">
        <v>0</v>
      </c>
      <c r="S910" s="219">
        <f>VLOOKUP(A:A,[3]全区!$A$1:$O$65536,15,FALSE)</f>
        <v>0</v>
      </c>
      <c r="T910" s="219">
        <v>0</v>
      </c>
      <c r="U910" s="146">
        <f>VLOOKUP(A:A,[3]全区!$A$1:$Q$65536,17,FALSE)</f>
        <v>0</v>
      </c>
      <c r="V910" s="219">
        <f>ROUND(U910,0)</f>
        <v>0</v>
      </c>
      <c r="W910" s="219">
        <v>127</v>
      </c>
      <c r="X910" s="182">
        <f>VLOOKUP(A:A,[3]全区!$A$1:$S$65536,19,FALSE)</f>
        <v>126.9554</v>
      </c>
      <c r="Y910" s="219">
        <f>ROUND(X910,0)</f>
        <v>127</v>
      </c>
      <c r="AA910" s="182">
        <f>VLOOKUP(A:A,[2]全区!$A$1:$T$65536,20,FALSE)</f>
        <v>15.03</v>
      </c>
      <c r="AB910" s="219">
        <f>ROUND(AA910,0)</f>
        <v>15</v>
      </c>
      <c r="AC910" s="182">
        <f>VLOOKUP(A:A,[1]全区!$A$1:$V$65536,22,FALSE)</f>
        <v>0</v>
      </c>
      <c r="AD910" s="219">
        <f>ROUND(AC910,0)</f>
        <v>0</v>
      </c>
      <c r="AE910" s="182">
        <f>VLOOKUP(A:A,[2]全区!$A$1:$P$65536,16,FALSE)</f>
        <v>0</v>
      </c>
      <c r="AF910" s="219">
        <f>ROUND(AE910,0)</f>
        <v>0</v>
      </c>
      <c r="AH910" s="182">
        <v>128</v>
      </c>
      <c r="AI910" s="182">
        <f>VLOOKUP(A:A,'[4]YB01'!$A$1:$C$1317,3,FALSE)</f>
        <v>128</v>
      </c>
      <c r="AJ910" s="177">
        <f t="shared" si="1683"/>
        <v>0</v>
      </c>
      <c r="AK910" s="146">
        <v>131</v>
      </c>
      <c r="AL910" s="146">
        <f>ROUND(AM910,0)</f>
        <v>131</v>
      </c>
      <c r="AM910" s="228">
        <v>131.225295</v>
      </c>
      <c r="AN910" s="182">
        <f t="shared" si="1687"/>
        <v>0</v>
      </c>
      <c r="AO910" s="219">
        <v>0</v>
      </c>
      <c r="AP910" s="176">
        <f>(SUMIF([5]预算调整!$O:$O,A:A,[5]预算调整!$AD:$AD))/10000</f>
        <v>0</v>
      </c>
      <c r="AQ910" s="219">
        <f t="shared" si="1618"/>
        <v>0</v>
      </c>
      <c r="AR910" s="219">
        <v>0</v>
      </c>
      <c r="AS910" s="182">
        <f>(SUMIF([6]预算调整!$F:$F,A:A,[6]预算调整!$P:$P))/10000</f>
        <v>0</v>
      </c>
      <c r="AT910" s="219">
        <f t="shared" si="1684"/>
        <v>0</v>
      </c>
      <c r="AW910" s="231">
        <v>5</v>
      </c>
      <c r="AX910" s="182">
        <f>(SUMIF([7]Sheet2!$B:$B,A:A,[7]Sheet2!$C:$C))/10000</f>
        <v>5.475295</v>
      </c>
      <c r="AY910" s="219">
        <f t="shared" si="1685"/>
        <v>5</v>
      </c>
      <c r="BC910" s="182">
        <v>0</v>
      </c>
      <c r="BD910" s="146">
        <f t="shared" si="1686"/>
        <v>0</v>
      </c>
      <c r="BE910" s="182">
        <v>0</v>
      </c>
      <c r="BF910" s="182">
        <f>SUMIF([8]Sheet1!$O:$O,A910,[8]Sheet1!$AD:$AD)</f>
        <v>0</v>
      </c>
    </row>
    <row r="911" s="177" customFormat="1" hidden="1" customHeight="1" spans="1:58">
      <c r="A911" s="209">
        <v>21309</v>
      </c>
      <c r="B911" s="207" t="s">
        <v>785</v>
      </c>
      <c r="C911" s="66">
        <f t="shared" ref="C911:H911" si="1688">SUM(C912:C913)</f>
        <v>0</v>
      </c>
      <c r="D911" s="66">
        <f t="shared" si="1688"/>
        <v>0</v>
      </c>
      <c r="E911" s="66">
        <f t="shared" si="1688"/>
        <v>0</v>
      </c>
      <c r="F911" s="66">
        <f t="shared" si="1688"/>
        <v>0</v>
      </c>
      <c r="G911" s="66">
        <f t="shared" si="1688"/>
        <v>0</v>
      </c>
      <c r="H911" s="66">
        <f t="shared" si="1688"/>
        <v>0</v>
      </c>
      <c r="I911" s="106" t="str">
        <f t="shared" si="1637"/>
        <v>否</v>
      </c>
      <c r="J911" s="143" t="str">
        <f t="shared" si="1638"/>
        <v>款</v>
      </c>
      <c r="K911" s="143" t="str">
        <f t="shared" si="1639"/>
        <v>213</v>
      </c>
      <c r="L911" s="143"/>
      <c r="M911" s="143"/>
      <c r="N911" s="143"/>
      <c r="O911" s="143"/>
      <c r="P911" s="143"/>
      <c r="Q911" s="143"/>
      <c r="R911" s="143"/>
      <c r="S911" s="143"/>
      <c r="T911" s="143"/>
      <c r="U911" s="143"/>
      <c r="V911" s="143"/>
      <c r="W911" s="143"/>
      <c r="AN911" s="182">
        <f t="shared" si="1687"/>
        <v>0</v>
      </c>
      <c r="AO911" s="219"/>
      <c r="AP911" s="176">
        <f>(SUMIF([5]预算调整!$O:$O,A:A,[5]预算调整!$AD:$AD))/10000</f>
        <v>0</v>
      </c>
      <c r="AQ911" s="219">
        <f t="shared" si="1618"/>
        <v>0</v>
      </c>
      <c r="AR911" s="219"/>
      <c r="AS911" s="182">
        <v>0</v>
      </c>
      <c r="AX911" s="182">
        <v>0</v>
      </c>
      <c r="BC911" s="182"/>
      <c r="BD911" s="182"/>
      <c r="BE911" s="182">
        <v>0</v>
      </c>
      <c r="BF911" s="182"/>
    </row>
    <row r="912" hidden="1" customHeight="1" spans="1:58">
      <c r="A912" s="208">
        <v>2130901</v>
      </c>
      <c r="B912" s="60" t="s">
        <v>786</v>
      </c>
      <c r="C912" s="63">
        <f t="shared" ref="C912:C916" si="1689">N912+T912+W912</f>
        <v>0</v>
      </c>
      <c r="D912" s="63">
        <f t="shared" ref="D912:D916" si="1690">Q912+T912</f>
        <v>0</v>
      </c>
      <c r="E912" s="63">
        <f t="shared" ref="E912:E916" si="1691">H912-C912</f>
        <v>0</v>
      </c>
      <c r="F912" s="63">
        <f t="shared" ref="F912:F916" si="1692">G912-D912</f>
        <v>0</v>
      </c>
      <c r="G912" s="63">
        <f t="shared" ref="G912:G916" si="1693">AW912</f>
        <v>0</v>
      </c>
      <c r="H912" s="63">
        <f t="shared" ref="H912:H916" si="1694">AK912+AN912</f>
        <v>0</v>
      </c>
      <c r="I912" s="106" t="str">
        <f t="shared" si="1637"/>
        <v>否</v>
      </c>
      <c r="J912" s="146" t="str">
        <f t="shared" si="1638"/>
        <v>项</v>
      </c>
      <c r="K912" s="146" t="str">
        <f t="shared" si="1639"/>
        <v>213</v>
      </c>
      <c r="N912" s="218">
        <v>0</v>
      </c>
      <c r="P912" s="219">
        <f>ROUND(O912,0)</f>
        <v>0</v>
      </c>
      <c r="Q912" s="219"/>
      <c r="R912" s="219"/>
      <c r="S912" s="219"/>
      <c r="T912" s="219"/>
      <c r="V912" s="219"/>
      <c r="W912" s="219">
        <v>0</v>
      </c>
      <c r="Y912" s="219">
        <f>ROUND(X912,0)</f>
        <v>0</v>
      </c>
      <c r="AB912" s="219"/>
      <c r="AD912" s="219">
        <f>ROUND(AC912,0)</f>
        <v>0</v>
      </c>
      <c r="AF912" s="219"/>
      <c r="AH912" s="182">
        <v>0</v>
      </c>
      <c r="AI912" s="182">
        <f>VLOOKUP(A:A,'[4]YB01'!$A$1:$C$1317,3,FALSE)</f>
        <v>0</v>
      </c>
      <c r="AJ912" s="177">
        <f t="shared" ref="AJ912:AJ916" si="1695">AO912+AR912</f>
        <v>0</v>
      </c>
      <c r="AK912" s="146">
        <v>0</v>
      </c>
      <c r="AL912" s="146">
        <f>ROUND(AM912,0)</f>
        <v>0</v>
      </c>
      <c r="AM912" s="228">
        <v>0</v>
      </c>
      <c r="AN912" s="182">
        <f t="shared" si="1687"/>
        <v>0</v>
      </c>
      <c r="AO912" s="219">
        <v>0</v>
      </c>
      <c r="AP912" s="176">
        <f>(SUMIF([5]预算调整!$O:$O,A:A,[5]预算调整!$AD:$AD))/10000</f>
        <v>0</v>
      </c>
      <c r="AQ912" s="219">
        <f t="shared" si="1618"/>
        <v>0</v>
      </c>
      <c r="AR912" s="219">
        <v>0</v>
      </c>
      <c r="AS912" s="182">
        <f>(SUMIF([6]预算调整!$F:$F,A:A,[6]预算调整!$P:$P))/10000</f>
        <v>0</v>
      </c>
      <c r="AT912" s="219">
        <f t="shared" ref="AT912:AT916" si="1696">ROUND(AS912,0)</f>
        <v>0</v>
      </c>
      <c r="AW912" s="231">
        <v>0</v>
      </c>
      <c r="AX912" s="182">
        <f>(SUMIF([7]Sheet2!$B:$B,A:A,[7]Sheet2!$C:$C))/10000</f>
        <v>0</v>
      </c>
      <c r="AY912" s="219">
        <f t="shared" ref="AY912:AY916" si="1697">ROUND(AX912,0)</f>
        <v>0</v>
      </c>
      <c r="BC912" s="182">
        <v>0</v>
      </c>
      <c r="BD912" s="146">
        <f t="shared" ref="BD912:BD916" si="1698">ROUND(BE912,0)</f>
        <v>0</v>
      </c>
      <c r="BE912" s="182">
        <v>0</v>
      </c>
      <c r="BF912" s="182">
        <f>SUMIF([8]Sheet1!$O:$O,A912,[8]Sheet1!$AD:$AD)</f>
        <v>0</v>
      </c>
    </row>
    <row r="913" hidden="1" customHeight="1" spans="1:58">
      <c r="A913" s="208">
        <v>2130999</v>
      </c>
      <c r="B913" s="60" t="s">
        <v>787</v>
      </c>
      <c r="C913" s="63">
        <f t="shared" si="1689"/>
        <v>0</v>
      </c>
      <c r="D913" s="63">
        <f t="shared" si="1690"/>
        <v>0</v>
      </c>
      <c r="E913" s="63">
        <f t="shared" si="1691"/>
        <v>0</v>
      </c>
      <c r="F913" s="63">
        <f t="shared" si="1692"/>
        <v>0</v>
      </c>
      <c r="G913" s="63">
        <f t="shared" si="1693"/>
        <v>0</v>
      </c>
      <c r="H913" s="63">
        <f t="shared" si="1694"/>
        <v>0</v>
      </c>
      <c r="I913" s="106" t="str">
        <f t="shared" si="1637"/>
        <v>否</v>
      </c>
      <c r="J913" s="146" t="str">
        <f t="shared" si="1638"/>
        <v>项</v>
      </c>
      <c r="K913" s="146" t="str">
        <f t="shared" si="1639"/>
        <v>213</v>
      </c>
      <c r="N913" s="218">
        <v>0</v>
      </c>
      <c r="P913" s="219">
        <f>ROUND(O913,0)</f>
        <v>0</v>
      </c>
      <c r="Q913" s="219"/>
      <c r="R913" s="219"/>
      <c r="S913" s="219"/>
      <c r="T913" s="219"/>
      <c r="V913" s="219"/>
      <c r="W913" s="219">
        <v>0</v>
      </c>
      <c r="Y913" s="219">
        <f>ROUND(X913,0)</f>
        <v>0</v>
      </c>
      <c r="AB913" s="219"/>
      <c r="AD913" s="219">
        <f>ROUND(AC913,0)</f>
        <v>0</v>
      </c>
      <c r="AF913" s="219"/>
      <c r="AH913" s="182">
        <v>0</v>
      </c>
      <c r="AI913" s="182">
        <f>VLOOKUP(A:A,'[4]YB01'!$A$1:$C$1317,3,FALSE)</f>
        <v>0</v>
      </c>
      <c r="AJ913" s="177">
        <f t="shared" si="1695"/>
        <v>0</v>
      </c>
      <c r="AK913" s="146">
        <v>0</v>
      </c>
      <c r="AL913" s="146">
        <f>ROUND(AM913,0)</f>
        <v>0</v>
      </c>
      <c r="AM913" s="228">
        <v>0</v>
      </c>
      <c r="AN913" s="182">
        <f t="shared" si="1687"/>
        <v>0</v>
      </c>
      <c r="AO913" s="219">
        <v>0</v>
      </c>
      <c r="AP913" s="176">
        <f>(SUMIF([5]预算调整!$O:$O,A:A,[5]预算调整!$AD:$AD))/10000</f>
        <v>0</v>
      </c>
      <c r="AQ913" s="219">
        <f t="shared" si="1618"/>
        <v>0</v>
      </c>
      <c r="AR913" s="219">
        <v>0</v>
      </c>
      <c r="AS913" s="182">
        <f>(SUMIF([6]预算调整!$F:$F,A:A,[6]预算调整!$P:$P))/10000</f>
        <v>0</v>
      </c>
      <c r="AT913" s="219">
        <f t="shared" si="1696"/>
        <v>0</v>
      </c>
      <c r="AW913" s="231">
        <v>0</v>
      </c>
      <c r="AX913" s="182">
        <f>(SUMIF([7]Sheet2!$B:$B,A:A,[7]Sheet2!$C:$C))/10000</f>
        <v>0</v>
      </c>
      <c r="AY913" s="219">
        <f t="shared" si="1697"/>
        <v>0</v>
      </c>
      <c r="BC913" s="182">
        <v>0</v>
      </c>
      <c r="BD913" s="146">
        <f t="shared" si="1698"/>
        <v>0</v>
      </c>
      <c r="BE913" s="182">
        <v>0</v>
      </c>
      <c r="BF913" s="182">
        <f>SUMIF([8]Sheet1!$O:$O,A913,[8]Sheet1!$AD:$AD)</f>
        <v>0</v>
      </c>
    </row>
    <row r="914" s="177" customFormat="1" customHeight="1" spans="1:58">
      <c r="A914" s="209">
        <v>21399</v>
      </c>
      <c r="B914" s="207" t="s">
        <v>788</v>
      </c>
      <c r="C914" s="66">
        <f t="shared" ref="C914:H914" si="1699">SUM(C915:C916)</f>
        <v>23</v>
      </c>
      <c r="D914" s="66">
        <f t="shared" si="1699"/>
        <v>0</v>
      </c>
      <c r="E914" s="66">
        <f t="shared" si="1699"/>
        <v>-10</v>
      </c>
      <c r="F914" s="66">
        <f t="shared" si="1699"/>
        <v>0</v>
      </c>
      <c r="G914" s="66">
        <f t="shared" si="1699"/>
        <v>0</v>
      </c>
      <c r="H914" s="66">
        <f t="shared" si="1699"/>
        <v>13</v>
      </c>
      <c r="I914" s="106" t="str">
        <f t="shared" si="1637"/>
        <v>是</v>
      </c>
      <c r="J914" s="143" t="str">
        <f t="shared" si="1638"/>
        <v>款</v>
      </c>
      <c r="K914" s="143" t="str">
        <f t="shared" si="1639"/>
        <v>213</v>
      </c>
      <c r="L914" s="143"/>
      <c r="M914" s="143"/>
      <c r="N914" s="143"/>
      <c r="O914" s="143"/>
      <c r="P914" s="143"/>
      <c r="Q914" s="143"/>
      <c r="R914" s="143"/>
      <c r="S914" s="143"/>
      <c r="T914" s="143"/>
      <c r="U914" s="143"/>
      <c r="V914" s="143"/>
      <c r="W914" s="143"/>
      <c r="AN914" s="182">
        <f t="shared" si="1687"/>
        <v>0</v>
      </c>
      <c r="AO914" s="219"/>
      <c r="AP914" s="176">
        <f>(SUMIF([5]预算调整!$O:$O,A:A,[5]预算调整!$AD:$AD))/10000</f>
        <v>0</v>
      </c>
      <c r="AQ914" s="219">
        <f t="shared" si="1618"/>
        <v>0</v>
      </c>
      <c r="AR914" s="219"/>
      <c r="AS914" s="182">
        <v>0</v>
      </c>
      <c r="AX914" s="182">
        <v>0</v>
      </c>
      <c r="BC914" s="182"/>
      <c r="BD914" s="182"/>
      <c r="BE914" s="182">
        <v>0</v>
      </c>
      <c r="BF914" s="182"/>
    </row>
    <row r="915" hidden="1" customHeight="1" spans="1:58">
      <c r="A915" s="208">
        <v>2139901</v>
      </c>
      <c r="B915" s="60" t="s">
        <v>789</v>
      </c>
      <c r="C915" s="63">
        <f t="shared" si="1689"/>
        <v>0</v>
      </c>
      <c r="D915" s="63">
        <f t="shared" si="1690"/>
        <v>0</v>
      </c>
      <c r="E915" s="63">
        <f t="shared" si="1691"/>
        <v>0</v>
      </c>
      <c r="F915" s="63">
        <f t="shared" si="1692"/>
        <v>0</v>
      </c>
      <c r="G915" s="63">
        <f t="shared" si="1693"/>
        <v>0</v>
      </c>
      <c r="H915" s="63">
        <f t="shared" si="1694"/>
        <v>0</v>
      </c>
      <c r="I915" s="106" t="str">
        <f t="shared" si="1637"/>
        <v>否</v>
      </c>
      <c r="J915" s="146" t="str">
        <f t="shared" si="1638"/>
        <v>项</v>
      </c>
      <c r="K915" s="146" t="str">
        <f t="shared" si="1639"/>
        <v>213</v>
      </c>
      <c r="N915" s="218">
        <v>0</v>
      </c>
      <c r="O915" s="146">
        <v>0</v>
      </c>
      <c r="P915" s="219">
        <f>ROUND(O915,0)</f>
        <v>0</v>
      </c>
      <c r="Q915" s="219">
        <v>0</v>
      </c>
      <c r="R915" s="219">
        <v>0</v>
      </c>
      <c r="S915" s="219">
        <f>VLOOKUP(A:A,[3]全区!$A$1:$O$65536,15,FALSE)</f>
        <v>0</v>
      </c>
      <c r="T915" s="219">
        <v>0</v>
      </c>
      <c r="U915" s="146">
        <f>VLOOKUP(A:A,[3]全区!$A$1:$Q$65536,17,FALSE)</f>
        <v>0</v>
      </c>
      <c r="V915" s="219">
        <f>ROUND(U915,0)</f>
        <v>0</v>
      </c>
      <c r="W915" s="219">
        <v>0</v>
      </c>
      <c r="X915" s="182">
        <f>VLOOKUP(A:A,[3]全区!$A$1:$S$65536,19,FALSE)</f>
        <v>0</v>
      </c>
      <c r="Y915" s="219">
        <f>ROUND(X915,0)</f>
        <v>0</v>
      </c>
      <c r="AA915" s="182">
        <f>VLOOKUP(A:A,[2]全区!$A$1:$T$65536,20,FALSE)</f>
        <v>0</v>
      </c>
      <c r="AB915" s="219">
        <f>ROUND(AA915,0)</f>
        <v>0</v>
      </c>
      <c r="AC915" s="182">
        <f>VLOOKUP(A:A,[1]全区!$A$1:$V$65536,22,FALSE)</f>
        <v>0</v>
      </c>
      <c r="AD915" s="219">
        <f>ROUND(AC915,0)</f>
        <v>0</v>
      </c>
      <c r="AE915" s="182">
        <f>VLOOKUP(A:A,[2]全区!$A$1:$P$65536,16,FALSE)</f>
        <v>0</v>
      </c>
      <c r="AF915" s="219">
        <f>ROUND(AE915,0)</f>
        <v>0</v>
      </c>
      <c r="AH915" s="182">
        <v>0</v>
      </c>
      <c r="AI915" s="182">
        <f>VLOOKUP(A:A,'[4]YB01'!$A$1:$C$1317,3,FALSE)</f>
        <v>0</v>
      </c>
      <c r="AJ915" s="177">
        <f t="shared" si="1695"/>
        <v>0</v>
      </c>
      <c r="AK915" s="146">
        <v>0</v>
      </c>
      <c r="AL915" s="146">
        <f>ROUND(AM915,0)</f>
        <v>0</v>
      </c>
      <c r="AM915" s="228">
        <v>0</v>
      </c>
      <c r="AN915" s="182">
        <f t="shared" si="1687"/>
        <v>0</v>
      </c>
      <c r="AO915" s="219">
        <v>0</v>
      </c>
      <c r="AP915" s="176">
        <f>(SUMIF([5]预算调整!$O:$O,A:A,[5]预算调整!$AD:$AD))/10000</f>
        <v>0</v>
      </c>
      <c r="AQ915" s="219">
        <f t="shared" si="1618"/>
        <v>0</v>
      </c>
      <c r="AR915" s="219">
        <v>0</v>
      </c>
      <c r="AS915" s="182">
        <f>(SUMIF([6]预算调整!$F:$F,A:A,[6]预算调整!$P:$P))/10000</f>
        <v>0</v>
      </c>
      <c r="AT915" s="219">
        <f t="shared" si="1696"/>
        <v>0</v>
      </c>
      <c r="AW915" s="231">
        <v>0</v>
      </c>
      <c r="AX915" s="182">
        <f>(SUMIF([7]Sheet2!$B:$B,A:A,[7]Sheet2!$C:$C))/10000</f>
        <v>0</v>
      </c>
      <c r="AY915" s="219">
        <f t="shared" si="1697"/>
        <v>0</v>
      </c>
      <c r="BC915" s="182">
        <v>0</v>
      </c>
      <c r="BD915" s="146">
        <f t="shared" si="1698"/>
        <v>0</v>
      </c>
      <c r="BE915" s="182">
        <v>0</v>
      </c>
      <c r="BF915" s="182">
        <f>SUMIF([8]Sheet1!$O:$O,A915,[8]Sheet1!$AD:$AD)</f>
        <v>0</v>
      </c>
    </row>
    <row r="916" customHeight="1" spans="1:58">
      <c r="A916" s="208">
        <v>2139999</v>
      </c>
      <c r="B916" s="60" t="s">
        <v>790</v>
      </c>
      <c r="C916" s="63">
        <f t="shared" si="1689"/>
        <v>23</v>
      </c>
      <c r="D916" s="63">
        <f t="shared" si="1690"/>
        <v>0</v>
      </c>
      <c r="E916" s="63">
        <f t="shared" si="1691"/>
        <v>-10</v>
      </c>
      <c r="F916" s="63">
        <f t="shared" si="1692"/>
        <v>0</v>
      </c>
      <c r="G916" s="63">
        <f t="shared" si="1693"/>
        <v>0</v>
      </c>
      <c r="H916" s="63">
        <f t="shared" si="1694"/>
        <v>13</v>
      </c>
      <c r="I916" s="106" t="str">
        <f t="shared" si="1637"/>
        <v>是</v>
      </c>
      <c r="J916" s="146" t="str">
        <f t="shared" si="1638"/>
        <v>项</v>
      </c>
      <c r="K916" s="146" t="str">
        <f t="shared" si="1639"/>
        <v>213</v>
      </c>
      <c r="N916" s="218">
        <v>23</v>
      </c>
      <c r="O916" s="146">
        <v>23</v>
      </c>
      <c r="P916" s="219">
        <f>ROUND(O916,0)</f>
        <v>23</v>
      </c>
      <c r="Q916" s="219">
        <v>0</v>
      </c>
      <c r="R916" s="219">
        <v>0</v>
      </c>
      <c r="S916" s="219">
        <f>VLOOKUP(A:A,[3]全区!$A$1:$O$65536,15,FALSE)</f>
        <v>0</v>
      </c>
      <c r="T916" s="219">
        <v>0</v>
      </c>
      <c r="U916" s="146">
        <f>VLOOKUP(A:A,[3]全区!$A$1:$Q$65536,17,FALSE)</f>
        <v>0</v>
      </c>
      <c r="V916" s="219">
        <f>ROUND(U916,0)</f>
        <v>0</v>
      </c>
      <c r="W916" s="219">
        <v>0</v>
      </c>
      <c r="X916" s="182">
        <f>VLOOKUP(A:A,[3]全区!$A$1:$S$65536,19,FALSE)</f>
        <v>0</v>
      </c>
      <c r="Y916" s="219">
        <f>ROUND(X916,0)</f>
        <v>0</v>
      </c>
      <c r="AA916" s="182">
        <f>VLOOKUP(A:A,[2]全区!$A$1:$T$65536,20,FALSE)</f>
        <v>2</v>
      </c>
      <c r="AB916" s="219">
        <f>ROUND(AA916,0)</f>
        <v>2</v>
      </c>
      <c r="AC916" s="182">
        <f>VLOOKUP(A:A,[1]全区!$A$1:$V$65536,22,FALSE)</f>
        <v>0</v>
      </c>
      <c r="AD916" s="219">
        <f>ROUND(AC916,0)</f>
        <v>0</v>
      </c>
      <c r="AE916" s="182">
        <f>VLOOKUP(A:A,[2]全区!$A$1:$P$65536,16,FALSE)</f>
        <v>0</v>
      </c>
      <c r="AF916" s="219">
        <f>ROUND(AE916,0)</f>
        <v>0</v>
      </c>
      <c r="AH916" s="182">
        <v>13</v>
      </c>
      <c r="AI916" s="182">
        <f>VLOOKUP(A:A,'[4]YB01'!$A$1:$C$1317,3,FALSE)</f>
        <v>13</v>
      </c>
      <c r="AJ916" s="177">
        <f t="shared" si="1695"/>
        <v>0</v>
      </c>
      <c r="AK916" s="146">
        <v>13</v>
      </c>
      <c r="AL916" s="146">
        <f>ROUND(AM916,0)</f>
        <v>13</v>
      </c>
      <c r="AM916" s="228">
        <v>13</v>
      </c>
      <c r="AN916" s="182">
        <f t="shared" si="1687"/>
        <v>0</v>
      </c>
      <c r="AO916" s="219">
        <v>0</v>
      </c>
      <c r="AP916" s="176">
        <f>(SUMIF([5]预算调整!$O:$O,A:A,[5]预算调整!$AD:$AD))/10000</f>
        <v>0</v>
      </c>
      <c r="AQ916" s="219">
        <f t="shared" si="1618"/>
        <v>0</v>
      </c>
      <c r="AR916" s="219">
        <v>0</v>
      </c>
      <c r="AS916" s="182">
        <f>(SUMIF([6]预算调整!$F:$F,A:A,[6]预算调整!$P:$P))/10000</f>
        <v>0</v>
      </c>
      <c r="AT916" s="219">
        <f t="shared" si="1696"/>
        <v>0</v>
      </c>
      <c r="AW916" s="231">
        <v>0</v>
      </c>
      <c r="AX916" s="182">
        <f>(SUMIF([7]Sheet2!$B:$B,A:A,[7]Sheet2!$C:$C))/10000</f>
        <v>0</v>
      </c>
      <c r="AY916" s="219">
        <f t="shared" si="1697"/>
        <v>0</v>
      </c>
      <c r="BC916" s="182">
        <v>0</v>
      </c>
      <c r="BD916" s="146">
        <f t="shared" si="1698"/>
        <v>0</v>
      </c>
      <c r="BE916" s="182">
        <v>0</v>
      </c>
      <c r="BF916" s="182">
        <f>SUMIF([8]Sheet1!$O:$O,A916,[8]Sheet1!$AD:$AD)</f>
        <v>0</v>
      </c>
    </row>
    <row r="917" s="177" customFormat="1" customHeight="1" spans="1:58">
      <c r="A917" s="234">
        <v>214</v>
      </c>
      <c r="B917" s="205" t="s">
        <v>791</v>
      </c>
      <c r="C917" s="55">
        <f t="shared" ref="C917:H917" si="1700">SUM(C918,C940,C950,C960,C967,C972)</f>
        <v>13404</v>
      </c>
      <c r="D917" s="55">
        <f t="shared" si="1700"/>
        <v>5793</v>
      </c>
      <c r="E917" s="55">
        <f t="shared" si="1700"/>
        <v>-8193</v>
      </c>
      <c r="F917" s="55">
        <f t="shared" si="1700"/>
        <v>-4870</v>
      </c>
      <c r="G917" s="55">
        <f t="shared" si="1700"/>
        <v>923</v>
      </c>
      <c r="H917" s="55">
        <f t="shared" si="1700"/>
        <v>5211</v>
      </c>
      <c r="I917" s="106" t="str">
        <f t="shared" si="1637"/>
        <v>是</v>
      </c>
      <c r="J917" s="143" t="str">
        <f t="shared" si="1638"/>
        <v>类</v>
      </c>
      <c r="K917" s="143" t="str">
        <f t="shared" si="1639"/>
        <v>214</v>
      </c>
      <c r="L917" s="143"/>
      <c r="M917" s="143"/>
      <c r="N917" s="143"/>
      <c r="O917" s="143"/>
      <c r="P917" s="143"/>
      <c r="Q917" s="143"/>
      <c r="R917" s="143"/>
      <c r="S917" s="143"/>
      <c r="T917" s="143"/>
      <c r="U917" s="143"/>
      <c r="V917" s="143"/>
      <c r="W917" s="143"/>
      <c r="AN917" s="182">
        <f t="shared" si="1687"/>
        <v>0</v>
      </c>
      <c r="AO917" s="219"/>
      <c r="AP917" s="176">
        <f>(SUMIF([5]预算调整!$O:$O,A:A,[5]预算调整!$AD:$AD))/10000</f>
        <v>0</v>
      </c>
      <c r="AQ917" s="219">
        <f t="shared" si="1618"/>
        <v>0</v>
      </c>
      <c r="AR917" s="219"/>
      <c r="AS917" s="182">
        <v>0</v>
      </c>
      <c r="AX917" s="182">
        <v>0</v>
      </c>
      <c r="BC917" s="182"/>
      <c r="BD917" s="182"/>
      <c r="BE917" s="182">
        <v>0</v>
      </c>
      <c r="BF917" s="182"/>
    </row>
    <row r="918" s="177" customFormat="1" customHeight="1" spans="1:58">
      <c r="A918" s="209">
        <v>21401</v>
      </c>
      <c r="B918" s="207" t="s">
        <v>792</v>
      </c>
      <c r="C918" s="66">
        <f t="shared" ref="C918:H918" si="1701">SUM(C919:C939)</f>
        <v>5693</v>
      </c>
      <c r="D918" s="66">
        <f t="shared" si="1701"/>
        <v>2276</v>
      </c>
      <c r="E918" s="66">
        <f t="shared" si="1701"/>
        <v>-3007</v>
      </c>
      <c r="F918" s="66">
        <f t="shared" si="1701"/>
        <v>-2197</v>
      </c>
      <c r="G918" s="66">
        <f t="shared" si="1701"/>
        <v>79</v>
      </c>
      <c r="H918" s="66">
        <f t="shared" si="1701"/>
        <v>2686</v>
      </c>
      <c r="I918" s="106" t="str">
        <f t="shared" si="1637"/>
        <v>是</v>
      </c>
      <c r="J918" s="143" t="str">
        <f t="shared" si="1638"/>
        <v>款</v>
      </c>
      <c r="K918" s="143" t="str">
        <f t="shared" si="1639"/>
        <v>214</v>
      </c>
      <c r="L918" s="143"/>
      <c r="M918" s="143"/>
      <c r="N918" s="143"/>
      <c r="O918" s="143"/>
      <c r="P918" s="143"/>
      <c r="Q918" s="143"/>
      <c r="R918" s="143"/>
      <c r="S918" s="143"/>
      <c r="T918" s="143"/>
      <c r="U918" s="143"/>
      <c r="V918" s="143"/>
      <c r="W918" s="143"/>
      <c r="AN918" s="182">
        <f t="shared" si="1687"/>
        <v>0</v>
      </c>
      <c r="AO918" s="219"/>
      <c r="AP918" s="176">
        <f>(SUMIF([5]预算调整!$O:$O,A:A,[5]预算调整!$AD:$AD))/10000</f>
        <v>0</v>
      </c>
      <c r="AQ918" s="219">
        <f t="shared" ref="AQ918:AQ981" si="1702">ROUND(AP918,0)</f>
        <v>0</v>
      </c>
      <c r="AR918" s="219"/>
      <c r="AS918" s="182">
        <v>0</v>
      </c>
      <c r="AX918" s="182">
        <v>0</v>
      </c>
      <c r="BC918" s="182"/>
      <c r="BD918" s="182"/>
      <c r="BE918" s="182">
        <v>0</v>
      </c>
      <c r="BF918" s="182"/>
    </row>
    <row r="919" customHeight="1" spans="1:58">
      <c r="A919" s="208">
        <v>2140101</v>
      </c>
      <c r="B919" s="60" t="s">
        <v>101</v>
      </c>
      <c r="C919" s="63">
        <f t="shared" ref="C919:C939" si="1703">N919+T919+W919</f>
        <v>330</v>
      </c>
      <c r="D919" s="63">
        <f t="shared" ref="D919:D939" si="1704">Q919+T919</f>
        <v>0</v>
      </c>
      <c r="E919" s="63">
        <f t="shared" ref="E919:E939" si="1705">H919-C919</f>
        <v>62</v>
      </c>
      <c r="F919" s="63">
        <f t="shared" ref="F919:F939" si="1706">G919-D919</f>
        <v>0</v>
      </c>
      <c r="G919" s="63">
        <f t="shared" ref="G919:G939" si="1707">AW919</f>
        <v>0</v>
      </c>
      <c r="H919" s="63">
        <f t="shared" ref="H919:H939" si="1708">AK919+AN919</f>
        <v>392</v>
      </c>
      <c r="I919" s="106" t="str">
        <f t="shared" si="1637"/>
        <v>是</v>
      </c>
      <c r="J919" s="146" t="str">
        <f t="shared" si="1638"/>
        <v>项</v>
      </c>
      <c r="K919" s="146" t="str">
        <f t="shared" si="1639"/>
        <v>214</v>
      </c>
      <c r="N919" s="218">
        <v>330</v>
      </c>
      <c r="O919" s="146">
        <v>330.050324</v>
      </c>
      <c r="P919" s="219">
        <f t="shared" ref="P919:P939" si="1709">ROUND(O919,0)</f>
        <v>330</v>
      </c>
      <c r="Q919" s="219">
        <v>0</v>
      </c>
      <c r="R919" s="219">
        <v>0</v>
      </c>
      <c r="S919" s="219">
        <f>VLOOKUP(A:A,[3]全区!$A$1:$O$65536,15,FALSE)</f>
        <v>0</v>
      </c>
      <c r="T919" s="219">
        <v>0</v>
      </c>
      <c r="U919" s="146">
        <f>VLOOKUP(A:A,[3]全区!$A$1:$Q$65536,17,FALSE)</f>
        <v>0</v>
      </c>
      <c r="V919" s="219">
        <f t="shared" ref="V919:V939" si="1710">ROUND(U919,0)</f>
        <v>0</v>
      </c>
      <c r="W919" s="219">
        <v>0</v>
      </c>
      <c r="X919" s="182">
        <f>VLOOKUP(A:A,[3]全区!$A$1:$S$65536,19,FALSE)</f>
        <v>0</v>
      </c>
      <c r="Y919" s="219">
        <f t="shared" ref="Y919:Y939" si="1711">ROUND(X919,0)</f>
        <v>0</v>
      </c>
      <c r="AA919" s="182">
        <f>VLOOKUP(A:A,[2]全区!$A$1:$T$65536,20,FALSE)</f>
        <v>0</v>
      </c>
      <c r="AB919" s="219">
        <f t="shared" ref="AB919:AB939" si="1712">ROUND(AA919,0)</f>
        <v>0</v>
      </c>
      <c r="AC919" s="182">
        <f>VLOOKUP(A:A,[1]全区!$A$1:$V$65536,22,FALSE)</f>
        <v>0</v>
      </c>
      <c r="AD919" s="219">
        <f t="shared" ref="AD919:AD939" si="1713">ROUND(AC919,0)</f>
        <v>0</v>
      </c>
      <c r="AE919" s="182">
        <f>VLOOKUP(A:A,[2]全区!$A$1:$P$65536,16,FALSE)</f>
        <v>0</v>
      </c>
      <c r="AF919" s="219">
        <f t="shared" ref="AF919:AF939" si="1714">ROUND(AE919,0)</f>
        <v>0</v>
      </c>
      <c r="AH919" s="182">
        <v>298</v>
      </c>
      <c r="AI919" s="182">
        <f>VLOOKUP(A:A,'[4]YB01'!$A$1:$C$1317,3,FALSE)</f>
        <v>298</v>
      </c>
      <c r="AJ919" s="177">
        <f t="shared" ref="AJ919:AJ939" si="1715">AO919+AR919</f>
        <v>27</v>
      </c>
      <c r="AK919" s="146">
        <v>300</v>
      </c>
      <c r="AL919" s="146">
        <f t="shared" ref="AL919:AL939" si="1716">ROUND(AM919,0)</f>
        <v>300</v>
      </c>
      <c r="AM919" s="228">
        <v>299.858498</v>
      </c>
      <c r="AN919" s="182">
        <f t="shared" si="1687"/>
        <v>92</v>
      </c>
      <c r="AO919" s="219">
        <v>21</v>
      </c>
      <c r="AP919" s="176">
        <f>(SUMIF([5]预算调整!$O:$O,A:A,[5]预算调整!$AD:$AD))/10000</f>
        <v>21.393053</v>
      </c>
      <c r="AQ919" s="219">
        <f t="shared" si="1702"/>
        <v>21</v>
      </c>
      <c r="AR919" s="219">
        <v>6</v>
      </c>
      <c r="AS919" s="182">
        <f>(SUMIF([6]预算调整!$F:$F,A:A,[6]预算调整!$P:$P))/10000</f>
        <v>6.03</v>
      </c>
      <c r="AT919" s="219">
        <f t="shared" ref="AT919:AT939" si="1717">ROUND(AS919,0)</f>
        <v>6</v>
      </c>
      <c r="AW919" s="231">
        <v>0</v>
      </c>
      <c r="AX919" s="182">
        <f>(SUMIF([7]Sheet2!$B:$B,A:A,[7]Sheet2!$C:$C))/10000</f>
        <v>0</v>
      </c>
      <c r="AY919" s="219">
        <f t="shared" ref="AY919:AY939" si="1718">ROUND(AX919,0)</f>
        <v>0</v>
      </c>
      <c r="BC919" s="182">
        <v>92</v>
      </c>
      <c r="BD919" s="146">
        <f t="shared" ref="BD919:BD939" si="1719">ROUND(BE919,0)</f>
        <v>92</v>
      </c>
      <c r="BE919" s="182">
        <v>91.9543</v>
      </c>
      <c r="BF919" s="182">
        <f>SUMIF([8]Sheet1!$O:$O,A919,[8]Sheet1!$AD:$AD)</f>
        <v>919543</v>
      </c>
    </row>
    <row r="920" hidden="1" customHeight="1" spans="1:58">
      <c r="A920" s="208">
        <v>2140102</v>
      </c>
      <c r="B920" s="60" t="s">
        <v>102</v>
      </c>
      <c r="C920" s="63">
        <f t="shared" si="1703"/>
        <v>0</v>
      </c>
      <c r="D920" s="63">
        <f t="shared" si="1704"/>
        <v>0</v>
      </c>
      <c r="E920" s="63">
        <f t="shared" si="1705"/>
        <v>0</v>
      </c>
      <c r="F920" s="63">
        <f t="shared" si="1706"/>
        <v>0</v>
      </c>
      <c r="G920" s="63">
        <f t="shared" si="1707"/>
        <v>0</v>
      </c>
      <c r="H920" s="63">
        <f t="shared" si="1708"/>
        <v>0</v>
      </c>
      <c r="I920" s="106" t="str">
        <f t="shared" si="1637"/>
        <v>否</v>
      </c>
      <c r="J920" s="146" t="str">
        <f t="shared" si="1638"/>
        <v>项</v>
      </c>
      <c r="K920" s="146" t="str">
        <f t="shared" si="1639"/>
        <v>214</v>
      </c>
      <c r="N920" s="218">
        <v>0</v>
      </c>
      <c r="O920" s="146">
        <v>0</v>
      </c>
      <c r="P920" s="219">
        <f t="shared" si="1709"/>
        <v>0</v>
      </c>
      <c r="Q920" s="219">
        <v>0</v>
      </c>
      <c r="R920" s="219">
        <v>0</v>
      </c>
      <c r="S920" s="219">
        <f>VLOOKUP(A:A,[3]全区!$A$1:$O$65536,15,FALSE)</f>
        <v>0</v>
      </c>
      <c r="T920" s="219">
        <v>0</v>
      </c>
      <c r="U920" s="146">
        <f>VLOOKUP(A:A,[3]全区!$A$1:$Q$65536,17,FALSE)</f>
        <v>0</v>
      </c>
      <c r="V920" s="219">
        <f t="shared" si="1710"/>
        <v>0</v>
      </c>
      <c r="W920" s="219">
        <v>0</v>
      </c>
      <c r="X920" s="182">
        <f>VLOOKUP(A:A,[3]全区!$A$1:$S$65536,19,FALSE)</f>
        <v>0</v>
      </c>
      <c r="Y920" s="219">
        <f t="shared" si="1711"/>
        <v>0</v>
      </c>
      <c r="AA920" s="182">
        <f>VLOOKUP(A:A,[2]全区!$A$1:$T$65536,20,FALSE)</f>
        <v>0</v>
      </c>
      <c r="AB920" s="219">
        <f t="shared" si="1712"/>
        <v>0</v>
      </c>
      <c r="AC920" s="182">
        <f>VLOOKUP(A:A,[1]全区!$A$1:$V$65536,22,FALSE)</f>
        <v>0</v>
      </c>
      <c r="AD920" s="219">
        <f t="shared" si="1713"/>
        <v>0</v>
      </c>
      <c r="AE920" s="182">
        <f>VLOOKUP(A:A,[2]全区!$A$1:$P$65536,16,FALSE)</f>
        <v>0</v>
      </c>
      <c r="AF920" s="219">
        <f t="shared" si="1714"/>
        <v>0</v>
      </c>
      <c r="AH920" s="182">
        <v>0</v>
      </c>
      <c r="AI920" s="182">
        <f>VLOOKUP(A:A,'[4]YB01'!$A$1:$C$1317,3,FALSE)</f>
        <v>0</v>
      </c>
      <c r="AJ920" s="177">
        <f t="shared" si="1715"/>
        <v>0</v>
      </c>
      <c r="AK920" s="146">
        <v>0</v>
      </c>
      <c r="AL920" s="146">
        <f t="shared" si="1716"/>
        <v>0</v>
      </c>
      <c r="AM920" s="228">
        <v>0</v>
      </c>
      <c r="AN920" s="182">
        <f t="shared" si="1687"/>
        <v>0</v>
      </c>
      <c r="AO920" s="219">
        <v>0</v>
      </c>
      <c r="AP920" s="176">
        <f>(SUMIF([5]预算调整!$O:$O,A:A,[5]预算调整!$AD:$AD))/10000</f>
        <v>0</v>
      </c>
      <c r="AQ920" s="219">
        <f t="shared" si="1702"/>
        <v>0</v>
      </c>
      <c r="AR920" s="219">
        <v>0</v>
      </c>
      <c r="AS920" s="182">
        <f>(SUMIF([6]预算调整!$F:$F,A:A,[6]预算调整!$P:$P))/10000</f>
        <v>0</v>
      </c>
      <c r="AT920" s="219">
        <f t="shared" si="1717"/>
        <v>0</v>
      </c>
      <c r="AW920" s="231">
        <v>0</v>
      </c>
      <c r="AX920" s="182">
        <f>(SUMIF([7]Sheet2!$B:$B,A:A,[7]Sheet2!$C:$C))/10000</f>
        <v>0</v>
      </c>
      <c r="AY920" s="219">
        <f t="shared" si="1718"/>
        <v>0</v>
      </c>
      <c r="BC920" s="182">
        <v>0</v>
      </c>
      <c r="BD920" s="146">
        <f t="shared" si="1719"/>
        <v>0</v>
      </c>
      <c r="BE920" s="182">
        <v>0</v>
      </c>
      <c r="BF920" s="182">
        <f>SUMIF([8]Sheet1!$O:$O,A920,[8]Sheet1!$AD:$AD)</f>
        <v>0</v>
      </c>
    </row>
    <row r="921" hidden="1" customHeight="1" spans="1:58">
      <c r="A921" s="208">
        <v>2140103</v>
      </c>
      <c r="B921" s="60" t="s">
        <v>103</v>
      </c>
      <c r="C921" s="63">
        <f t="shared" si="1703"/>
        <v>0</v>
      </c>
      <c r="D921" s="63">
        <f t="shared" si="1704"/>
        <v>0</v>
      </c>
      <c r="E921" s="63">
        <f t="shared" si="1705"/>
        <v>0</v>
      </c>
      <c r="F921" s="63">
        <f t="shared" si="1706"/>
        <v>0</v>
      </c>
      <c r="G921" s="63">
        <f t="shared" si="1707"/>
        <v>0</v>
      </c>
      <c r="H921" s="63">
        <f t="shared" si="1708"/>
        <v>0</v>
      </c>
      <c r="I921" s="106" t="str">
        <f t="shared" si="1637"/>
        <v>否</v>
      </c>
      <c r="J921" s="146" t="str">
        <f t="shared" si="1638"/>
        <v>项</v>
      </c>
      <c r="K921" s="146" t="str">
        <f t="shared" si="1639"/>
        <v>214</v>
      </c>
      <c r="N921" s="218">
        <v>0</v>
      </c>
      <c r="O921" s="146">
        <v>0</v>
      </c>
      <c r="P921" s="219">
        <f t="shared" si="1709"/>
        <v>0</v>
      </c>
      <c r="Q921" s="219">
        <v>0</v>
      </c>
      <c r="R921" s="219">
        <v>0</v>
      </c>
      <c r="S921" s="219">
        <f>VLOOKUP(A:A,[3]全区!$A$1:$O$65536,15,FALSE)</f>
        <v>0</v>
      </c>
      <c r="T921" s="219">
        <v>0</v>
      </c>
      <c r="U921" s="146">
        <f>VLOOKUP(A:A,[3]全区!$A$1:$Q$65536,17,FALSE)</f>
        <v>0</v>
      </c>
      <c r="V921" s="219">
        <f t="shared" si="1710"/>
        <v>0</v>
      </c>
      <c r="W921" s="219">
        <v>0</v>
      </c>
      <c r="X921" s="182">
        <f>VLOOKUP(A:A,[3]全区!$A$1:$S$65536,19,FALSE)</f>
        <v>0</v>
      </c>
      <c r="Y921" s="219">
        <f t="shared" si="1711"/>
        <v>0</v>
      </c>
      <c r="AA921" s="182">
        <f>VLOOKUP(A:A,[2]全区!$A$1:$T$65536,20,FALSE)</f>
        <v>0</v>
      </c>
      <c r="AB921" s="219">
        <f t="shared" si="1712"/>
        <v>0</v>
      </c>
      <c r="AC921" s="182">
        <f>VLOOKUP(A:A,[1]全区!$A$1:$V$65536,22,FALSE)</f>
        <v>0</v>
      </c>
      <c r="AD921" s="219">
        <f t="shared" si="1713"/>
        <v>0</v>
      </c>
      <c r="AE921" s="182">
        <f>VLOOKUP(A:A,[2]全区!$A$1:$P$65536,16,FALSE)</f>
        <v>0</v>
      </c>
      <c r="AF921" s="219">
        <f t="shared" si="1714"/>
        <v>0</v>
      </c>
      <c r="AH921" s="182">
        <v>0</v>
      </c>
      <c r="AI921" s="182">
        <f>VLOOKUP(A:A,'[4]YB01'!$A$1:$C$1317,3,FALSE)</f>
        <v>0</v>
      </c>
      <c r="AJ921" s="177">
        <f t="shared" si="1715"/>
        <v>0</v>
      </c>
      <c r="AK921" s="146">
        <v>0</v>
      </c>
      <c r="AL921" s="146">
        <f t="shared" si="1716"/>
        <v>0</v>
      </c>
      <c r="AM921" s="228">
        <v>0</v>
      </c>
      <c r="AN921" s="182">
        <f t="shared" si="1687"/>
        <v>0</v>
      </c>
      <c r="AO921" s="219">
        <v>0</v>
      </c>
      <c r="AP921" s="176">
        <f>(SUMIF([5]预算调整!$O:$O,A:A,[5]预算调整!$AD:$AD))/10000</f>
        <v>0</v>
      </c>
      <c r="AQ921" s="219">
        <f t="shared" si="1702"/>
        <v>0</v>
      </c>
      <c r="AR921" s="219">
        <v>0</v>
      </c>
      <c r="AS921" s="182">
        <f>(SUMIF([6]预算调整!$F:$F,A:A,[6]预算调整!$P:$P))/10000</f>
        <v>0</v>
      </c>
      <c r="AT921" s="219">
        <f t="shared" si="1717"/>
        <v>0</v>
      </c>
      <c r="AW921" s="231">
        <v>0</v>
      </c>
      <c r="AX921" s="182">
        <f>(SUMIF([7]Sheet2!$B:$B,A:A,[7]Sheet2!$C:$C))/10000</f>
        <v>0</v>
      </c>
      <c r="AY921" s="219">
        <f t="shared" si="1718"/>
        <v>0</v>
      </c>
      <c r="BC921" s="182">
        <v>0</v>
      </c>
      <c r="BD921" s="146">
        <f t="shared" si="1719"/>
        <v>0</v>
      </c>
      <c r="BE921" s="182">
        <v>0</v>
      </c>
      <c r="BF921" s="182">
        <f>SUMIF([8]Sheet1!$O:$O,A921,[8]Sheet1!$AD:$AD)</f>
        <v>0</v>
      </c>
    </row>
    <row r="922" customHeight="1" spans="1:58">
      <c r="A922" s="208">
        <v>2140104</v>
      </c>
      <c r="B922" s="60" t="s">
        <v>793</v>
      </c>
      <c r="C922" s="63">
        <f t="shared" si="1703"/>
        <v>1</v>
      </c>
      <c r="D922" s="63">
        <f t="shared" si="1704"/>
        <v>0</v>
      </c>
      <c r="E922" s="63">
        <f t="shared" si="1705"/>
        <v>21</v>
      </c>
      <c r="F922" s="63">
        <f t="shared" si="1706"/>
        <v>21</v>
      </c>
      <c r="G922" s="63">
        <f t="shared" si="1707"/>
        <v>21</v>
      </c>
      <c r="H922" s="63">
        <f t="shared" si="1708"/>
        <v>22</v>
      </c>
      <c r="I922" s="106" t="str">
        <f t="shared" si="1637"/>
        <v>是</v>
      </c>
      <c r="J922" s="146" t="str">
        <f t="shared" si="1638"/>
        <v>项</v>
      </c>
      <c r="K922" s="146" t="str">
        <f t="shared" si="1639"/>
        <v>214</v>
      </c>
      <c r="N922" s="218">
        <v>1</v>
      </c>
      <c r="O922" s="146">
        <v>0.5</v>
      </c>
      <c r="P922" s="219">
        <f t="shared" si="1709"/>
        <v>1</v>
      </c>
      <c r="Q922" s="219">
        <v>0</v>
      </c>
      <c r="R922" s="219">
        <v>0</v>
      </c>
      <c r="S922" s="219">
        <f>VLOOKUP(A:A,[3]全区!$A$1:$O$65536,15,FALSE)</f>
        <v>0</v>
      </c>
      <c r="T922" s="219">
        <v>0</v>
      </c>
      <c r="U922" s="146">
        <f>VLOOKUP(A:A,[3]全区!$A$1:$Q$65536,17,FALSE)</f>
        <v>0</v>
      </c>
      <c r="V922" s="219">
        <f t="shared" si="1710"/>
        <v>0</v>
      </c>
      <c r="W922" s="219">
        <v>0</v>
      </c>
      <c r="X922" s="182">
        <f>VLOOKUP(A:A,[3]全区!$A$1:$S$65536,19,FALSE)</f>
        <v>0</v>
      </c>
      <c r="Y922" s="219">
        <f t="shared" si="1711"/>
        <v>0</v>
      </c>
      <c r="AA922" s="182">
        <f>VLOOKUP(A:A,[2]全区!$A$1:$T$65536,20,FALSE)</f>
        <v>635.22</v>
      </c>
      <c r="AB922" s="219">
        <f t="shared" si="1712"/>
        <v>635</v>
      </c>
      <c r="AC922" s="182">
        <f>VLOOKUP(A:A,[1]全区!$A$1:$V$65536,22,FALSE)</f>
        <v>0</v>
      </c>
      <c r="AD922" s="219">
        <f t="shared" si="1713"/>
        <v>0</v>
      </c>
      <c r="AE922" s="182">
        <f>VLOOKUP(A:A,[2]全区!$A$1:$P$65536,16,FALSE)</f>
        <v>0</v>
      </c>
      <c r="AF922" s="219">
        <f t="shared" si="1714"/>
        <v>0</v>
      </c>
      <c r="AH922" s="182">
        <v>22</v>
      </c>
      <c r="AI922" s="182">
        <f>VLOOKUP(A:A,'[4]YB01'!$A$1:$C$1317,3,FALSE)</f>
        <v>22</v>
      </c>
      <c r="AJ922" s="177">
        <f t="shared" si="1715"/>
        <v>0</v>
      </c>
      <c r="AK922" s="146">
        <v>22</v>
      </c>
      <c r="AL922" s="146">
        <f t="shared" si="1716"/>
        <v>22</v>
      </c>
      <c r="AM922" s="228">
        <v>21.5</v>
      </c>
      <c r="AN922" s="182">
        <f t="shared" si="1687"/>
        <v>0</v>
      </c>
      <c r="AO922" s="219">
        <v>0</v>
      </c>
      <c r="AP922" s="176">
        <f>(SUMIF([5]预算调整!$O:$O,A:A,[5]预算调整!$AD:$AD))/10000</f>
        <v>0</v>
      </c>
      <c r="AQ922" s="219">
        <f t="shared" si="1702"/>
        <v>0</v>
      </c>
      <c r="AR922" s="219">
        <v>0</v>
      </c>
      <c r="AS922" s="182">
        <f>(SUMIF([6]预算调整!$F:$F,A:A,[6]预算调整!$P:$P))/10000</f>
        <v>0</v>
      </c>
      <c r="AT922" s="219">
        <f t="shared" si="1717"/>
        <v>0</v>
      </c>
      <c r="AW922" s="231">
        <v>21</v>
      </c>
      <c r="AX922" s="182">
        <f>(SUMIF([7]Sheet2!$B:$B,A:A,[7]Sheet2!$C:$C))/10000</f>
        <v>21</v>
      </c>
      <c r="AY922" s="219">
        <f t="shared" si="1718"/>
        <v>21</v>
      </c>
      <c r="BC922" s="182">
        <v>0</v>
      </c>
      <c r="BD922" s="146">
        <f t="shared" si="1719"/>
        <v>0</v>
      </c>
      <c r="BE922" s="182">
        <v>0</v>
      </c>
      <c r="BF922" s="182">
        <f>SUMIF([8]Sheet1!$O:$O,A922,[8]Sheet1!$AD:$AD)</f>
        <v>0</v>
      </c>
    </row>
    <row r="923" customHeight="1" spans="1:58">
      <c r="A923" s="208">
        <v>2140106</v>
      </c>
      <c r="B923" s="60" t="s">
        <v>794</v>
      </c>
      <c r="C923" s="63">
        <v>4715</v>
      </c>
      <c r="D923" s="63">
        <f t="shared" si="1704"/>
        <v>2276</v>
      </c>
      <c r="E923" s="63">
        <f t="shared" si="1705"/>
        <v>-3052</v>
      </c>
      <c r="F923" s="63">
        <f t="shared" si="1706"/>
        <v>-2268</v>
      </c>
      <c r="G923" s="63">
        <f t="shared" si="1707"/>
        <v>8</v>
      </c>
      <c r="H923" s="63">
        <f t="shared" si="1708"/>
        <v>1663</v>
      </c>
      <c r="I923" s="106" t="str">
        <f t="shared" si="1637"/>
        <v>是</v>
      </c>
      <c r="J923" s="146" t="str">
        <f t="shared" si="1638"/>
        <v>项</v>
      </c>
      <c r="K923" s="146" t="str">
        <f t="shared" si="1639"/>
        <v>214</v>
      </c>
      <c r="N923" s="218">
        <v>919</v>
      </c>
      <c r="O923" s="146">
        <v>919.2368</v>
      </c>
      <c r="P923" s="219">
        <f t="shared" si="1709"/>
        <v>919</v>
      </c>
      <c r="Q923" s="219">
        <v>185</v>
      </c>
      <c r="R923" s="219">
        <v>185</v>
      </c>
      <c r="S923" s="219">
        <f>VLOOKUP(A:A,[3]全区!$A$1:$O$65536,15,FALSE)</f>
        <v>185</v>
      </c>
      <c r="T923" s="219">
        <v>2091</v>
      </c>
      <c r="U923" s="146">
        <f>VLOOKUP(A:A,[3]全区!$A$1:$Q$65536,17,FALSE)</f>
        <v>2091</v>
      </c>
      <c r="V923" s="219">
        <f t="shared" si="1710"/>
        <v>2091</v>
      </c>
      <c r="W923" s="219">
        <v>1704</v>
      </c>
      <c r="X923" s="182">
        <f>VLOOKUP(A:A,[3]全区!$A$1:$S$65536,19,FALSE)</f>
        <v>1704.497013</v>
      </c>
      <c r="Y923" s="219">
        <f t="shared" si="1711"/>
        <v>1704</v>
      </c>
      <c r="AA923" s="182">
        <f>VLOOKUP(A:A,[2]全区!$A$1:$T$65536,20,FALSE)</f>
        <v>0</v>
      </c>
      <c r="AB923" s="219">
        <f t="shared" si="1712"/>
        <v>0</v>
      </c>
      <c r="AC923" s="182">
        <f>VLOOKUP(A:A,[1]全区!$A$1:$V$65536,22,FALSE)</f>
        <v>0</v>
      </c>
      <c r="AD923" s="219">
        <f t="shared" si="1713"/>
        <v>0</v>
      </c>
      <c r="AE923" s="182">
        <f>VLOOKUP(A:A,[2]全区!$A$1:$P$65536,16,FALSE)</f>
        <v>1428</v>
      </c>
      <c r="AF923" s="219">
        <f t="shared" si="1714"/>
        <v>1428</v>
      </c>
      <c r="AH923" s="182">
        <v>1281</v>
      </c>
      <c r="AI923" s="182">
        <f>VLOOKUP(A:A,'[4]YB01'!$A$1:$C$1317,3,FALSE)</f>
        <v>1281</v>
      </c>
      <c r="AJ923" s="177">
        <f t="shared" si="1715"/>
        <v>17</v>
      </c>
      <c r="AK923" s="146">
        <v>1583</v>
      </c>
      <c r="AL923" s="146">
        <f t="shared" si="1716"/>
        <v>1583</v>
      </c>
      <c r="AM923" s="228">
        <v>1583.204831</v>
      </c>
      <c r="AN923" s="182">
        <f t="shared" si="1687"/>
        <v>80</v>
      </c>
      <c r="AO923" s="219">
        <v>17</v>
      </c>
      <c r="AP923" s="176">
        <f>(SUMIF([5]预算调整!$O:$O,A:A,[5]预算调整!$AD:$AD))/10000</f>
        <v>17.082448</v>
      </c>
      <c r="AQ923" s="219">
        <f t="shared" si="1702"/>
        <v>17</v>
      </c>
      <c r="AR923" s="219">
        <v>0</v>
      </c>
      <c r="AS923" s="182">
        <f>(SUMIF([6]预算调整!$F:$F,A:A,[6]预算调整!$P:$P))/10000</f>
        <v>0</v>
      </c>
      <c r="AT923" s="219">
        <f t="shared" si="1717"/>
        <v>0</v>
      </c>
      <c r="AW923" s="231">
        <v>8</v>
      </c>
      <c r="AX923" s="182">
        <f>(SUMIF([7]Sheet2!$B:$B,A:A,[7]Sheet2!$C:$C))/10000</f>
        <v>7.807108</v>
      </c>
      <c r="AY923" s="219">
        <f t="shared" si="1718"/>
        <v>8</v>
      </c>
      <c r="BC923" s="182">
        <v>80</v>
      </c>
      <c r="BD923" s="146">
        <f t="shared" si="1719"/>
        <v>80</v>
      </c>
      <c r="BE923" s="182">
        <v>80.3632</v>
      </c>
      <c r="BF923" s="182">
        <f>SUMIF([8]Sheet1!$O:$O,A923,[8]Sheet1!$AD:$AD)</f>
        <v>803632</v>
      </c>
    </row>
    <row r="924" hidden="1" customHeight="1" spans="1:58">
      <c r="A924" s="208">
        <v>2140109</v>
      </c>
      <c r="B924" s="60" t="s">
        <v>795</v>
      </c>
      <c r="C924" s="63">
        <f t="shared" si="1703"/>
        <v>0</v>
      </c>
      <c r="D924" s="63">
        <f t="shared" si="1704"/>
        <v>0</v>
      </c>
      <c r="E924" s="63">
        <f t="shared" si="1705"/>
        <v>0</v>
      </c>
      <c r="F924" s="63">
        <f t="shared" si="1706"/>
        <v>0</v>
      </c>
      <c r="G924" s="63">
        <f t="shared" si="1707"/>
        <v>0</v>
      </c>
      <c r="H924" s="63">
        <f t="shared" si="1708"/>
        <v>0</v>
      </c>
      <c r="I924" s="106" t="str">
        <f t="shared" si="1637"/>
        <v>否</v>
      </c>
      <c r="J924" s="146" t="str">
        <f t="shared" si="1638"/>
        <v>项</v>
      </c>
      <c r="K924" s="146" t="str">
        <f t="shared" si="1639"/>
        <v>214</v>
      </c>
      <c r="N924" s="218">
        <v>0</v>
      </c>
      <c r="O924" s="146">
        <v>0</v>
      </c>
      <c r="P924" s="219">
        <f t="shared" si="1709"/>
        <v>0</v>
      </c>
      <c r="Q924" s="219">
        <v>0</v>
      </c>
      <c r="R924" s="219">
        <v>0</v>
      </c>
      <c r="S924" s="219">
        <f>VLOOKUP(A:A,[3]全区!$A$1:$O$65536,15,FALSE)</f>
        <v>0</v>
      </c>
      <c r="T924" s="219">
        <v>0</v>
      </c>
      <c r="U924" s="146">
        <f>VLOOKUP(A:A,[3]全区!$A$1:$Q$65536,17,FALSE)</f>
        <v>0</v>
      </c>
      <c r="V924" s="219">
        <f t="shared" si="1710"/>
        <v>0</v>
      </c>
      <c r="W924" s="219">
        <v>0</v>
      </c>
      <c r="X924" s="182">
        <f>VLOOKUP(A:A,[3]全区!$A$1:$S$65536,19,FALSE)</f>
        <v>0</v>
      </c>
      <c r="Y924" s="219">
        <f t="shared" si="1711"/>
        <v>0</v>
      </c>
      <c r="AA924" s="182">
        <f>VLOOKUP(A:A,[2]全区!$A$1:$T$65536,20,FALSE)</f>
        <v>0</v>
      </c>
      <c r="AB924" s="219">
        <f t="shared" si="1712"/>
        <v>0</v>
      </c>
      <c r="AC924" s="182">
        <f>VLOOKUP(A:A,[1]全区!$A$1:$V$65536,22,FALSE)</f>
        <v>0</v>
      </c>
      <c r="AD924" s="219">
        <f t="shared" si="1713"/>
        <v>0</v>
      </c>
      <c r="AE924" s="182">
        <f>VLOOKUP(A:A,[2]全区!$A$1:$P$65536,16,FALSE)</f>
        <v>0</v>
      </c>
      <c r="AF924" s="219">
        <f t="shared" si="1714"/>
        <v>0</v>
      </c>
      <c r="AH924" s="182">
        <v>0</v>
      </c>
      <c r="AI924" s="182">
        <f>VLOOKUP(A:A,'[4]YB01'!$A$1:$C$1317,3,FALSE)</f>
        <v>0</v>
      </c>
      <c r="AJ924" s="177">
        <f t="shared" si="1715"/>
        <v>0</v>
      </c>
      <c r="AK924" s="146">
        <v>0</v>
      </c>
      <c r="AL924" s="146">
        <f t="shared" si="1716"/>
        <v>0</v>
      </c>
      <c r="AM924" s="228">
        <v>0</v>
      </c>
      <c r="AN924" s="182">
        <f t="shared" si="1687"/>
        <v>0</v>
      </c>
      <c r="AO924" s="219">
        <v>0</v>
      </c>
      <c r="AP924" s="176">
        <f>(SUMIF([5]预算调整!$O:$O,A:A,[5]预算调整!$AD:$AD))/10000</f>
        <v>0</v>
      </c>
      <c r="AQ924" s="219">
        <f t="shared" si="1702"/>
        <v>0</v>
      </c>
      <c r="AR924" s="219">
        <v>0</v>
      </c>
      <c r="AS924" s="182">
        <f>(SUMIF([6]预算调整!$F:$F,A:A,[6]预算调整!$P:$P))/10000</f>
        <v>0</v>
      </c>
      <c r="AT924" s="219">
        <f t="shared" si="1717"/>
        <v>0</v>
      </c>
      <c r="AW924" s="231">
        <v>0</v>
      </c>
      <c r="AX924" s="182">
        <f>(SUMIF([7]Sheet2!$B:$B,A:A,[7]Sheet2!$C:$C))/10000</f>
        <v>0</v>
      </c>
      <c r="AY924" s="219">
        <f t="shared" si="1718"/>
        <v>0</v>
      </c>
      <c r="BC924" s="182">
        <v>0</v>
      </c>
      <c r="BD924" s="146">
        <f t="shared" si="1719"/>
        <v>0</v>
      </c>
      <c r="BE924" s="182">
        <v>0</v>
      </c>
      <c r="BF924" s="182">
        <f>SUMIF([8]Sheet1!$O:$O,A924,[8]Sheet1!$AD:$AD)</f>
        <v>0</v>
      </c>
    </row>
    <row r="925" hidden="1" customHeight="1" spans="1:58">
      <c r="A925" s="208">
        <v>2140110</v>
      </c>
      <c r="B925" s="60" t="s">
        <v>796</v>
      </c>
      <c r="C925" s="63">
        <f t="shared" si="1703"/>
        <v>0</v>
      </c>
      <c r="D925" s="63">
        <f t="shared" si="1704"/>
        <v>0</v>
      </c>
      <c r="E925" s="63">
        <f t="shared" si="1705"/>
        <v>0</v>
      </c>
      <c r="F925" s="63">
        <f t="shared" si="1706"/>
        <v>0</v>
      </c>
      <c r="G925" s="63">
        <f t="shared" si="1707"/>
        <v>0</v>
      </c>
      <c r="H925" s="63">
        <f t="shared" si="1708"/>
        <v>0</v>
      </c>
      <c r="I925" s="106" t="str">
        <f t="shared" si="1637"/>
        <v>否</v>
      </c>
      <c r="J925" s="146" t="str">
        <f t="shared" si="1638"/>
        <v>项</v>
      </c>
      <c r="K925" s="146" t="str">
        <f t="shared" si="1639"/>
        <v>214</v>
      </c>
      <c r="N925" s="218">
        <v>0</v>
      </c>
      <c r="O925" s="146">
        <v>0</v>
      </c>
      <c r="P925" s="219">
        <f t="shared" si="1709"/>
        <v>0</v>
      </c>
      <c r="Q925" s="219">
        <v>0</v>
      </c>
      <c r="R925" s="219">
        <v>0</v>
      </c>
      <c r="S925" s="219">
        <f>VLOOKUP(A:A,[3]全区!$A$1:$O$65536,15,FALSE)</f>
        <v>0</v>
      </c>
      <c r="T925" s="219">
        <v>0</v>
      </c>
      <c r="U925" s="146">
        <f>VLOOKUP(A:A,[3]全区!$A$1:$Q$65536,17,FALSE)</f>
        <v>0</v>
      </c>
      <c r="V925" s="219">
        <f t="shared" si="1710"/>
        <v>0</v>
      </c>
      <c r="W925" s="219">
        <v>0</v>
      </c>
      <c r="X925" s="182">
        <f>VLOOKUP(A:A,[3]全区!$A$1:$S$65536,19,FALSE)</f>
        <v>0</v>
      </c>
      <c r="Y925" s="219">
        <f t="shared" si="1711"/>
        <v>0</v>
      </c>
      <c r="AA925" s="182">
        <f>VLOOKUP(A:A,[2]全区!$A$1:$T$65536,20,FALSE)</f>
        <v>0</v>
      </c>
      <c r="AB925" s="219">
        <f t="shared" si="1712"/>
        <v>0</v>
      </c>
      <c r="AC925" s="182">
        <f>VLOOKUP(A:A,[1]全区!$A$1:$V$65536,22,FALSE)</f>
        <v>0</v>
      </c>
      <c r="AD925" s="219">
        <f t="shared" si="1713"/>
        <v>0</v>
      </c>
      <c r="AE925" s="182">
        <f>VLOOKUP(A:A,[2]全区!$A$1:$P$65536,16,FALSE)</f>
        <v>0</v>
      </c>
      <c r="AF925" s="219">
        <f t="shared" si="1714"/>
        <v>0</v>
      </c>
      <c r="AH925" s="182">
        <v>0</v>
      </c>
      <c r="AI925" s="182">
        <f>VLOOKUP(A:A,'[4]YB01'!$A$1:$C$1317,3,FALSE)</f>
        <v>0</v>
      </c>
      <c r="AJ925" s="177">
        <f t="shared" si="1715"/>
        <v>0</v>
      </c>
      <c r="AK925" s="146">
        <v>0</v>
      </c>
      <c r="AL925" s="146">
        <f t="shared" si="1716"/>
        <v>0</v>
      </c>
      <c r="AM925" s="228">
        <v>0</v>
      </c>
      <c r="AN925" s="182">
        <f t="shared" si="1687"/>
        <v>0</v>
      </c>
      <c r="AO925" s="219">
        <v>0</v>
      </c>
      <c r="AP925" s="176">
        <f>(SUMIF([5]预算调整!$O:$O,A:A,[5]预算调整!$AD:$AD))/10000</f>
        <v>0</v>
      </c>
      <c r="AQ925" s="219">
        <f t="shared" si="1702"/>
        <v>0</v>
      </c>
      <c r="AR925" s="219">
        <v>0</v>
      </c>
      <c r="AS925" s="182">
        <f>(SUMIF([6]预算调整!$F:$F,A:A,[6]预算调整!$P:$P))/10000</f>
        <v>0</v>
      </c>
      <c r="AT925" s="219">
        <f t="shared" si="1717"/>
        <v>0</v>
      </c>
      <c r="AW925" s="231">
        <v>0</v>
      </c>
      <c r="AX925" s="182">
        <f>(SUMIF([7]Sheet2!$B:$B,A:A,[7]Sheet2!$C:$C))/10000</f>
        <v>0</v>
      </c>
      <c r="AY925" s="219">
        <f t="shared" si="1718"/>
        <v>0</v>
      </c>
      <c r="BC925" s="182">
        <v>0</v>
      </c>
      <c r="BD925" s="146">
        <f t="shared" si="1719"/>
        <v>0</v>
      </c>
      <c r="BE925" s="182">
        <v>0</v>
      </c>
      <c r="BF925" s="182">
        <f>SUMIF([8]Sheet1!$O:$O,A925,[8]Sheet1!$AD:$AD)</f>
        <v>0</v>
      </c>
    </row>
    <row r="926" hidden="1" customHeight="1" spans="1:58">
      <c r="A926" s="208">
        <v>2140111</v>
      </c>
      <c r="B926" s="60" t="s">
        <v>797</v>
      </c>
      <c r="C926" s="63">
        <f t="shared" si="1703"/>
        <v>0</v>
      </c>
      <c r="D926" s="63">
        <f t="shared" si="1704"/>
        <v>0</v>
      </c>
      <c r="E926" s="63">
        <f t="shared" si="1705"/>
        <v>0</v>
      </c>
      <c r="F926" s="63">
        <f t="shared" si="1706"/>
        <v>0</v>
      </c>
      <c r="G926" s="63">
        <f t="shared" si="1707"/>
        <v>0</v>
      </c>
      <c r="H926" s="63">
        <f t="shared" si="1708"/>
        <v>0</v>
      </c>
      <c r="I926" s="106" t="str">
        <f t="shared" si="1637"/>
        <v>否</v>
      </c>
      <c r="J926" s="146" t="str">
        <f t="shared" si="1638"/>
        <v>项</v>
      </c>
      <c r="K926" s="146" t="str">
        <f t="shared" si="1639"/>
        <v>214</v>
      </c>
      <c r="N926" s="218">
        <v>0</v>
      </c>
      <c r="O926" s="146">
        <v>0</v>
      </c>
      <c r="P926" s="219">
        <f t="shared" si="1709"/>
        <v>0</v>
      </c>
      <c r="Q926" s="219">
        <v>0</v>
      </c>
      <c r="R926" s="219">
        <v>0</v>
      </c>
      <c r="S926" s="219">
        <f>VLOOKUP(A:A,[3]全区!$A$1:$O$65536,15,FALSE)</f>
        <v>0</v>
      </c>
      <c r="T926" s="219">
        <v>0</v>
      </c>
      <c r="U926" s="146">
        <f>VLOOKUP(A:A,[3]全区!$A$1:$Q$65536,17,FALSE)</f>
        <v>0</v>
      </c>
      <c r="V926" s="219">
        <f t="shared" si="1710"/>
        <v>0</v>
      </c>
      <c r="W926" s="219">
        <v>0</v>
      </c>
      <c r="X926" s="182">
        <f>VLOOKUP(A:A,[3]全区!$A$1:$S$65536,19,FALSE)</f>
        <v>0</v>
      </c>
      <c r="Y926" s="219">
        <f t="shared" si="1711"/>
        <v>0</v>
      </c>
      <c r="AA926" s="182">
        <f>VLOOKUP(A:A,[2]全区!$A$1:$T$65536,20,FALSE)</f>
        <v>0</v>
      </c>
      <c r="AB926" s="219">
        <f t="shared" si="1712"/>
        <v>0</v>
      </c>
      <c r="AC926" s="182">
        <f>VLOOKUP(A:A,[1]全区!$A$1:$V$65536,22,FALSE)</f>
        <v>0</v>
      </c>
      <c r="AD926" s="219">
        <f t="shared" si="1713"/>
        <v>0</v>
      </c>
      <c r="AE926" s="182">
        <f>VLOOKUP(A:A,[2]全区!$A$1:$P$65536,16,FALSE)</f>
        <v>0</v>
      </c>
      <c r="AF926" s="219">
        <f t="shared" si="1714"/>
        <v>0</v>
      </c>
      <c r="AH926" s="182">
        <v>0</v>
      </c>
      <c r="AI926" s="182">
        <f>VLOOKUP(A:A,'[4]YB01'!$A$1:$C$1317,3,FALSE)</f>
        <v>0</v>
      </c>
      <c r="AJ926" s="177">
        <f t="shared" si="1715"/>
        <v>0</v>
      </c>
      <c r="AK926" s="146">
        <v>0</v>
      </c>
      <c r="AL926" s="146">
        <f t="shared" si="1716"/>
        <v>0</v>
      </c>
      <c r="AM926" s="228">
        <v>0</v>
      </c>
      <c r="AN926" s="182">
        <f t="shared" si="1687"/>
        <v>0</v>
      </c>
      <c r="AO926" s="219">
        <v>0</v>
      </c>
      <c r="AP926" s="176">
        <f>(SUMIF([5]预算调整!$O:$O,A:A,[5]预算调整!$AD:$AD))/10000</f>
        <v>0</v>
      </c>
      <c r="AQ926" s="219">
        <f t="shared" si="1702"/>
        <v>0</v>
      </c>
      <c r="AR926" s="219">
        <v>0</v>
      </c>
      <c r="AS926" s="182">
        <f>(SUMIF([6]预算调整!$F:$F,A:A,[6]预算调整!$P:$P))/10000</f>
        <v>0</v>
      </c>
      <c r="AT926" s="219">
        <f t="shared" si="1717"/>
        <v>0</v>
      </c>
      <c r="AW926" s="231">
        <v>0</v>
      </c>
      <c r="AX926" s="182">
        <f>(SUMIF([7]Sheet2!$B:$B,A:A,[7]Sheet2!$C:$C))/10000</f>
        <v>0</v>
      </c>
      <c r="AY926" s="219">
        <f t="shared" si="1718"/>
        <v>0</v>
      </c>
      <c r="BC926" s="182">
        <v>0</v>
      </c>
      <c r="BD926" s="146">
        <f t="shared" si="1719"/>
        <v>0</v>
      </c>
      <c r="BE926" s="182">
        <v>0</v>
      </c>
      <c r="BF926" s="182">
        <f>SUMIF([8]Sheet1!$O:$O,A926,[8]Sheet1!$AD:$AD)</f>
        <v>0</v>
      </c>
    </row>
    <row r="927" customHeight="1" spans="1:58">
      <c r="A927" s="208">
        <v>2140112</v>
      </c>
      <c r="B927" s="60" t="s">
        <v>798</v>
      </c>
      <c r="C927" s="63">
        <f t="shared" si="1703"/>
        <v>291</v>
      </c>
      <c r="D927" s="63">
        <f t="shared" si="1704"/>
        <v>0</v>
      </c>
      <c r="E927" s="63">
        <f t="shared" si="1705"/>
        <v>-7</v>
      </c>
      <c r="F927" s="63">
        <f t="shared" si="1706"/>
        <v>0</v>
      </c>
      <c r="G927" s="63">
        <f t="shared" si="1707"/>
        <v>0</v>
      </c>
      <c r="H927" s="63">
        <f t="shared" si="1708"/>
        <v>284</v>
      </c>
      <c r="I927" s="106" t="str">
        <f t="shared" si="1637"/>
        <v>是</v>
      </c>
      <c r="J927" s="146" t="str">
        <f t="shared" si="1638"/>
        <v>项</v>
      </c>
      <c r="K927" s="146" t="str">
        <f t="shared" si="1639"/>
        <v>214</v>
      </c>
      <c r="N927" s="218">
        <v>291</v>
      </c>
      <c r="O927" s="146">
        <v>290.984284</v>
      </c>
      <c r="P927" s="219">
        <f t="shared" si="1709"/>
        <v>291</v>
      </c>
      <c r="Q927" s="219">
        <v>0</v>
      </c>
      <c r="R927" s="219">
        <v>0</v>
      </c>
      <c r="S927" s="219">
        <f>VLOOKUP(A:A,[3]全区!$A$1:$O$65536,15,FALSE)</f>
        <v>0</v>
      </c>
      <c r="T927" s="219">
        <v>0</v>
      </c>
      <c r="U927" s="146">
        <f>VLOOKUP(A:A,[3]全区!$A$1:$Q$65536,17,FALSE)</f>
        <v>0</v>
      </c>
      <c r="V927" s="219">
        <f t="shared" si="1710"/>
        <v>0</v>
      </c>
      <c r="W927" s="219">
        <v>0</v>
      </c>
      <c r="X927" s="182">
        <f>VLOOKUP(A:A,[3]全区!$A$1:$S$65536,19,FALSE)</f>
        <v>0</v>
      </c>
      <c r="Y927" s="219">
        <f t="shared" si="1711"/>
        <v>0</v>
      </c>
      <c r="AA927" s="182">
        <f>VLOOKUP(A:A,[2]全区!$A$1:$T$65536,20,FALSE)</f>
        <v>0</v>
      </c>
      <c r="AB927" s="219">
        <f t="shared" si="1712"/>
        <v>0</v>
      </c>
      <c r="AC927" s="182">
        <f>VLOOKUP(A:A,[1]全区!$A$1:$V$65536,22,FALSE)</f>
        <v>0</v>
      </c>
      <c r="AD927" s="219">
        <f t="shared" si="1713"/>
        <v>0</v>
      </c>
      <c r="AE927" s="182">
        <f>VLOOKUP(A:A,[2]全区!$A$1:$P$65536,16,FALSE)</f>
        <v>0</v>
      </c>
      <c r="AF927" s="219">
        <f t="shared" si="1714"/>
        <v>0</v>
      </c>
      <c r="AH927" s="182">
        <v>238</v>
      </c>
      <c r="AI927" s="182">
        <f>VLOOKUP(A:A,'[4]YB01'!$A$1:$C$1317,3,FALSE)</f>
        <v>238</v>
      </c>
      <c r="AJ927" s="177">
        <f t="shared" si="1715"/>
        <v>47</v>
      </c>
      <c r="AK927" s="146">
        <v>246</v>
      </c>
      <c r="AL927" s="146">
        <f t="shared" si="1716"/>
        <v>246</v>
      </c>
      <c r="AM927" s="228">
        <v>245.928211</v>
      </c>
      <c r="AN927" s="182">
        <f t="shared" si="1687"/>
        <v>38</v>
      </c>
      <c r="AO927" s="219">
        <v>9</v>
      </c>
      <c r="AP927" s="176">
        <f>(SUMIF([5]预算调整!$O:$O,A:A,[5]预算调整!$AD:$AD))/10000</f>
        <v>8.631525</v>
      </c>
      <c r="AQ927" s="219">
        <f t="shared" si="1702"/>
        <v>9</v>
      </c>
      <c r="AR927" s="219">
        <v>38</v>
      </c>
      <c r="AS927" s="182">
        <f>(SUMIF([6]预算调整!$F:$F,A:A,[6]预算调整!$P:$P))/10000</f>
        <v>37.6</v>
      </c>
      <c r="AT927" s="219">
        <f t="shared" si="1717"/>
        <v>38</v>
      </c>
      <c r="AW927" s="231">
        <v>0</v>
      </c>
      <c r="AX927" s="182">
        <f>(SUMIF([7]Sheet2!$B:$B,A:A,[7]Sheet2!$C:$C))/10000</f>
        <v>0</v>
      </c>
      <c r="AY927" s="219">
        <f t="shared" si="1718"/>
        <v>0</v>
      </c>
      <c r="BC927" s="182">
        <v>38</v>
      </c>
      <c r="BD927" s="146">
        <f t="shared" si="1719"/>
        <v>38</v>
      </c>
      <c r="BE927" s="182">
        <v>37.7676</v>
      </c>
      <c r="BF927" s="182">
        <f>SUMIF([8]Sheet1!$O:$O,A927,[8]Sheet1!$AD:$AD)</f>
        <v>377676</v>
      </c>
    </row>
    <row r="928" hidden="1" customHeight="1" spans="1:58">
      <c r="A928" s="208">
        <v>2140114</v>
      </c>
      <c r="B928" s="60" t="s">
        <v>799</v>
      </c>
      <c r="C928" s="63">
        <f t="shared" si="1703"/>
        <v>0</v>
      </c>
      <c r="D928" s="63">
        <f t="shared" si="1704"/>
        <v>0</v>
      </c>
      <c r="E928" s="63">
        <f t="shared" si="1705"/>
        <v>0</v>
      </c>
      <c r="F928" s="63">
        <f t="shared" si="1706"/>
        <v>0</v>
      </c>
      <c r="G928" s="63">
        <f t="shared" si="1707"/>
        <v>0</v>
      </c>
      <c r="H928" s="63">
        <f t="shared" si="1708"/>
        <v>0</v>
      </c>
      <c r="I928" s="106" t="str">
        <f t="shared" si="1637"/>
        <v>否</v>
      </c>
      <c r="J928" s="146" t="str">
        <f t="shared" si="1638"/>
        <v>项</v>
      </c>
      <c r="K928" s="146" t="str">
        <f t="shared" si="1639"/>
        <v>214</v>
      </c>
      <c r="N928" s="218">
        <v>0</v>
      </c>
      <c r="O928" s="146">
        <v>0</v>
      </c>
      <c r="P928" s="219">
        <f t="shared" si="1709"/>
        <v>0</v>
      </c>
      <c r="Q928" s="219">
        <v>0</v>
      </c>
      <c r="R928" s="219">
        <v>0</v>
      </c>
      <c r="S928" s="219">
        <f>VLOOKUP(A:A,[3]全区!$A$1:$O$65536,15,FALSE)</f>
        <v>0</v>
      </c>
      <c r="T928" s="219">
        <v>0</v>
      </c>
      <c r="U928" s="146">
        <f>VLOOKUP(A:A,[3]全区!$A$1:$Q$65536,17,FALSE)</f>
        <v>0</v>
      </c>
      <c r="V928" s="219">
        <f t="shared" si="1710"/>
        <v>0</v>
      </c>
      <c r="W928" s="219">
        <v>0</v>
      </c>
      <c r="X928" s="182">
        <f>VLOOKUP(A:A,[3]全区!$A$1:$S$65536,19,FALSE)</f>
        <v>0</v>
      </c>
      <c r="Y928" s="219">
        <f t="shared" si="1711"/>
        <v>0</v>
      </c>
      <c r="AA928" s="182">
        <f>VLOOKUP(A:A,[2]全区!$A$1:$T$65536,20,FALSE)</f>
        <v>0</v>
      </c>
      <c r="AB928" s="219">
        <f t="shared" si="1712"/>
        <v>0</v>
      </c>
      <c r="AC928" s="182">
        <f>VLOOKUP(A:A,[1]全区!$A$1:$V$65536,22,FALSE)</f>
        <v>0</v>
      </c>
      <c r="AD928" s="219">
        <f t="shared" si="1713"/>
        <v>0</v>
      </c>
      <c r="AE928" s="182">
        <f>VLOOKUP(A:A,[2]全区!$A$1:$P$65536,16,FALSE)</f>
        <v>0</v>
      </c>
      <c r="AF928" s="219">
        <f t="shared" si="1714"/>
        <v>0</v>
      </c>
      <c r="AH928" s="182">
        <v>0</v>
      </c>
      <c r="AI928" s="182">
        <f>VLOOKUP(A:A,'[4]YB01'!$A$1:$C$1317,3,FALSE)</f>
        <v>0</v>
      </c>
      <c r="AJ928" s="177">
        <f t="shared" si="1715"/>
        <v>0</v>
      </c>
      <c r="AK928" s="146">
        <v>0</v>
      </c>
      <c r="AL928" s="146">
        <f t="shared" si="1716"/>
        <v>0</v>
      </c>
      <c r="AM928" s="228">
        <v>0</v>
      </c>
      <c r="AN928" s="182">
        <f t="shared" si="1687"/>
        <v>0</v>
      </c>
      <c r="AO928" s="219">
        <v>0</v>
      </c>
      <c r="AP928" s="176">
        <f>(SUMIF([5]预算调整!$O:$O,A:A,[5]预算调整!$AD:$AD))/10000</f>
        <v>0</v>
      </c>
      <c r="AQ928" s="219">
        <f t="shared" si="1702"/>
        <v>0</v>
      </c>
      <c r="AR928" s="219">
        <v>0</v>
      </c>
      <c r="AS928" s="182">
        <f>(SUMIF([6]预算调整!$F:$F,A:A,[6]预算调整!$P:$P))/10000</f>
        <v>0</v>
      </c>
      <c r="AT928" s="219">
        <f t="shared" si="1717"/>
        <v>0</v>
      </c>
      <c r="AW928" s="231">
        <v>0</v>
      </c>
      <c r="AX928" s="182">
        <f>(SUMIF([7]Sheet2!$B:$B,A:A,[7]Sheet2!$C:$C))/10000</f>
        <v>0</v>
      </c>
      <c r="AY928" s="219">
        <f t="shared" si="1718"/>
        <v>0</v>
      </c>
      <c r="BC928" s="182">
        <v>0</v>
      </c>
      <c r="BD928" s="146">
        <f t="shared" si="1719"/>
        <v>0</v>
      </c>
      <c r="BE928" s="182">
        <v>0</v>
      </c>
      <c r="BF928" s="182">
        <f>SUMIF([8]Sheet1!$O:$O,A928,[8]Sheet1!$AD:$AD)</f>
        <v>0</v>
      </c>
    </row>
    <row r="929" hidden="1" customHeight="1" spans="1:58">
      <c r="A929" s="208">
        <v>2140122</v>
      </c>
      <c r="B929" s="60" t="s">
        <v>800</v>
      </c>
      <c r="C929" s="63">
        <f t="shared" si="1703"/>
        <v>0</v>
      </c>
      <c r="D929" s="63">
        <f t="shared" si="1704"/>
        <v>0</v>
      </c>
      <c r="E929" s="63">
        <f t="shared" si="1705"/>
        <v>0</v>
      </c>
      <c r="F929" s="63">
        <f t="shared" si="1706"/>
        <v>0</v>
      </c>
      <c r="G929" s="63">
        <f t="shared" si="1707"/>
        <v>0</v>
      </c>
      <c r="H929" s="63">
        <f t="shared" si="1708"/>
        <v>0</v>
      </c>
      <c r="I929" s="106" t="str">
        <f t="shared" si="1637"/>
        <v>否</v>
      </c>
      <c r="J929" s="146" t="str">
        <f t="shared" si="1638"/>
        <v>项</v>
      </c>
      <c r="K929" s="146" t="str">
        <f t="shared" si="1639"/>
        <v>214</v>
      </c>
      <c r="N929" s="218">
        <v>0</v>
      </c>
      <c r="P929" s="219">
        <f t="shared" si="1709"/>
        <v>0</v>
      </c>
      <c r="Q929" s="219"/>
      <c r="R929" s="219"/>
      <c r="S929" s="219"/>
      <c r="T929" s="219"/>
      <c r="V929" s="219"/>
      <c r="W929" s="219">
        <v>0</v>
      </c>
      <c r="Y929" s="219">
        <f t="shared" si="1711"/>
        <v>0</v>
      </c>
      <c r="AB929" s="219"/>
      <c r="AD929" s="219">
        <f t="shared" si="1713"/>
        <v>0</v>
      </c>
      <c r="AF929" s="219"/>
      <c r="AH929" s="182">
        <v>0</v>
      </c>
      <c r="AI929" s="182">
        <f>VLOOKUP(A:A,'[4]YB01'!$A$1:$C$1317,3,FALSE)</f>
        <v>0</v>
      </c>
      <c r="AJ929" s="177">
        <f t="shared" si="1715"/>
        <v>0</v>
      </c>
      <c r="AK929" s="146">
        <v>0</v>
      </c>
      <c r="AL929" s="146">
        <f t="shared" si="1716"/>
        <v>0</v>
      </c>
      <c r="AM929" s="228">
        <v>0</v>
      </c>
      <c r="AN929" s="182">
        <f t="shared" si="1687"/>
        <v>0</v>
      </c>
      <c r="AO929" s="219">
        <v>0</v>
      </c>
      <c r="AP929" s="176">
        <f>(SUMIF([5]预算调整!$O:$O,A:A,[5]预算调整!$AD:$AD))/10000</f>
        <v>0</v>
      </c>
      <c r="AQ929" s="219">
        <f t="shared" si="1702"/>
        <v>0</v>
      </c>
      <c r="AR929" s="219">
        <v>0</v>
      </c>
      <c r="AS929" s="182">
        <f>(SUMIF([6]预算调整!$F:$F,A:A,[6]预算调整!$P:$P))/10000</f>
        <v>0</v>
      </c>
      <c r="AT929" s="219">
        <f t="shared" si="1717"/>
        <v>0</v>
      </c>
      <c r="AW929" s="231">
        <v>0</v>
      </c>
      <c r="AX929" s="182">
        <f>(SUMIF([7]Sheet2!$B:$B,A:A,[7]Sheet2!$C:$C))/10000</f>
        <v>0</v>
      </c>
      <c r="AY929" s="219">
        <f t="shared" si="1718"/>
        <v>0</v>
      </c>
      <c r="BC929" s="182">
        <v>0</v>
      </c>
      <c r="BD929" s="146">
        <f t="shared" si="1719"/>
        <v>0</v>
      </c>
      <c r="BE929" s="182">
        <v>0</v>
      </c>
      <c r="BF929" s="182">
        <f>SUMIF([8]Sheet1!$O:$O,A929,[8]Sheet1!$AD:$AD)</f>
        <v>0</v>
      </c>
    </row>
    <row r="930" customHeight="1" spans="1:58">
      <c r="A930" s="208">
        <v>2140123</v>
      </c>
      <c r="B930" s="60" t="s">
        <v>801</v>
      </c>
      <c r="C930" s="63">
        <f t="shared" si="1703"/>
        <v>2</v>
      </c>
      <c r="D930" s="63">
        <f t="shared" si="1704"/>
        <v>0</v>
      </c>
      <c r="E930" s="63">
        <f t="shared" si="1705"/>
        <v>0</v>
      </c>
      <c r="F930" s="63">
        <f t="shared" si="1706"/>
        <v>0</v>
      </c>
      <c r="G930" s="63">
        <f t="shared" si="1707"/>
        <v>0</v>
      </c>
      <c r="H930" s="63">
        <f t="shared" si="1708"/>
        <v>2</v>
      </c>
      <c r="I930" s="106" t="str">
        <f t="shared" si="1637"/>
        <v>是</v>
      </c>
      <c r="J930" s="146" t="str">
        <f t="shared" si="1638"/>
        <v>项</v>
      </c>
      <c r="K930" s="146" t="str">
        <f t="shared" si="1639"/>
        <v>214</v>
      </c>
      <c r="N930" s="218">
        <v>2</v>
      </c>
      <c r="O930" s="146">
        <v>2.0202</v>
      </c>
      <c r="P930" s="219">
        <f t="shared" si="1709"/>
        <v>2</v>
      </c>
      <c r="Q930" s="219">
        <v>0</v>
      </c>
      <c r="R930" s="219">
        <v>0</v>
      </c>
      <c r="S930" s="219">
        <f>VLOOKUP(A:A,[3]全区!$A$1:$O$65536,15,FALSE)</f>
        <v>0</v>
      </c>
      <c r="T930" s="219">
        <v>0</v>
      </c>
      <c r="U930" s="146">
        <f>VLOOKUP(A:A,[3]全区!$A$1:$Q$65536,17,FALSE)</f>
        <v>0</v>
      </c>
      <c r="V930" s="219">
        <f t="shared" si="1710"/>
        <v>0</v>
      </c>
      <c r="W930" s="219">
        <v>0</v>
      </c>
      <c r="X930" s="182">
        <f>VLOOKUP(A:A,[3]全区!$A$1:$S$65536,19,FALSE)</f>
        <v>0</v>
      </c>
      <c r="Y930" s="219">
        <f t="shared" si="1711"/>
        <v>0</v>
      </c>
      <c r="AA930" s="182">
        <f>VLOOKUP(A:A,[2]全区!$A$1:$T$65536,20,FALSE)</f>
        <v>0</v>
      </c>
      <c r="AB930" s="219">
        <f t="shared" si="1712"/>
        <v>0</v>
      </c>
      <c r="AC930" s="182">
        <f>VLOOKUP(A:A,[1]全区!$A$1:$V$65536,22,FALSE)</f>
        <v>0</v>
      </c>
      <c r="AD930" s="219">
        <f t="shared" si="1713"/>
        <v>0</v>
      </c>
      <c r="AE930" s="182">
        <f>VLOOKUP(A:A,[2]全区!$A$1:$P$65536,16,FALSE)</f>
        <v>0</v>
      </c>
      <c r="AF930" s="219">
        <f t="shared" si="1714"/>
        <v>0</v>
      </c>
      <c r="AH930" s="182">
        <v>2</v>
      </c>
      <c r="AI930" s="182">
        <f>VLOOKUP(A:A,'[4]YB01'!$A$1:$C$1317,3,FALSE)</f>
        <v>2</v>
      </c>
      <c r="AJ930" s="177">
        <f t="shared" si="1715"/>
        <v>0</v>
      </c>
      <c r="AK930" s="146">
        <v>2</v>
      </c>
      <c r="AL930" s="146">
        <f t="shared" si="1716"/>
        <v>2</v>
      </c>
      <c r="AM930" s="228">
        <v>1.924</v>
      </c>
      <c r="AN930" s="182">
        <f t="shared" si="1687"/>
        <v>0</v>
      </c>
      <c r="AO930" s="219">
        <v>0</v>
      </c>
      <c r="AP930" s="176">
        <f>(SUMIF([5]预算调整!$O:$O,A:A,[5]预算调整!$AD:$AD))/10000</f>
        <v>0</v>
      </c>
      <c r="AQ930" s="219">
        <f t="shared" si="1702"/>
        <v>0</v>
      </c>
      <c r="AR930" s="219">
        <v>0</v>
      </c>
      <c r="AS930" s="182">
        <f>(SUMIF([6]预算调整!$F:$F,A:A,[6]预算调整!$P:$P))/10000</f>
        <v>0</v>
      </c>
      <c r="AT930" s="219">
        <f t="shared" si="1717"/>
        <v>0</v>
      </c>
      <c r="AW930" s="231">
        <v>0</v>
      </c>
      <c r="AX930" s="182">
        <f>(SUMIF([7]Sheet2!$B:$B,A:A,[7]Sheet2!$C:$C))/10000</f>
        <v>0</v>
      </c>
      <c r="AY930" s="219">
        <f t="shared" si="1718"/>
        <v>0</v>
      </c>
      <c r="BC930" s="182">
        <v>0</v>
      </c>
      <c r="BD930" s="146">
        <f t="shared" si="1719"/>
        <v>0</v>
      </c>
      <c r="BE930" s="182">
        <v>0</v>
      </c>
      <c r="BF930" s="182">
        <f>SUMIF([8]Sheet1!$O:$O,A930,[8]Sheet1!$AD:$AD)</f>
        <v>0</v>
      </c>
    </row>
    <row r="931" hidden="1" customHeight="1" spans="1:58">
      <c r="A931" s="208">
        <v>2140127</v>
      </c>
      <c r="B931" s="60" t="s">
        <v>802</v>
      </c>
      <c r="C931" s="63">
        <f t="shared" si="1703"/>
        <v>0</v>
      </c>
      <c r="D931" s="63">
        <f t="shared" si="1704"/>
        <v>0</v>
      </c>
      <c r="E931" s="63">
        <f t="shared" si="1705"/>
        <v>0</v>
      </c>
      <c r="F931" s="63">
        <f t="shared" si="1706"/>
        <v>0</v>
      </c>
      <c r="G931" s="63">
        <f t="shared" si="1707"/>
        <v>0</v>
      </c>
      <c r="H931" s="63">
        <f t="shared" si="1708"/>
        <v>0</v>
      </c>
      <c r="I931" s="106" t="str">
        <f t="shared" si="1637"/>
        <v>否</v>
      </c>
      <c r="J931" s="146" t="str">
        <f t="shared" si="1638"/>
        <v>项</v>
      </c>
      <c r="K931" s="146" t="str">
        <f t="shared" si="1639"/>
        <v>214</v>
      </c>
      <c r="N931" s="218">
        <v>0</v>
      </c>
      <c r="P931" s="219">
        <f t="shared" si="1709"/>
        <v>0</v>
      </c>
      <c r="Q931" s="219"/>
      <c r="R931" s="219"/>
      <c r="S931" s="219"/>
      <c r="T931" s="219"/>
      <c r="V931" s="219"/>
      <c r="W931" s="219">
        <v>0</v>
      </c>
      <c r="Y931" s="219">
        <f t="shared" si="1711"/>
        <v>0</v>
      </c>
      <c r="AB931" s="219"/>
      <c r="AD931" s="219">
        <f t="shared" si="1713"/>
        <v>0</v>
      </c>
      <c r="AF931" s="219"/>
      <c r="AH931" s="182">
        <v>0</v>
      </c>
      <c r="AI931" s="182">
        <f>VLOOKUP(A:A,'[4]YB01'!$A$1:$C$1317,3,FALSE)</f>
        <v>0</v>
      </c>
      <c r="AJ931" s="177">
        <f t="shared" si="1715"/>
        <v>0</v>
      </c>
      <c r="AK931" s="146">
        <v>0</v>
      </c>
      <c r="AL931" s="146">
        <f t="shared" si="1716"/>
        <v>0</v>
      </c>
      <c r="AM931" s="228">
        <v>0</v>
      </c>
      <c r="AN931" s="182">
        <f t="shared" si="1687"/>
        <v>0</v>
      </c>
      <c r="AO931" s="219">
        <v>0</v>
      </c>
      <c r="AP931" s="176">
        <f>(SUMIF([5]预算调整!$O:$O,A:A,[5]预算调整!$AD:$AD))/10000</f>
        <v>0</v>
      </c>
      <c r="AQ931" s="219">
        <f t="shared" si="1702"/>
        <v>0</v>
      </c>
      <c r="AR931" s="219">
        <v>0</v>
      </c>
      <c r="AS931" s="182">
        <f>(SUMIF([6]预算调整!$F:$F,A:A,[6]预算调整!$P:$P))/10000</f>
        <v>0</v>
      </c>
      <c r="AT931" s="219">
        <f t="shared" si="1717"/>
        <v>0</v>
      </c>
      <c r="AW931" s="231">
        <v>0</v>
      </c>
      <c r="AX931" s="182">
        <f>(SUMIF([7]Sheet2!$B:$B,A:A,[7]Sheet2!$C:$C))/10000</f>
        <v>0</v>
      </c>
      <c r="AY931" s="219">
        <f t="shared" si="1718"/>
        <v>0</v>
      </c>
      <c r="BC931" s="182">
        <v>0</v>
      </c>
      <c r="BD931" s="146">
        <f t="shared" si="1719"/>
        <v>0</v>
      </c>
      <c r="BE931" s="182">
        <v>0</v>
      </c>
      <c r="BF931" s="182">
        <f>SUMIF([8]Sheet1!$O:$O,A931,[8]Sheet1!$AD:$AD)</f>
        <v>0</v>
      </c>
    </row>
    <row r="932" hidden="1" customHeight="1" spans="1:58">
      <c r="A932" s="208">
        <v>2140128</v>
      </c>
      <c r="B932" s="60" t="s">
        <v>803</v>
      </c>
      <c r="C932" s="63">
        <f t="shared" si="1703"/>
        <v>0</v>
      </c>
      <c r="D932" s="63">
        <f t="shared" si="1704"/>
        <v>0</v>
      </c>
      <c r="E932" s="63">
        <f t="shared" si="1705"/>
        <v>0</v>
      </c>
      <c r="F932" s="63">
        <f t="shared" si="1706"/>
        <v>0</v>
      </c>
      <c r="G932" s="63">
        <f t="shared" si="1707"/>
        <v>0</v>
      </c>
      <c r="H932" s="63">
        <f t="shared" si="1708"/>
        <v>0</v>
      </c>
      <c r="I932" s="106" t="str">
        <f t="shared" si="1637"/>
        <v>否</v>
      </c>
      <c r="J932" s="146" t="str">
        <f t="shared" si="1638"/>
        <v>项</v>
      </c>
      <c r="K932" s="146" t="str">
        <f t="shared" si="1639"/>
        <v>214</v>
      </c>
      <c r="N932" s="218">
        <v>0</v>
      </c>
      <c r="P932" s="219">
        <f t="shared" si="1709"/>
        <v>0</v>
      </c>
      <c r="Q932" s="219"/>
      <c r="R932" s="219"/>
      <c r="S932" s="219"/>
      <c r="T932" s="219"/>
      <c r="V932" s="219"/>
      <c r="W932" s="219">
        <v>0</v>
      </c>
      <c r="Y932" s="219">
        <f t="shared" si="1711"/>
        <v>0</v>
      </c>
      <c r="AB932" s="219"/>
      <c r="AD932" s="219">
        <f t="shared" si="1713"/>
        <v>0</v>
      </c>
      <c r="AF932" s="219"/>
      <c r="AH932" s="182">
        <v>0</v>
      </c>
      <c r="AI932" s="182">
        <f>VLOOKUP(A:A,'[4]YB01'!$A$1:$C$1317,3,FALSE)</f>
        <v>0</v>
      </c>
      <c r="AJ932" s="177">
        <f t="shared" si="1715"/>
        <v>0</v>
      </c>
      <c r="AK932" s="146">
        <v>0</v>
      </c>
      <c r="AL932" s="146">
        <f t="shared" si="1716"/>
        <v>0</v>
      </c>
      <c r="AM932" s="228">
        <v>0</v>
      </c>
      <c r="AN932" s="182">
        <f t="shared" si="1687"/>
        <v>0</v>
      </c>
      <c r="AO932" s="219">
        <v>0</v>
      </c>
      <c r="AP932" s="176">
        <f>(SUMIF([5]预算调整!$O:$O,A:A,[5]预算调整!$AD:$AD))/10000</f>
        <v>0</v>
      </c>
      <c r="AQ932" s="219">
        <f t="shared" si="1702"/>
        <v>0</v>
      </c>
      <c r="AR932" s="219">
        <v>0</v>
      </c>
      <c r="AS932" s="182">
        <f>(SUMIF([6]预算调整!$F:$F,A:A,[6]预算调整!$P:$P))/10000</f>
        <v>0</v>
      </c>
      <c r="AT932" s="219">
        <f t="shared" si="1717"/>
        <v>0</v>
      </c>
      <c r="AW932" s="231">
        <v>0</v>
      </c>
      <c r="AX932" s="182">
        <f>(SUMIF([7]Sheet2!$B:$B,A:A,[7]Sheet2!$C:$C))/10000</f>
        <v>0</v>
      </c>
      <c r="AY932" s="219">
        <f t="shared" si="1718"/>
        <v>0</v>
      </c>
      <c r="BC932" s="182">
        <v>0</v>
      </c>
      <c r="BD932" s="146">
        <f t="shared" si="1719"/>
        <v>0</v>
      </c>
      <c r="BE932" s="182">
        <v>0</v>
      </c>
      <c r="BF932" s="182">
        <f>SUMIF([8]Sheet1!$O:$O,A932,[8]Sheet1!$AD:$AD)</f>
        <v>0</v>
      </c>
    </row>
    <row r="933" hidden="1" customHeight="1" spans="1:58">
      <c r="A933" s="208">
        <v>2140129</v>
      </c>
      <c r="B933" s="60" t="s">
        <v>804</v>
      </c>
      <c r="C933" s="63">
        <f t="shared" si="1703"/>
        <v>0</v>
      </c>
      <c r="D933" s="63">
        <f t="shared" si="1704"/>
        <v>0</v>
      </c>
      <c r="E933" s="63">
        <f t="shared" si="1705"/>
        <v>0</v>
      </c>
      <c r="F933" s="63">
        <f t="shared" si="1706"/>
        <v>0</v>
      </c>
      <c r="G933" s="63">
        <f t="shared" si="1707"/>
        <v>0</v>
      </c>
      <c r="H933" s="63">
        <f t="shared" si="1708"/>
        <v>0</v>
      </c>
      <c r="I933" s="106" t="str">
        <f t="shared" si="1637"/>
        <v>否</v>
      </c>
      <c r="J933" s="146" t="str">
        <f t="shared" si="1638"/>
        <v>项</v>
      </c>
      <c r="K933" s="146" t="str">
        <f t="shared" si="1639"/>
        <v>214</v>
      </c>
      <c r="N933" s="218">
        <v>0</v>
      </c>
      <c r="P933" s="219">
        <f t="shared" si="1709"/>
        <v>0</v>
      </c>
      <c r="Q933" s="219"/>
      <c r="R933" s="219"/>
      <c r="S933" s="219"/>
      <c r="T933" s="219"/>
      <c r="V933" s="219"/>
      <c r="W933" s="219">
        <v>0</v>
      </c>
      <c r="Y933" s="219">
        <f t="shared" si="1711"/>
        <v>0</v>
      </c>
      <c r="AB933" s="219"/>
      <c r="AD933" s="219">
        <f t="shared" si="1713"/>
        <v>0</v>
      </c>
      <c r="AF933" s="219"/>
      <c r="AH933" s="182">
        <v>0</v>
      </c>
      <c r="AI933" s="182">
        <f>VLOOKUP(A:A,'[4]YB01'!$A$1:$C$1317,3,FALSE)</f>
        <v>0</v>
      </c>
      <c r="AJ933" s="177">
        <f t="shared" si="1715"/>
        <v>0</v>
      </c>
      <c r="AK933" s="146">
        <v>0</v>
      </c>
      <c r="AL933" s="146">
        <f t="shared" si="1716"/>
        <v>0</v>
      </c>
      <c r="AM933" s="228">
        <v>0</v>
      </c>
      <c r="AN933" s="182">
        <f t="shared" si="1687"/>
        <v>0</v>
      </c>
      <c r="AO933" s="219">
        <v>0</v>
      </c>
      <c r="AP933" s="176">
        <f>(SUMIF([5]预算调整!$O:$O,A:A,[5]预算调整!$AD:$AD))/10000</f>
        <v>0</v>
      </c>
      <c r="AQ933" s="219">
        <f t="shared" si="1702"/>
        <v>0</v>
      </c>
      <c r="AR933" s="219">
        <v>0</v>
      </c>
      <c r="AS933" s="182">
        <f>(SUMIF([6]预算调整!$F:$F,A:A,[6]预算调整!$P:$P))/10000</f>
        <v>0</v>
      </c>
      <c r="AT933" s="219">
        <f t="shared" si="1717"/>
        <v>0</v>
      </c>
      <c r="AW933" s="231">
        <v>0</v>
      </c>
      <c r="AX933" s="182">
        <f>(SUMIF([7]Sheet2!$B:$B,A:A,[7]Sheet2!$C:$C))/10000</f>
        <v>0</v>
      </c>
      <c r="AY933" s="219">
        <f t="shared" si="1718"/>
        <v>0</v>
      </c>
      <c r="BC933" s="182">
        <v>0</v>
      </c>
      <c r="BD933" s="146">
        <f t="shared" si="1719"/>
        <v>0</v>
      </c>
      <c r="BE933" s="182">
        <v>0</v>
      </c>
      <c r="BF933" s="182">
        <f>SUMIF([8]Sheet1!$O:$O,A933,[8]Sheet1!$AD:$AD)</f>
        <v>0</v>
      </c>
    </row>
    <row r="934" hidden="1" customHeight="1" spans="1:58">
      <c r="A934" s="208">
        <v>2140130</v>
      </c>
      <c r="B934" s="60" t="s">
        <v>805</v>
      </c>
      <c r="C934" s="63">
        <f t="shared" si="1703"/>
        <v>0</v>
      </c>
      <c r="D934" s="63">
        <f t="shared" si="1704"/>
        <v>0</v>
      </c>
      <c r="E934" s="63">
        <f t="shared" si="1705"/>
        <v>0</v>
      </c>
      <c r="F934" s="63">
        <f t="shared" si="1706"/>
        <v>0</v>
      </c>
      <c r="G934" s="63">
        <f t="shared" si="1707"/>
        <v>0</v>
      </c>
      <c r="H934" s="63">
        <f t="shared" si="1708"/>
        <v>0</v>
      </c>
      <c r="I934" s="106" t="str">
        <f t="shared" si="1637"/>
        <v>否</v>
      </c>
      <c r="J934" s="146" t="str">
        <f t="shared" si="1638"/>
        <v>项</v>
      </c>
      <c r="K934" s="146" t="str">
        <f t="shared" si="1639"/>
        <v>214</v>
      </c>
      <c r="N934" s="218">
        <v>0</v>
      </c>
      <c r="P934" s="219">
        <f t="shared" si="1709"/>
        <v>0</v>
      </c>
      <c r="Q934" s="219"/>
      <c r="R934" s="219"/>
      <c r="S934" s="219"/>
      <c r="T934" s="219"/>
      <c r="V934" s="219"/>
      <c r="W934" s="219">
        <v>0</v>
      </c>
      <c r="Y934" s="219">
        <f t="shared" si="1711"/>
        <v>0</v>
      </c>
      <c r="AB934" s="219"/>
      <c r="AD934" s="219">
        <f t="shared" si="1713"/>
        <v>0</v>
      </c>
      <c r="AF934" s="219"/>
      <c r="AH934" s="182">
        <v>0</v>
      </c>
      <c r="AI934" s="182">
        <f>VLOOKUP(A:A,'[4]YB01'!$A$1:$C$1317,3,FALSE)</f>
        <v>0</v>
      </c>
      <c r="AJ934" s="177">
        <f t="shared" si="1715"/>
        <v>0</v>
      </c>
      <c r="AK934" s="146">
        <v>0</v>
      </c>
      <c r="AL934" s="146">
        <f t="shared" si="1716"/>
        <v>0</v>
      </c>
      <c r="AM934" s="228">
        <v>0</v>
      </c>
      <c r="AN934" s="182">
        <f t="shared" si="1687"/>
        <v>0</v>
      </c>
      <c r="AO934" s="219">
        <v>0</v>
      </c>
      <c r="AP934" s="176">
        <f>(SUMIF([5]预算调整!$O:$O,A:A,[5]预算调整!$AD:$AD))/10000</f>
        <v>0</v>
      </c>
      <c r="AQ934" s="219">
        <f t="shared" si="1702"/>
        <v>0</v>
      </c>
      <c r="AR934" s="219">
        <v>0</v>
      </c>
      <c r="AS934" s="182">
        <f>(SUMIF([6]预算调整!$F:$F,A:A,[6]预算调整!$P:$P))/10000</f>
        <v>0</v>
      </c>
      <c r="AT934" s="219">
        <f t="shared" si="1717"/>
        <v>0</v>
      </c>
      <c r="AW934" s="231">
        <v>0</v>
      </c>
      <c r="AX934" s="182">
        <f>(SUMIF([7]Sheet2!$B:$B,A:A,[7]Sheet2!$C:$C))/10000</f>
        <v>0</v>
      </c>
      <c r="AY934" s="219">
        <f t="shared" si="1718"/>
        <v>0</v>
      </c>
      <c r="BC934" s="182">
        <v>0</v>
      </c>
      <c r="BD934" s="146">
        <f t="shared" si="1719"/>
        <v>0</v>
      </c>
      <c r="BE934" s="182">
        <v>0</v>
      </c>
      <c r="BF934" s="182">
        <f>SUMIF([8]Sheet1!$O:$O,A934,[8]Sheet1!$AD:$AD)</f>
        <v>0</v>
      </c>
    </row>
    <row r="935" hidden="1" customHeight="1" spans="1:58">
      <c r="A935" s="208">
        <v>2140131</v>
      </c>
      <c r="B935" s="60" t="s">
        <v>806</v>
      </c>
      <c r="C935" s="63">
        <f t="shared" si="1703"/>
        <v>0</v>
      </c>
      <c r="D935" s="63">
        <f t="shared" si="1704"/>
        <v>0</v>
      </c>
      <c r="E935" s="63">
        <f t="shared" si="1705"/>
        <v>0</v>
      </c>
      <c r="F935" s="63">
        <f t="shared" si="1706"/>
        <v>0</v>
      </c>
      <c r="G935" s="63">
        <f t="shared" si="1707"/>
        <v>0</v>
      </c>
      <c r="H935" s="63">
        <f t="shared" si="1708"/>
        <v>0</v>
      </c>
      <c r="I935" s="106" t="str">
        <f t="shared" si="1637"/>
        <v>否</v>
      </c>
      <c r="J935" s="146" t="str">
        <f t="shared" si="1638"/>
        <v>项</v>
      </c>
      <c r="K935" s="146" t="str">
        <f t="shared" si="1639"/>
        <v>214</v>
      </c>
      <c r="N935" s="218">
        <v>0</v>
      </c>
      <c r="O935" s="146">
        <v>0</v>
      </c>
      <c r="P935" s="219">
        <f t="shared" si="1709"/>
        <v>0</v>
      </c>
      <c r="Q935" s="219">
        <v>0</v>
      </c>
      <c r="R935" s="219">
        <v>0</v>
      </c>
      <c r="S935" s="219">
        <f>VLOOKUP(A:A,[3]全区!$A$1:$O$65536,15,FALSE)</f>
        <v>0</v>
      </c>
      <c r="T935" s="219">
        <v>0</v>
      </c>
      <c r="U935" s="146">
        <f>VLOOKUP(A:A,[3]全区!$A$1:$Q$65536,17,FALSE)</f>
        <v>0</v>
      </c>
      <c r="V935" s="219">
        <f t="shared" si="1710"/>
        <v>0</v>
      </c>
      <c r="W935" s="219">
        <v>0</v>
      </c>
      <c r="X935" s="182">
        <f>VLOOKUP(A:A,[3]全区!$A$1:$S$65536,19,FALSE)</f>
        <v>0</v>
      </c>
      <c r="Y935" s="219">
        <f t="shared" si="1711"/>
        <v>0</v>
      </c>
      <c r="AA935" s="182">
        <f>VLOOKUP(A:A,[2]全区!$A$1:$T$65536,20,FALSE)</f>
        <v>0</v>
      </c>
      <c r="AB935" s="219">
        <f t="shared" si="1712"/>
        <v>0</v>
      </c>
      <c r="AC935" s="182">
        <f>VLOOKUP(A:A,[1]全区!$A$1:$V$65536,22,FALSE)</f>
        <v>0</v>
      </c>
      <c r="AD935" s="219">
        <f t="shared" si="1713"/>
        <v>0</v>
      </c>
      <c r="AE935" s="182">
        <f>VLOOKUP(A:A,[2]全区!$A$1:$P$65536,16,FALSE)</f>
        <v>0</v>
      </c>
      <c r="AF935" s="219">
        <f t="shared" si="1714"/>
        <v>0</v>
      </c>
      <c r="AH935" s="182">
        <v>0</v>
      </c>
      <c r="AI935" s="182">
        <f>VLOOKUP(A:A,'[4]YB01'!$A$1:$C$1317,3,FALSE)</f>
        <v>0</v>
      </c>
      <c r="AJ935" s="177">
        <f t="shared" si="1715"/>
        <v>0</v>
      </c>
      <c r="AK935" s="146">
        <v>0</v>
      </c>
      <c r="AL935" s="146">
        <f t="shared" si="1716"/>
        <v>0</v>
      </c>
      <c r="AM935" s="228">
        <v>0</v>
      </c>
      <c r="AN935" s="182">
        <f t="shared" si="1687"/>
        <v>0</v>
      </c>
      <c r="AO935" s="219">
        <v>0</v>
      </c>
      <c r="AP935" s="176">
        <f>(SUMIF([5]预算调整!$O:$O,A:A,[5]预算调整!$AD:$AD))/10000</f>
        <v>0</v>
      </c>
      <c r="AQ935" s="219">
        <f t="shared" si="1702"/>
        <v>0</v>
      </c>
      <c r="AR935" s="219">
        <v>0</v>
      </c>
      <c r="AS935" s="182">
        <f>(SUMIF([6]预算调整!$F:$F,A:A,[6]预算调整!$P:$P))/10000</f>
        <v>0</v>
      </c>
      <c r="AT935" s="219">
        <f t="shared" si="1717"/>
        <v>0</v>
      </c>
      <c r="AW935" s="231">
        <v>0</v>
      </c>
      <c r="AX935" s="182">
        <f>(SUMIF([7]Sheet2!$B:$B,A:A,[7]Sheet2!$C:$C))/10000</f>
        <v>0</v>
      </c>
      <c r="AY935" s="219">
        <f t="shared" si="1718"/>
        <v>0</v>
      </c>
      <c r="BC935" s="182">
        <v>0</v>
      </c>
      <c r="BD935" s="146">
        <f t="shared" si="1719"/>
        <v>0</v>
      </c>
      <c r="BE935" s="182">
        <v>0</v>
      </c>
      <c r="BF935" s="182">
        <f>SUMIF([8]Sheet1!$O:$O,A935,[8]Sheet1!$AD:$AD)</f>
        <v>0</v>
      </c>
    </row>
    <row r="936" hidden="1" customHeight="1" spans="1:58">
      <c r="A936" s="208">
        <v>2140133</v>
      </c>
      <c r="B936" s="60" t="s">
        <v>807</v>
      </c>
      <c r="C936" s="63">
        <f t="shared" si="1703"/>
        <v>0</v>
      </c>
      <c r="D936" s="63">
        <f t="shared" si="1704"/>
        <v>0</v>
      </c>
      <c r="E936" s="63">
        <f t="shared" si="1705"/>
        <v>0</v>
      </c>
      <c r="F936" s="63">
        <f t="shared" si="1706"/>
        <v>0</v>
      </c>
      <c r="G936" s="63">
        <f t="shared" si="1707"/>
        <v>0</v>
      </c>
      <c r="H936" s="63">
        <f t="shared" si="1708"/>
        <v>0</v>
      </c>
      <c r="I936" s="106" t="str">
        <f t="shared" si="1637"/>
        <v>否</v>
      </c>
      <c r="J936" s="146" t="str">
        <f t="shared" si="1638"/>
        <v>项</v>
      </c>
      <c r="K936" s="146" t="str">
        <f t="shared" si="1639"/>
        <v>214</v>
      </c>
      <c r="N936" s="218">
        <v>0</v>
      </c>
      <c r="P936" s="219">
        <f t="shared" si="1709"/>
        <v>0</v>
      </c>
      <c r="Q936" s="219"/>
      <c r="R936" s="219"/>
      <c r="S936" s="219"/>
      <c r="T936" s="219"/>
      <c r="V936" s="219"/>
      <c r="W936" s="219">
        <v>0</v>
      </c>
      <c r="Y936" s="219">
        <f t="shared" si="1711"/>
        <v>0</v>
      </c>
      <c r="AB936" s="219"/>
      <c r="AD936" s="219">
        <f t="shared" si="1713"/>
        <v>0</v>
      </c>
      <c r="AF936" s="219"/>
      <c r="AH936" s="182">
        <v>0</v>
      </c>
      <c r="AI936" s="182">
        <f>VLOOKUP(A:A,'[4]YB01'!$A$1:$C$1317,3,FALSE)</f>
        <v>0</v>
      </c>
      <c r="AJ936" s="177">
        <f t="shared" si="1715"/>
        <v>0</v>
      </c>
      <c r="AK936" s="146">
        <v>0</v>
      </c>
      <c r="AL936" s="146">
        <f t="shared" si="1716"/>
        <v>0</v>
      </c>
      <c r="AM936" s="228">
        <v>0</v>
      </c>
      <c r="AN936" s="182">
        <f t="shared" si="1687"/>
        <v>0</v>
      </c>
      <c r="AO936" s="219">
        <v>0</v>
      </c>
      <c r="AP936" s="176">
        <f>(SUMIF([5]预算调整!$O:$O,A:A,[5]预算调整!$AD:$AD))/10000</f>
        <v>0</v>
      </c>
      <c r="AQ936" s="219">
        <f t="shared" si="1702"/>
        <v>0</v>
      </c>
      <c r="AR936" s="219">
        <v>0</v>
      </c>
      <c r="AS936" s="182">
        <f>(SUMIF([6]预算调整!$F:$F,A:A,[6]预算调整!$P:$P))/10000</f>
        <v>0</v>
      </c>
      <c r="AT936" s="219">
        <f t="shared" si="1717"/>
        <v>0</v>
      </c>
      <c r="AW936" s="231">
        <v>0</v>
      </c>
      <c r="AX936" s="182">
        <f>(SUMIF([7]Sheet2!$B:$B,A:A,[7]Sheet2!$C:$C))/10000</f>
        <v>0</v>
      </c>
      <c r="AY936" s="219">
        <f t="shared" si="1718"/>
        <v>0</v>
      </c>
      <c r="BC936" s="182">
        <v>0</v>
      </c>
      <c r="BD936" s="146">
        <f t="shared" si="1719"/>
        <v>0</v>
      </c>
      <c r="BE936" s="182">
        <v>0</v>
      </c>
      <c r="BF936" s="182">
        <f>SUMIF([8]Sheet1!$O:$O,A936,[8]Sheet1!$AD:$AD)</f>
        <v>0</v>
      </c>
    </row>
    <row r="937" hidden="1" customHeight="1" spans="1:58">
      <c r="A937" s="208">
        <v>2140136</v>
      </c>
      <c r="B937" s="60" t="s">
        <v>808</v>
      </c>
      <c r="C937" s="63">
        <f t="shared" si="1703"/>
        <v>0</v>
      </c>
      <c r="D937" s="63">
        <f t="shared" si="1704"/>
        <v>0</v>
      </c>
      <c r="E937" s="63">
        <f t="shared" si="1705"/>
        <v>0</v>
      </c>
      <c r="F937" s="63">
        <f t="shared" si="1706"/>
        <v>0</v>
      </c>
      <c r="G937" s="63">
        <f t="shared" si="1707"/>
        <v>0</v>
      </c>
      <c r="H937" s="63">
        <f t="shared" si="1708"/>
        <v>0</v>
      </c>
      <c r="I937" s="106" t="str">
        <f t="shared" ref="I937:I959" si="1720">IF(SUM(C937:H937)=0,"否","是")</f>
        <v>否</v>
      </c>
      <c r="J937" s="146" t="str">
        <f t="shared" si="1638"/>
        <v>项</v>
      </c>
      <c r="K937" s="146" t="str">
        <f t="shared" si="1639"/>
        <v>214</v>
      </c>
      <c r="N937" s="218">
        <v>0</v>
      </c>
      <c r="O937" s="146">
        <v>0</v>
      </c>
      <c r="P937" s="219">
        <f t="shared" si="1709"/>
        <v>0</v>
      </c>
      <c r="Q937" s="219">
        <v>0</v>
      </c>
      <c r="R937" s="219">
        <v>0</v>
      </c>
      <c r="S937" s="219">
        <f>VLOOKUP(A:A,[3]全区!$A$1:$O$65536,15,FALSE)</f>
        <v>0</v>
      </c>
      <c r="T937" s="219">
        <v>0</v>
      </c>
      <c r="U937" s="146">
        <f>VLOOKUP(A:A,[3]全区!$A$1:$Q$65536,17,FALSE)</f>
        <v>0</v>
      </c>
      <c r="V937" s="219">
        <f t="shared" si="1710"/>
        <v>0</v>
      </c>
      <c r="W937" s="219">
        <v>0</v>
      </c>
      <c r="X937" s="182">
        <f>VLOOKUP(A:A,[3]全区!$A$1:$S$65536,19,FALSE)</f>
        <v>0</v>
      </c>
      <c r="Y937" s="219">
        <f t="shared" si="1711"/>
        <v>0</v>
      </c>
      <c r="AA937" s="182">
        <f>VLOOKUP(A:A,[2]全区!$A$1:$T$65536,20,FALSE)</f>
        <v>0</v>
      </c>
      <c r="AB937" s="219">
        <f t="shared" si="1712"/>
        <v>0</v>
      </c>
      <c r="AC937" s="182">
        <f>VLOOKUP(A:A,[1]全区!$A$1:$V$65536,22,FALSE)</f>
        <v>0</v>
      </c>
      <c r="AD937" s="219">
        <f t="shared" si="1713"/>
        <v>0</v>
      </c>
      <c r="AE937" s="182">
        <f>VLOOKUP(A:A,[2]全区!$A$1:$P$65536,16,FALSE)</f>
        <v>0</v>
      </c>
      <c r="AF937" s="219">
        <f t="shared" si="1714"/>
        <v>0</v>
      </c>
      <c r="AH937" s="182">
        <v>0</v>
      </c>
      <c r="AI937" s="182">
        <f>VLOOKUP(A:A,'[4]YB01'!$A$1:$C$1317,3,FALSE)</f>
        <v>0</v>
      </c>
      <c r="AJ937" s="177">
        <f t="shared" si="1715"/>
        <v>0</v>
      </c>
      <c r="AK937" s="146">
        <v>0</v>
      </c>
      <c r="AL937" s="146">
        <f t="shared" si="1716"/>
        <v>0</v>
      </c>
      <c r="AM937" s="228">
        <v>0</v>
      </c>
      <c r="AN937" s="182">
        <f t="shared" si="1687"/>
        <v>0</v>
      </c>
      <c r="AO937" s="219">
        <v>0</v>
      </c>
      <c r="AP937" s="176">
        <f>(SUMIF([5]预算调整!$O:$O,A:A,[5]预算调整!$AD:$AD))/10000</f>
        <v>0</v>
      </c>
      <c r="AQ937" s="219">
        <f t="shared" si="1702"/>
        <v>0</v>
      </c>
      <c r="AR937" s="219">
        <v>0</v>
      </c>
      <c r="AS937" s="182">
        <f>(SUMIF([6]预算调整!$F:$F,A:A,[6]预算调整!$P:$P))/10000</f>
        <v>0</v>
      </c>
      <c r="AT937" s="219">
        <f t="shared" si="1717"/>
        <v>0</v>
      </c>
      <c r="AW937" s="231">
        <v>0</v>
      </c>
      <c r="AX937" s="182">
        <f>(SUMIF([7]Sheet2!$B:$B,A:A,[7]Sheet2!$C:$C))/10000</f>
        <v>0</v>
      </c>
      <c r="AY937" s="219">
        <f t="shared" si="1718"/>
        <v>0</v>
      </c>
      <c r="BC937" s="182">
        <v>0</v>
      </c>
      <c r="BD937" s="146">
        <f t="shared" si="1719"/>
        <v>0</v>
      </c>
      <c r="BE937" s="182">
        <v>0</v>
      </c>
      <c r="BF937" s="182">
        <f>SUMIF([8]Sheet1!$O:$O,A937,[8]Sheet1!$AD:$AD)</f>
        <v>0</v>
      </c>
    </row>
    <row r="938" hidden="1" customHeight="1" spans="1:58">
      <c r="A938" s="208">
        <v>2140138</v>
      </c>
      <c r="B938" s="60" t="s">
        <v>809</v>
      </c>
      <c r="C938" s="63">
        <f t="shared" si="1703"/>
        <v>0</v>
      </c>
      <c r="D938" s="63">
        <f t="shared" si="1704"/>
        <v>0</v>
      </c>
      <c r="E938" s="63">
        <f t="shared" si="1705"/>
        <v>0</v>
      </c>
      <c r="F938" s="63">
        <f t="shared" si="1706"/>
        <v>0</v>
      </c>
      <c r="G938" s="63">
        <f t="shared" si="1707"/>
        <v>0</v>
      </c>
      <c r="H938" s="63">
        <f t="shared" si="1708"/>
        <v>0</v>
      </c>
      <c r="I938" s="106" t="str">
        <f t="shared" si="1720"/>
        <v>否</v>
      </c>
      <c r="J938" s="146" t="str">
        <f t="shared" ref="J938:J959" si="1721">IF(LEN(A938)=3,"类",IF(LEN(A938)=5,"款","项"))</f>
        <v>项</v>
      </c>
      <c r="K938" s="146" t="str">
        <f t="shared" ref="K938:K959" si="1722">LEFT(A938,3)</f>
        <v>214</v>
      </c>
      <c r="N938" s="218">
        <v>0</v>
      </c>
      <c r="P938" s="219">
        <f t="shared" si="1709"/>
        <v>0</v>
      </c>
      <c r="Q938" s="219"/>
      <c r="R938" s="219"/>
      <c r="S938" s="219"/>
      <c r="T938" s="219"/>
      <c r="V938" s="219"/>
      <c r="W938" s="219">
        <v>0</v>
      </c>
      <c r="Y938" s="219">
        <f t="shared" si="1711"/>
        <v>0</v>
      </c>
      <c r="AB938" s="219"/>
      <c r="AD938" s="219">
        <f t="shared" si="1713"/>
        <v>0</v>
      </c>
      <c r="AF938" s="219"/>
      <c r="AH938" s="182">
        <v>0</v>
      </c>
      <c r="AI938" s="182">
        <f>VLOOKUP(A:A,'[4]YB01'!$A$1:$C$1317,3,FALSE)</f>
        <v>0</v>
      </c>
      <c r="AJ938" s="177">
        <f t="shared" si="1715"/>
        <v>0</v>
      </c>
      <c r="AK938" s="146">
        <v>0</v>
      </c>
      <c r="AL938" s="146">
        <f t="shared" si="1716"/>
        <v>0</v>
      </c>
      <c r="AM938" s="228">
        <v>0</v>
      </c>
      <c r="AN938" s="182">
        <f t="shared" si="1687"/>
        <v>0</v>
      </c>
      <c r="AO938" s="219">
        <v>0</v>
      </c>
      <c r="AP938" s="176">
        <f>(SUMIF([5]预算调整!$O:$O,A:A,[5]预算调整!$AD:$AD))/10000</f>
        <v>0</v>
      </c>
      <c r="AQ938" s="219">
        <f t="shared" si="1702"/>
        <v>0</v>
      </c>
      <c r="AR938" s="219">
        <v>0</v>
      </c>
      <c r="AS938" s="182">
        <f>(SUMIF([6]预算调整!$F:$F,A:A,[6]预算调整!$P:$P))/10000</f>
        <v>0</v>
      </c>
      <c r="AT938" s="219">
        <f t="shared" si="1717"/>
        <v>0</v>
      </c>
      <c r="AW938" s="231">
        <v>0</v>
      </c>
      <c r="AX938" s="182">
        <f>(SUMIF([7]Sheet2!$B:$B,A:A,[7]Sheet2!$C:$C))/10000</f>
        <v>0</v>
      </c>
      <c r="AY938" s="219">
        <f t="shared" si="1718"/>
        <v>0</v>
      </c>
      <c r="BC938" s="182">
        <v>0</v>
      </c>
      <c r="BD938" s="146">
        <f t="shared" si="1719"/>
        <v>0</v>
      </c>
      <c r="BE938" s="182">
        <v>0</v>
      </c>
      <c r="BF938" s="182">
        <f>SUMIF([8]Sheet1!$O:$O,A938,[8]Sheet1!$AD:$AD)</f>
        <v>0</v>
      </c>
    </row>
    <row r="939" customHeight="1" spans="1:58">
      <c r="A939" s="208">
        <v>2140199</v>
      </c>
      <c r="B939" s="60" t="s">
        <v>810</v>
      </c>
      <c r="C939" s="63">
        <v>354</v>
      </c>
      <c r="D939" s="63">
        <f t="shared" si="1704"/>
        <v>0</v>
      </c>
      <c r="E939" s="63">
        <f t="shared" si="1705"/>
        <v>-31</v>
      </c>
      <c r="F939" s="63">
        <f t="shared" si="1706"/>
        <v>50</v>
      </c>
      <c r="G939" s="63">
        <f t="shared" si="1707"/>
        <v>50</v>
      </c>
      <c r="H939" s="63">
        <f t="shared" si="1708"/>
        <v>323</v>
      </c>
      <c r="I939" s="106" t="str">
        <f t="shared" si="1720"/>
        <v>是</v>
      </c>
      <c r="J939" s="146" t="str">
        <f t="shared" si="1721"/>
        <v>项</v>
      </c>
      <c r="K939" s="146" t="str">
        <f t="shared" si="1722"/>
        <v>214</v>
      </c>
      <c r="N939" s="218">
        <v>287</v>
      </c>
      <c r="O939" s="146">
        <v>287.4515</v>
      </c>
      <c r="P939" s="219">
        <f t="shared" si="1709"/>
        <v>287</v>
      </c>
      <c r="Q939" s="219">
        <v>0</v>
      </c>
      <c r="R939" s="219">
        <v>0</v>
      </c>
      <c r="S939" s="219">
        <f>VLOOKUP(A:A,[3]全区!$A$1:$O$65536,15,FALSE)</f>
        <v>0</v>
      </c>
      <c r="T939" s="219">
        <v>0</v>
      </c>
      <c r="U939" s="146">
        <f>VLOOKUP(A:A,[3]全区!$A$1:$Q$65536,17,FALSE)</f>
        <v>0</v>
      </c>
      <c r="V939" s="219">
        <f t="shared" si="1710"/>
        <v>0</v>
      </c>
      <c r="W939" s="219">
        <v>66</v>
      </c>
      <c r="X939" s="182">
        <f>VLOOKUP(A:A,[3]全区!$A$1:$S$65536,19,FALSE)</f>
        <v>66.41</v>
      </c>
      <c r="Y939" s="219">
        <f t="shared" si="1711"/>
        <v>66</v>
      </c>
      <c r="AA939" s="182">
        <f>VLOOKUP(A:A,[2]全区!$A$1:$T$65536,20,FALSE)</f>
        <v>0</v>
      </c>
      <c r="AB939" s="219">
        <f t="shared" si="1712"/>
        <v>0</v>
      </c>
      <c r="AC939" s="182">
        <f>VLOOKUP(A:A,[1]全区!$A$1:$V$65536,22,FALSE)</f>
        <v>690.3721</v>
      </c>
      <c r="AD939" s="219">
        <f t="shared" si="1713"/>
        <v>690</v>
      </c>
      <c r="AE939" s="182">
        <f>VLOOKUP(A:A,[2]全区!$A$1:$P$65536,16,FALSE)</f>
        <v>0</v>
      </c>
      <c r="AF939" s="219">
        <f t="shared" si="1714"/>
        <v>0</v>
      </c>
      <c r="AH939" s="182">
        <v>298</v>
      </c>
      <c r="AI939" s="182">
        <f>VLOOKUP(A:A,'[4]YB01'!$A$1:$C$1317,3,FALSE)</f>
        <v>298</v>
      </c>
      <c r="AJ939" s="177">
        <f t="shared" si="1715"/>
        <v>4</v>
      </c>
      <c r="AK939" s="146">
        <v>305</v>
      </c>
      <c r="AL939" s="146">
        <f t="shared" si="1716"/>
        <v>305</v>
      </c>
      <c r="AM939" s="228">
        <v>304.79828</v>
      </c>
      <c r="AN939" s="182">
        <f t="shared" si="1687"/>
        <v>18</v>
      </c>
      <c r="AO939" s="219">
        <v>4</v>
      </c>
      <c r="AP939" s="176">
        <f>(SUMIF([5]预算调整!$O:$O,A:A,[5]预算调整!$AD:$AD))/10000</f>
        <v>3.8907</v>
      </c>
      <c r="AQ939" s="219">
        <f t="shared" si="1702"/>
        <v>4</v>
      </c>
      <c r="AR939" s="219">
        <v>0</v>
      </c>
      <c r="AS939" s="182">
        <f>(SUMIF([6]预算调整!$F:$F,A:A,[6]预算调整!$P:$P))/10000</f>
        <v>0</v>
      </c>
      <c r="AT939" s="219">
        <f t="shared" si="1717"/>
        <v>0</v>
      </c>
      <c r="AW939" s="231">
        <v>50</v>
      </c>
      <c r="AX939" s="182">
        <f>(SUMIF([7]Sheet2!$B:$B,A:A,[7]Sheet2!$C:$C))/10000</f>
        <v>49.78</v>
      </c>
      <c r="AY939" s="219">
        <f t="shared" si="1718"/>
        <v>50</v>
      </c>
      <c r="BC939" s="182">
        <v>18</v>
      </c>
      <c r="BD939" s="146">
        <f t="shared" si="1719"/>
        <v>18</v>
      </c>
      <c r="BE939" s="182">
        <v>18.1616</v>
      </c>
      <c r="BF939" s="182">
        <f>SUMIF([8]Sheet1!$O:$O,A939,[8]Sheet1!$AD:$AD)</f>
        <v>181616</v>
      </c>
    </row>
    <row r="940" s="177" customFormat="1" hidden="1" customHeight="1" spans="1:58">
      <c r="A940" s="209">
        <v>21402</v>
      </c>
      <c r="B940" s="207" t="s">
        <v>811</v>
      </c>
      <c r="C940" s="66">
        <f t="shared" ref="C940:H940" si="1723">SUM(C941:C949)</f>
        <v>0</v>
      </c>
      <c r="D940" s="66">
        <f t="shared" si="1723"/>
        <v>0</v>
      </c>
      <c r="E940" s="66">
        <f t="shared" si="1723"/>
        <v>0</v>
      </c>
      <c r="F940" s="66">
        <f t="shared" si="1723"/>
        <v>0</v>
      </c>
      <c r="G940" s="66">
        <f t="shared" si="1723"/>
        <v>0</v>
      </c>
      <c r="H940" s="66">
        <f t="shared" si="1723"/>
        <v>0</v>
      </c>
      <c r="I940" s="106" t="str">
        <f t="shared" si="1720"/>
        <v>否</v>
      </c>
      <c r="J940" s="143" t="str">
        <f t="shared" si="1721"/>
        <v>款</v>
      </c>
      <c r="K940" s="143" t="str">
        <f t="shared" si="1722"/>
        <v>214</v>
      </c>
      <c r="L940" s="143"/>
      <c r="M940" s="143"/>
      <c r="N940" s="143"/>
      <c r="O940" s="143"/>
      <c r="P940" s="143"/>
      <c r="Q940" s="143"/>
      <c r="R940" s="143"/>
      <c r="S940" s="143"/>
      <c r="T940" s="143"/>
      <c r="U940" s="143"/>
      <c r="V940" s="143"/>
      <c r="W940" s="143"/>
      <c r="AN940" s="182">
        <f t="shared" si="1687"/>
        <v>0</v>
      </c>
      <c r="AO940" s="219"/>
      <c r="AP940" s="176">
        <f>(SUMIF([5]预算调整!$O:$O,A:A,[5]预算调整!$AD:$AD))/10000</f>
        <v>0</v>
      </c>
      <c r="AQ940" s="219">
        <f t="shared" si="1702"/>
        <v>0</v>
      </c>
      <c r="AR940" s="219"/>
      <c r="AS940" s="182">
        <v>0</v>
      </c>
      <c r="AX940" s="182">
        <v>0</v>
      </c>
      <c r="BC940" s="182"/>
      <c r="BD940" s="182"/>
      <c r="BE940" s="182">
        <v>0</v>
      </c>
      <c r="BF940" s="182"/>
    </row>
    <row r="941" hidden="1" customHeight="1" spans="1:58">
      <c r="A941" s="208">
        <v>2140201</v>
      </c>
      <c r="B941" s="60" t="s">
        <v>101</v>
      </c>
      <c r="C941" s="63">
        <f t="shared" ref="C941:C949" si="1724">N941+T941+W941</f>
        <v>0</v>
      </c>
      <c r="D941" s="63">
        <f t="shared" ref="D941:D949" si="1725">Q941+T941</f>
        <v>0</v>
      </c>
      <c r="E941" s="63">
        <f t="shared" ref="E941:E949" si="1726">H941-C941</f>
        <v>0</v>
      </c>
      <c r="F941" s="63">
        <f t="shared" ref="F941:F949" si="1727">G941-D941</f>
        <v>0</v>
      </c>
      <c r="G941" s="63">
        <f t="shared" ref="G941:G949" si="1728">AW941</f>
        <v>0</v>
      </c>
      <c r="H941" s="63">
        <f t="shared" ref="H941:H949" si="1729">AK941+AN941</f>
        <v>0</v>
      </c>
      <c r="I941" s="106" t="str">
        <f t="shared" si="1720"/>
        <v>否</v>
      </c>
      <c r="J941" s="146" t="str">
        <f t="shared" si="1721"/>
        <v>项</v>
      </c>
      <c r="K941" s="146" t="str">
        <f t="shared" si="1722"/>
        <v>214</v>
      </c>
      <c r="N941" s="218">
        <v>0</v>
      </c>
      <c r="O941" s="146">
        <v>0</v>
      </c>
      <c r="P941" s="219">
        <f t="shared" ref="P941:P949" si="1730">ROUND(O941,0)</f>
        <v>0</v>
      </c>
      <c r="Q941" s="219">
        <v>0</v>
      </c>
      <c r="R941" s="219">
        <v>0</v>
      </c>
      <c r="S941" s="219">
        <f>VLOOKUP(A:A,[3]全区!$A$1:$O$65536,15,FALSE)</f>
        <v>0</v>
      </c>
      <c r="T941" s="219">
        <v>0</v>
      </c>
      <c r="U941" s="146">
        <f>VLOOKUP(A:A,[3]全区!$A$1:$Q$65536,17,FALSE)</f>
        <v>0</v>
      </c>
      <c r="V941" s="219">
        <f t="shared" ref="V941:V949" si="1731">ROUND(U941,0)</f>
        <v>0</v>
      </c>
      <c r="W941" s="219">
        <v>0</v>
      </c>
      <c r="X941" s="182">
        <f>VLOOKUP(A:A,[3]全区!$A$1:$S$65536,19,FALSE)</f>
        <v>0</v>
      </c>
      <c r="Y941" s="219">
        <f t="shared" ref="Y941:Y949" si="1732">ROUND(X941,0)</f>
        <v>0</v>
      </c>
      <c r="AA941" s="182">
        <f>VLOOKUP(A:A,[2]全区!$A$1:$T$65536,20,FALSE)</f>
        <v>0</v>
      </c>
      <c r="AB941" s="219">
        <f t="shared" ref="AB941:AB949" si="1733">ROUND(AA941,0)</f>
        <v>0</v>
      </c>
      <c r="AC941" s="182">
        <f>VLOOKUP(A:A,[1]全区!$A$1:$V$65536,22,FALSE)</f>
        <v>0</v>
      </c>
      <c r="AD941" s="219">
        <f t="shared" ref="AD941:AD949" si="1734">ROUND(AC941,0)</f>
        <v>0</v>
      </c>
      <c r="AE941" s="182">
        <f>VLOOKUP(A:A,[2]全区!$A$1:$P$65536,16,FALSE)</f>
        <v>0</v>
      </c>
      <c r="AF941" s="219">
        <f t="shared" ref="AF941:AF949" si="1735">ROUND(AE941,0)</f>
        <v>0</v>
      </c>
      <c r="AH941" s="182">
        <v>0</v>
      </c>
      <c r="AI941" s="182">
        <f>VLOOKUP(A:A,'[4]YB01'!$A$1:$C$1317,3,FALSE)</f>
        <v>0</v>
      </c>
      <c r="AJ941" s="177">
        <f t="shared" ref="AJ941:AJ949" si="1736">AO941+AR941</f>
        <v>0</v>
      </c>
      <c r="AK941" s="146">
        <v>0</v>
      </c>
      <c r="AL941" s="146">
        <f t="shared" ref="AL941:AL949" si="1737">ROUND(AM941,0)</f>
        <v>0</v>
      </c>
      <c r="AM941" s="228">
        <v>0</v>
      </c>
      <c r="AN941" s="182">
        <f t="shared" si="1687"/>
        <v>0</v>
      </c>
      <c r="AO941" s="219">
        <v>0</v>
      </c>
      <c r="AP941" s="176">
        <f>(SUMIF([5]预算调整!$O:$O,A:A,[5]预算调整!$AD:$AD))/10000</f>
        <v>0</v>
      </c>
      <c r="AQ941" s="219">
        <f t="shared" si="1702"/>
        <v>0</v>
      </c>
      <c r="AR941" s="219">
        <v>0</v>
      </c>
      <c r="AS941" s="182">
        <f>(SUMIF([6]预算调整!$F:$F,A:A,[6]预算调整!$P:$P))/10000</f>
        <v>0</v>
      </c>
      <c r="AT941" s="219">
        <f t="shared" ref="AT941:AT949" si="1738">ROUND(AS941,0)</f>
        <v>0</v>
      </c>
      <c r="AW941" s="231">
        <v>0</v>
      </c>
      <c r="AX941" s="182">
        <f>(SUMIF([7]Sheet2!$B:$B,A:A,[7]Sheet2!$C:$C))/10000</f>
        <v>0</v>
      </c>
      <c r="AY941" s="219">
        <f t="shared" ref="AY941:AY949" si="1739">ROUND(AX941,0)</f>
        <v>0</v>
      </c>
      <c r="BC941" s="182">
        <v>0</v>
      </c>
      <c r="BD941" s="146">
        <f t="shared" ref="BD941:BD949" si="1740">ROUND(BE941,0)</f>
        <v>0</v>
      </c>
      <c r="BE941" s="182">
        <v>0</v>
      </c>
      <c r="BF941" s="182">
        <f>SUMIF([8]Sheet1!$O:$O,A941,[8]Sheet1!$AD:$AD)</f>
        <v>0</v>
      </c>
    </row>
    <row r="942" hidden="1" customHeight="1" spans="1:58">
      <c r="A942" s="208">
        <v>2140202</v>
      </c>
      <c r="B942" s="60" t="s">
        <v>102</v>
      </c>
      <c r="C942" s="63">
        <f t="shared" si="1724"/>
        <v>0</v>
      </c>
      <c r="D942" s="63">
        <f t="shared" si="1725"/>
        <v>0</v>
      </c>
      <c r="E942" s="63">
        <f t="shared" si="1726"/>
        <v>0</v>
      </c>
      <c r="F942" s="63">
        <f t="shared" si="1727"/>
        <v>0</v>
      </c>
      <c r="G942" s="63">
        <f t="shared" si="1728"/>
        <v>0</v>
      </c>
      <c r="H942" s="63">
        <f t="shared" si="1729"/>
        <v>0</v>
      </c>
      <c r="I942" s="106" t="str">
        <f t="shared" si="1720"/>
        <v>否</v>
      </c>
      <c r="J942" s="146" t="str">
        <f t="shared" si="1721"/>
        <v>项</v>
      </c>
      <c r="K942" s="146" t="str">
        <f t="shared" si="1722"/>
        <v>214</v>
      </c>
      <c r="N942" s="218">
        <v>0</v>
      </c>
      <c r="O942" s="146">
        <v>0</v>
      </c>
      <c r="P942" s="219">
        <f t="shared" si="1730"/>
        <v>0</v>
      </c>
      <c r="Q942" s="219">
        <v>0</v>
      </c>
      <c r="R942" s="219">
        <v>0</v>
      </c>
      <c r="S942" s="219">
        <f>VLOOKUP(A:A,[3]全区!$A$1:$O$65536,15,FALSE)</f>
        <v>0</v>
      </c>
      <c r="T942" s="219">
        <v>0</v>
      </c>
      <c r="U942" s="146">
        <f>VLOOKUP(A:A,[3]全区!$A$1:$Q$65536,17,FALSE)</f>
        <v>0</v>
      </c>
      <c r="V942" s="219">
        <f t="shared" si="1731"/>
        <v>0</v>
      </c>
      <c r="W942" s="219">
        <v>0</v>
      </c>
      <c r="X942" s="182">
        <f>VLOOKUP(A:A,[3]全区!$A$1:$S$65536,19,FALSE)</f>
        <v>0</v>
      </c>
      <c r="Y942" s="219">
        <f t="shared" si="1732"/>
        <v>0</v>
      </c>
      <c r="AA942" s="182">
        <f>VLOOKUP(A:A,[2]全区!$A$1:$T$65536,20,FALSE)</f>
        <v>0</v>
      </c>
      <c r="AB942" s="219">
        <f t="shared" si="1733"/>
        <v>0</v>
      </c>
      <c r="AC942" s="182">
        <f>VLOOKUP(A:A,[1]全区!$A$1:$V$65536,22,FALSE)</f>
        <v>0</v>
      </c>
      <c r="AD942" s="219">
        <f t="shared" si="1734"/>
        <v>0</v>
      </c>
      <c r="AE942" s="182">
        <f>VLOOKUP(A:A,[2]全区!$A$1:$P$65536,16,FALSE)</f>
        <v>0</v>
      </c>
      <c r="AF942" s="219">
        <f t="shared" si="1735"/>
        <v>0</v>
      </c>
      <c r="AH942" s="182">
        <v>0</v>
      </c>
      <c r="AI942" s="182">
        <f>VLOOKUP(A:A,'[4]YB01'!$A$1:$C$1317,3,FALSE)</f>
        <v>0</v>
      </c>
      <c r="AJ942" s="177">
        <f t="shared" si="1736"/>
        <v>0</v>
      </c>
      <c r="AK942" s="146">
        <v>0</v>
      </c>
      <c r="AL942" s="146">
        <f t="shared" si="1737"/>
        <v>0</v>
      </c>
      <c r="AM942" s="228">
        <v>0</v>
      </c>
      <c r="AN942" s="182">
        <f t="shared" si="1687"/>
        <v>0</v>
      </c>
      <c r="AO942" s="219">
        <v>0</v>
      </c>
      <c r="AP942" s="176">
        <f>(SUMIF([5]预算调整!$O:$O,A:A,[5]预算调整!$AD:$AD))/10000</f>
        <v>0</v>
      </c>
      <c r="AQ942" s="219">
        <f t="shared" si="1702"/>
        <v>0</v>
      </c>
      <c r="AR942" s="219">
        <v>0</v>
      </c>
      <c r="AS942" s="182">
        <f>(SUMIF([6]预算调整!$F:$F,A:A,[6]预算调整!$P:$P))/10000</f>
        <v>0</v>
      </c>
      <c r="AT942" s="219">
        <f t="shared" si="1738"/>
        <v>0</v>
      </c>
      <c r="AW942" s="231">
        <v>0</v>
      </c>
      <c r="AX942" s="182">
        <f>(SUMIF([7]Sheet2!$B:$B,A:A,[7]Sheet2!$C:$C))/10000</f>
        <v>0</v>
      </c>
      <c r="AY942" s="219">
        <f t="shared" si="1739"/>
        <v>0</v>
      </c>
      <c r="BC942" s="182">
        <v>0</v>
      </c>
      <c r="BD942" s="146">
        <f t="shared" si="1740"/>
        <v>0</v>
      </c>
      <c r="BE942" s="182">
        <v>0</v>
      </c>
      <c r="BF942" s="182">
        <f>SUMIF([8]Sheet1!$O:$O,A942,[8]Sheet1!$AD:$AD)</f>
        <v>0</v>
      </c>
    </row>
    <row r="943" hidden="1" customHeight="1" spans="1:58">
      <c r="A943" s="208">
        <v>2140203</v>
      </c>
      <c r="B943" s="60" t="s">
        <v>103</v>
      </c>
      <c r="C943" s="63">
        <f t="shared" si="1724"/>
        <v>0</v>
      </c>
      <c r="D943" s="63">
        <f t="shared" si="1725"/>
        <v>0</v>
      </c>
      <c r="E943" s="63">
        <f t="shared" si="1726"/>
        <v>0</v>
      </c>
      <c r="F943" s="63">
        <f t="shared" si="1727"/>
        <v>0</v>
      </c>
      <c r="G943" s="63">
        <f t="shared" si="1728"/>
        <v>0</v>
      </c>
      <c r="H943" s="63">
        <f t="shared" si="1729"/>
        <v>0</v>
      </c>
      <c r="I943" s="106" t="str">
        <f t="shared" si="1720"/>
        <v>否</v>
      </c>
      <c r="J943" s="146" t="str">
        <f t="shared" si="1721"/>
        <v>项</v>
      </c>
      <c r="K943" s="146" t="str">
        <f t="shared" si="1722"/>
        <v>214</v>
      </c>
      <c r="N943" s="218">
        <v>0</v>
      </c>
      <c r="O943" s="146">
        <v>0</v>
      </c>
      <c r="P943" s="219">
        <f t="shared" si="1730"/>
        <v>0</v>
      </c>
      <c r="Q943" s="219">
        <v>0</v>
      </c>
      <c r="R943" s="219">
        <v>0</v>
      </c>
      <c r="S943" s="219">
        <f>VLOOKUP(A:A,[3]全区!$A$1:$O$65536,15,FALSE)</f>
        <v>0</v>
      </c>
      <c r="T943" s="219">
        <v>0</v>
      </c>
      <c r="U943" s="146">
        <f>VLOOKUP(A:A,[3]全区!$A$1:$Q$65536,17,FALSE)</f>
        <v>0</v>
      </c>
      <c r="V943" s="219">
        <f t="shared" si="1731"/>
        <v>0</v>
      </c>
      <c r="W943" s="219">
        <v>0</v>
      </c>
      <c r="X943" s="182">
        <f>VLOOKUP(A:A,[3]全区!$A$1:$S$65536,19,FALSE)</f>
        <v>0</v>
      </c>
      <c r="Y943" s="219">
        <f t="shared" si="1732"/>
        <v>0</v>
      </c>
      <c r="AA943" s="182">
        <f>VLOOKUP(A:A,[2]全区!$A$1:$T$65536,20,FALSE)</f>
        <v>0</v>
      </c>
      <c r="AB943" s="219">
        <f t="shared" si="1733"/>
        <v>0</v>
      </c>
      <c r="AC943" s="182">
        <f>VLOOKUP(A:A,[1]全区!$A$1:$V$65536,22,FALSE)</f>
        <v>0</v>
      </c>
      <c r="AD943" s="219">
        <f t="shared" si="1734"/>
        <v>0</v>
      </c>
      <c r="AE943" s="182">
        <f>VLOOKUP(A:A,[2]全区!$A$1:$P$65536,16,FALSE)</f>
        <v>0</v>
      </c>
      <c r="AF943" s="219">
        <f t="shared" si="1735"/>
        <v>0</v>
      </c>
      <c r="AH943" s="182">
        <v>0</v>
      </c>
      <c r="AI943" s="182">
        <f>VLOOKUP(A:A,'[4]YB01'!$A$1:$C$1317,3,FALSE)</f>
        <v>0</v>
      </c>
      <c r="AJ943" s="177">
        <f t="shared" si="1736"/>
        <v>0</v>
      </c>
      <c r="AK943" s="146">
        <v>0</v>
      </c>
      <c r="AL943" s="146">
        <f t="shared" si="1737"/>
        <v>0</v>
      </c>
      <c r="AM943" s="228">
        <v>0</v>
      </c>
      <c r="AN943" s="182">
        <f t="shared" si="1687"/>
        <v>0</v>
      </c>
      <c r="AO943" s="219">
        <v>0</v>
      </c>
      <c r="AP943" s="176">
        <f>(SUMIF([5]预算调整!$O:$O,A:A,[5]预算调整!$AD:$AD))/10000</f>
        <v>0</v>
      </c>
      <c r="AQ943" s="219">
        <f t="shared" si="1702"/>
        <v>0</v>
      </c>
      <c r="AR943" s="219">
        <v>0</v>
      </c>
      <c r="AS943" s="182">
        <f>(SUMIF([6]预算调整!$F:$F,A:A,[6]预算调整!$P:$P))/10000</f>
        <v>0</v>
      </c>
      <c r="AT943" s="219">
        <f t="shared" si="1738"/>
        <v>0</v>
      </c>
      <c r="AW943" s="231">
        <v>0</v>
      </c>
      <c r="AX943" s="182">
        <f>(SUMIF([7]Sheet2!$B:$B,A:A,[7]Sheet2!$C:$C))/10000</f>
        <v>0</v>
      </c>
      <c r="AY943" s="219">
        <f t="shared" si="1739"/>
        <v>0</v>
      </c>
      <c r="BC943" s="182">
        <v>0</v>
      </c>
      <c r="BD943" s="146">
        <f t="shared" si="1740"/>
        <v>0</v>
      </c>
      <c r="BE943" s="182">
        <v>0</v>
      </c>
      <c r="BF943" s="182">
        <f>SUMIF([8]Sheet1!$O:$O,A943,[8]Sheet1!$AD:$AD)</f>
        <v>0</v>
      </c>
    </row>
    <row r="944" hidden="1" customHeight="1" spans="1:58">
      <c r="A944" s="208">
        <v>2140204</v>
      </c>
      <c r="B944" s="60" t="s">
        <v>812</v>
      </c>
      <c r="C944" s="63">
        <f t="shared" si="1724"/>
        <v>0</v>
      </c>
      <c r="D944" s="63">
        <f t="shared" si="1725"/>
        <v>0</v>
      </c>
      <c r="E944" s="63">
        <f t="shared" si="1726"/>
        <v>0</v>
      </c>
      <c r="F944" s="63">
        <f t="shared" si="1727"/>
        <v>0</v>
      </c>
      <c r="G944" s="63">
        <f t="shared" si="1728"/>
        <v>0</v>
      </c>
      <c r="H944" s="63">
        <f t="shared" si="1729"/>
        <v>0</v>
      </c>
      <c r="I944" s="106" t="str">
        <f t="shared" si="1720"/>
        <v>否</v>
      </c>
      <c r="J944" s="146" t="str">
        <f t="shared" si="1721"/>
        <v>项</v>
      </c>
      <c r="K944" s="146" t="str">
        <f t="shared" si="1722"/>
        <v>214</v>
      </c>
      <c r="N944" s="218">
        <v>0</v>
      </c>
      <c r="O944" s="146">
        <v>0</v>
      </c>
      <c r="P944" s="219">
        <f t="shared" si="1730"/>
        <v>0</v>
      </c>
      <c r="Q944" s="219">
        <v>0</v>
      </c>
      <c r="R944" s="219">
        <v>0</v>
      </c>
      <c r="S944" s="219">
        <f>VLOOKUP(A:A,[3]全区!$A$1:$O$65536,15,FALSE)</f>
        <v>0</v>
      </c>
      <c r="T944" s="219">
        <v>0</v>
      </c>
      <c r="U944" s="146">
        <f>VLOOKUP(A:A,[3]全区!$A$1:$Q$65536,17,FALSE)</f>
        <v>0</v>
      </c>
      <c r="V944" s="219">
        <f t="shared" si="1731"/>
        <v>0</v>
      </c>
      <c r="W944" s="219">
        <v>0</v>
      </c>
      <c r="X944" s="182">
        <f>VLOOKUP(A:A,[3]全区!$A$1:$S$65536,19,FALSE)</f>
        <v>0</v>
      </c>
      <c r="Y944" s="219">
        <f t="shared" si="1732"/>
        <v>0</v>
      </c>
      <c r="AA944" s="182">
        <f>VLOOKUP(A:A,[2]全区!$A$1:$T$65536,20,FALSE)</f>
        <v>0</v>
      </c>
      <c r="AB944" s="219">
        <f t="shared" si="1733"/>
        <v>0</v>
      </c>
      <c r="AC944" s="182">
        <f>VLOOKUP(A:A,[1]全区!$A$1:$V$65536,22,FALSE)</f>
        <v>0</v>
      </c>
      <c r="AD944" s="219">
        <f t="shared" si="1734"/>
        <v>0</v>
      </c>
      <c r="AE944" s="182">
        <f>VLOOKUP(A:A,[2]全区!$A$1:$P$65536,16,FALSE)</f>
        <v>0</v>
      </c>
      <c r="AF944" s="219">
        <f t="shared" si="1735"/>
        <v>0</v>
      </c>
      <c r="AH944" s="182">
        <v>0</v>
      </c>
      <c r="AI944" s="182">
        <f>VLOOKUP(A:A,'[4]YB01'!$A$1:$C$1317,3,FALSE)</f>
        <v>0</v>
      </c>
      <c r="AJ944" s="177">
        <f t="shared" si="1736"/>
        <v>0</v>
      </c>
      <c r="AK944" s="146">
        <v>0</v>
      </c>
      <c r="AL944" s="146">
        <f t="shared" si="1737"/>
        <v>0</v>
      </c>
      <c r="AM944" s="228">
        <v>0</v>
      </c>
      <c r="AN944" s="182">
        <f t="shared" si="1687"/>
        <v>0</v>
      </c>
      <c r="AO944" s="219">
        <v>0</v>
      </c>
      <c r="AP944" s="176">
        <f>(SUMIF([5]预算调整!$O:$O,A:A,[5]预算调整!$AD:$AD))/10000</f>
        <v>0</v>
      </c>
      <c r="AQ944" s="219">
        <f t="shared" si="1702"/>
        <v>0</v>
      </c>
      <c r="AR944" s="219">
        <v>0</v>
      </c>
      <c r="AS944" s="182">
        <f>(SUMIF([6]预算调整!$F:$F,A:A,[6]预算调整!$P:$P))/10000</f>
        <v>0</v>
      </c>
      <c r="AT944" s="219">
        <f t="shared" si="1738"/>
        <v>0</v>
      </c>
      <c r="AW944" s="231">
        <v>0</v>
      </c>
      <c r="AX944" s="182">
        <f>(SUMIF([7]Sheet2!$B:$B,A:A,[7]Sheet2!$C:$C))/10000</f>
        <v>0</v>
      </c>
      <c r="AY944" s="219">
        <f t="shared" si="1739"/>
        <v>0</v>
      </c>
      <c r="BC944" s="182">
        <v>0</v>
      </c>
      <c r="BD944" s="146">
        <f t="shared" si="1740"/>
        <v>0</v>
      </c>
      <c r="BE944" s="182">
        <v>0</v>
      </c>
      <c r="BF944" s="182">
        <f>SUMIF([8]Sheet1!$O:$O,A944,[8]Sheet1!$AD:$AD)</f>
        <v>0</v>
      </c>
    </row>
    <row r="945" hidden="1" customHeight="1" spans="1:58">
      <c r="A945" s="208">
        <v>2140205</v>
      </c>
      <c r="B945" s="60" t="s">
        <v>813</v>
      </c>
      <c r="C945" s="63">
        <f t="shared" si="1724"/>
        <v>0</v>
      </c>
      <c r="D945" s="63">
        <f t="shared" si="1725"/>
        <v>0</v>
      </c>
      <c r="E945" s="63">
        <f t="shared" si="1726"/>
        <v>0</v>
      </c>
      <c r="F945" s="63">
        <f t="shared" si="1727"/>
        <v>0</v>
      </c>
      <c r="G945" s="63">
        <f t="shared" si="1728"/>
        <v>0</v>
      </c>
      <c r="H945" s="63">
        <f t="shared" si="1729"/>
        <v>0</v>
      </c>
      <c r="I945" s="106" t="str">
        <f t="shared" si="1720"/>
        <v>否</v>
      </c>
      <c r="J945" s="146" t="str">
        <f t="shared" si="1721"/>
        <v>项</v>
      </c>
      <c r="K945" s="146" t="str">
        <f t="shared" si="1722"/>
        <v>214</v>
      </c>
      <c r="N945" s="218">
        <v>0</v>
      </c>
      <c r="O945" s="146">
        <v>0</v>
      </c>
      <c r="P945" s="219">
        <f t="shared" si="1730"/>
        <v>0</v>
      </c>
      <c r="Q945" s="219">
        <v>0</v>
      </c>
      <c r="R945" s="219">
        <v>0</v>
      </c>
      <c r="S945" s="219">
        <f>VLOOKUP(A:A,[3]全区!$A$1:$O$65536,15,FALSE)</f>
        <v>0</v>
      </c>
      <c r="T945" s="219">
        <v>0</v>
      </c>
      <c r="U945" s="146">
        <f>VLOOKUP(A:A,[3]全区!$A$1:$Q$65536,17,FALSE)</f>
        <v>0</v>
      </c>
      <c r="V945" s="219">
        <f t="shared" si="1731"/>
        <v>0</v>
      </c>
      <c r="W945" s="219">
        <v>0</v>
      </c>
      <c r="X945" s="182">
        <f>VLOOKUP(A:A,[3]全区!$A$1:$S$65536,19,FALSE)</f>
        <v>0</v>
      </c>
      <c r="Y945" s="219">
        <f t="shared" si="1732"/>
        <v>0</v>
      </c>
      <c r="AA945" s="182">
        <f>VLOOKUP(A:A,[2]全区!$A$1:$T$65536,20,FALSE)</f>
        <v>0</v>
      </c>
      <c r="AB945" s="219">
        <f t="shared" si="1733"/>
        <v>0</v>
      </c>
      <c r="AC945" s="182">
        <f>VLOOKUP(A:A,[1]全区!$A$1:$V$65536,22,FALSE)</f>
        <v>0</v>
      </c>
      <c r="AD945" s="219">
        <f t="shared" si="1734"/>
        <v>0</v>
      </c>
      <c r="AE945" s="182">
        <f>VLOOKUP(A:A,[2]全区!$A$1:$P$65536,16,FALSE)</f>
        <v>0</v>
      </c>
      <c r="AF945" s="219">
        <f t="shared" si="1735"/>
        <v>0</v>
      </c>
      <c r="AH945" s="182">
        <v>0</v>
      </c>
      <c r="AI945" s="182">
        <f>VLOOKUP(A:A,'[4]YB01'!$A$1:$C$1317,3,FALSE)</f>
        <v>0</v>
      </c>
      <c r="AJ945" s="177">
        <f t="shared" si="1736"/>
        <v>0</v>
      </c>
      <c r="AK945" s="146">
        <v>0</v>
      </c>
      <c r="AL945" s="146">
        <f t="shared" si="1737"/>
        <v>0</v>
      </c>
      <c r="AM945" s="228">
        <v>0</v>
      </c>
      <c r="AN945" s="182">
        <f t="shared" si="1687"/>
        <v>0</v>
      </c>
      <c r="AO945" s="219">
        <v>0</v>
      </c>
      <c r="AP945" s="176">
        <f>(SUMIF([5]预算调整!$O:$O,A:A,[5]预算调整!$AD:$AD))/10000</f>
        <v>0</v>
      </c>
      <c r="AQ945" s="219">
        <f t="shared" si="1702"/>
        <v>0</v>
      </c>
      <c r="AR945" s="219">
        <v>0</v>
      </c>
      <c r="AS945" s="182">
        <f>(SUMIF([6]预算调整!$F:$F,A:A,[6]预算调整!$P:$P))/10000</f>
        <v>0</v>
      </c>
      <c r="AT945" s="219">
        <f t="shared" si="1738"/>
        <v>0</v>
      </c>
      <c r="AW945" s="231">
        <v>0</v>
      </c>
      <c r="AX945" s="182">
        <f>(SUMIF([7]Sheet2!$B:$B,A:A,[7]Sheet2!$C:$C))/10000</f>
        <v>0</v>
      </c>
      <c r="AY945" s="219">
        <f t="shared" si="1739"/>
        <v>0</v>
      </c>
      <c r="BC945" s="182">
        <v>0</v>
      </c>
      <c r="BD945" s="146">
        <f t="shared" si="1740"/>
        <v>0</v>
      </c>
      <c r="BE945" s="182">
        <v>0</v>
      </c>
      <c r="BF945" s="182">
        <f>SUMIF([8]Sheet1!$O:$O,A945,[8]Sheet1!$AD:$AD)</f>
        <v>0</v>
      </c>
    </row>
    <row r="946" hidden="1" customHeight="1" spans="1:58">
      <c r="A946" s="208">
        <v>2140206</v>
      </c>
      <c r="B946" s="60" t="s">
        <v>814</v>
      </c>
      <c r="C946" s="63">
        <f t="shared" si="1724"/>
        <v>0</v>
      </c>
      <c r="D946" s="63">
        <f t="shared" si="1725"/>
        <v>0</v>
      </c>
      <c r="E946" s="63">
        <f t="shared" si="1726"/>
        <v>0</v>
      </c>
      <c r="F946" s="63">
        <f t="shared" si="1727"/>
        <v>0</v>
      </c>
      <c r="G946" s="63">
        <f t="shared" si="1728"/>
        <v>0</v>
      </c>
      <c r="H946" s="63">
        <f t="shared" si="1729"/>
        <v>0</v>
      </c>
      <c r="I946" s="106" t="str">
        <f t="shared" si="1720"/>
        <v>否</v>
      </c>
      <c r="J946" s="146" t="str">
        <f t="shared" si="1721"/>
        <v>项</v>
      </c>
      <c r="K946" s="146" t="str">
        <f t="shared" si="1722"/>
        <v>214</v>
      </c>
      <c r="N946" s="218">
        <v>0</v>
      </c>
      <c r="O946" s="146">
        <v>0</v>
      </c>
      <c r="P946" s="219">
        <f t="shared" si="1730"/>
        <v>0</v>
      </c>
      <c r="Q946" s="219">
        <v>0</v>
      </c>
      <c r="R946" s="219">
        <v>0</v>
      </c>
      <c r="S946" s="219">
        <f>VLOOKUP(A:A,[3]全区!$A$1:$O$65536,15,FALSE)</f>
        <v>0</v>
      </c>
      <c r="T946" s="219">
        <v>0</v>
      </c>
      <c r="U946" s="146">
        <f>VLOOKUP(A:A,[3]全区!$A$1:$Q$65536,17,FALSE)</f>
        <v>0</v>
      </c>
      <c r="V946" s="219">
        <f t="shared" si="1731"/>
        <v>0</v>
      </c>
      <c r="W946" s="219">
        <v>0</v>
      </c>
      <c r="X946" s="182">
        <f>VLOOKUP(A:A,[3]全区!$A$1:$S$65536,19,FALSE)</f>
        <v>0</v>
      </c>
      <c r="Y946" s="219">
        <f t="shared" si="1732"/>
        <v>0</v>
      </c>
      <c r="AA946" s="182">
        <f>VLOOKUP(A:A,[2]全区!$A$1:$T$65536,20,FALSE)</f>
        <v>0</v>
      </c>
      <c r="AB946" s="219">
        <f t="shared" si="1733"/>
        <v>0</v>
      </c>
      <c r="AC946" s="182">
        <f>VLOOKUP(A:A,[1]全区!$A$1:$V$65536,22,FALSE)</f>
        <v>0</v>
      </c>
      <c r="AD946" s="219">
        <f t="shared" si="1734"/>
        <v>0</v>
      </c>
      <c r="AE946" s="182">
        <f>VLOOKUP(A:A,[2]全区!$A$1:$P$65536,16,FALSE)</f>
        <v>0</v>
      </c>
      <c r="AF946" s="219">
        <f t="shared" si="1735"/>
        <v>0</v>
      </c>
      <c r="AH946" s="182">
        <v>0</v>
      </c>
      <c r="AI946" s="182">
        <f>VLOOKUP(A:A,'[4]YB01'!$A$1:$C$1317,3,FALSE)</f>
        <v>0</v>
      </c>
      <c r="AJ946" s="177">
        <f t="shared" si="1736"/>
        <v>0</v>
      </c>
      <c r="AK946" s="146">
        <v>0</v>
      </c>
      <c r="AL946" s="146">
        <f t="shared" si="1737"/>
        <v>0</v>
      </c>
      <c r="AM946" s="228">
        <v>0</v>
      </c>
      <c r="AN946" s="182">
        <f t="shared" si="1687"/>
        <v>0</v>
      </c>
      <c r="AO946" s="219">
        <v>0</v>
      </c>
      <c r="AP946" s="176">
        <f>(SUMIF([5]预算调整!$O:$O,A:A,[5]预算调整!$AD:$AD))/10000</f>
        <v>0</v>
      </c>
      <c r="AQ946" s="219">
        <f t="shared" si="1702"/>
        <v>0</v>
      </c>
      <c r="AR946" s="219">
        <v>0</v>
      </c>
      <c r="AS946" s="182">
        <f>(SUMIF([6]预算调整!$F:$F,A:A,[6]预算调整!$P:$P))/10000</f>
        <v>0</v>
      </c>
      <c r="AT946" s="219">
        <f t="shared" si="1738"/>
        <v>0</v>
      </c>
      <c r="AW946" s="231">
        <v>0</v>
      </c>
      <c r="AX946" s="182">
        <f>(SUMIF([7]Sheet2!$B:$B,A:A,[7]Sheet2!$C:$C))/10000</f>
        <v>0</v>
      </c>
      <c r="AY946" s="219">
        <f t="shared" si="1739"/>
        <v>0</v>
      </c>
      <c r="BC946" s="182">
        <v>0</v>
      </c>
      <c r="BD946" s="146">
        <f t="shared" si="1740"/>
        <v>0</v>
      </c>
      <c r="BE946" s="182">
        <v>0</v>
      </c>
      <c r="BF946" s="182">
        <f>SUMIF([8]Sheet1!$O:$O,A946,[8]Sheet1!$AD:$AD)</f>
        <v>0</v>
      </c>
    </row>
    <row r="947" hidden="1" customHeight="1" spans="1:58">
      <c r="A947" s="208">
        <v>2140207</v>
      </c>
      <c r="B947" s="60" t="s">
        <v>815</v>
      </c>
      <c r="C947" s="63">
        <f t="shared" si="1724"/>
        <v>0</v>
      </c>
      <c r="D947" s="63">
        <f t="shared" si="1725"/>
        <v>0</v>
      </c>
      <c r="E947" s="63">
        <f t="shared" si="1726"/>
        <v>0</v>
      </c>
      <c r="F947" s="63">
        <f t="shared" si="1727"/>
        <v>0</v>
      </c>
      <c r="G947" s="63">
        <f t="shared" si="1728"/>
        <v>0</v>
      </c>
      <c r="H947" s="63">
        <f t="shared" si="1729"/>
        <v>0</v>
      </c>
      <c r="I947" s="106" t="str">
        <f t="shared" si="1720"/>
        <v>否</v>
      </c>
      <c r="J947" s="146" t="str">
        <f t="shared" si="1721"/>
        <v>项</v>
      </c>
      <c r="K947" s="146" t="str">
        <f t="shared" si="1722"/>
        <v>214</v>
      </c>
      <c r="N947" s="218">
        <v>0</v>
      </c>
      <c r="O947" s="146">
        <v>0</v>
      </c>
      <c r="P947" s="219">
        <f t="shared" si="1730"/>
        <v>0</v>
      </c>
      <c r="Q947" s="219">
        <v>0</v>
      </c>
      <c r="R947" s="219">
        <v>0</v>
      </c>
      <c r="S947" s="219">
        <f>VLOOKUP(A:A,[3]全区!$A$1:$O$65536,15,FALSE)</f>
        <v>0</v>
      </c>
      <c r="T947" s="219">
        <v>0</v>
      </c>
      <c r="U947" s="146">
        <f>VLOOKUP(A:A,[3]全区!$A$1:$Q$65536,17,FALSE)</f>
        <v>0</v>
      </c>
      <c r="V947" s="219">
        <f t="shared" si="1731"/>
        <v>0</v>
      </c>
      <c r="W947" s="219">
        <v>0</v>
      </c>
      <c r="X947" s="182">
        <f>VLOOKUP(A:A,[3]全区!$A$1:$S$65536,19,FALSE)</f>
        <v>0</v>
      </c>
      <c r="Y947" s="219">
        <f t="shared" si="1732"/>
        <v>0</v>
      </c>
      <c r="AA947" s="182">
        <f>VLOOKUP(A:A,[2]全区!$A$1:$T$65536,20,FALSE)</f>
        <v>0</v>
      </c>
      <c r="AB947" s="219">
        <f t="shared" si="1733"/>
        <v>0</v>
      </c>
      <c r="AC947" s="182">
        <f>VLOOKUP(A:A,[1]全区!$A$1:$V$65536,22,FALSE)</f>
        <v>0</v>
      </c>
      <c r="AD947" s="219">
        <f t="shared" si="1734"/>
        <v>0</v>
      </c>
      <c r="AE947" s="182">
        <f>VLOOKUP(A:A,[2]全区!$A$1:$P$65536,16,FALSE)</f>
        <v>0</v>
      </c>
      <c r="AF947" s="219">
        <f t="shared" si="1735"/>
        <v>0</v>
      </c>
      <c r="AH947" s="182">
        <v>0</v>
      </c>
      <c r="AI947" s="182">
        <f>VLOOKUP(A:A,'[4]YB01'!$A$1:$C$1317,3,FALSE)</f>
        <v>0</v>
      </c>
      <c r="AJ947" s="177">
        <f t="shared" si="1736"/>
        <v>0</v>
      </c>
      <c r="AK947" s="146">
        <v>0</v>
      </c>
      <c r="AL947" s="146">
        <f t="shared" si="1737"/>
        <v>0</v>
      </c>
      <c r="AM947" s="228">
        <v>0</v>
      </c>
      <c r="AN947" s="182">
        <f t="shared" si="1687"/>
        <v>0</v>
      </c>
      <c r="AO947" s="219">
        <v>0</v>
      </c>
      <c r="AP947" s="176">
        <f>(SUMIF([5]预算调整!$O:$O,A:A,[5]预算调整!$AD:$AD))/10000</f>
        <v>0</v>
      </c>
      <c r="AQ947" s="219">
        <f t="shared" si="1702"/>
        <v>0</v>
      </c>
      <c r="AR947" s="219">
        <v>0</v>
      </c>
      <c r="AS947" s="182">
        <f>(SUMIF([6]预算调整!$F:$F,A:A,[6]预算调整!$P:$P))/10000</f>
        <v>0</v>
      </c>
      <c r="AT947" s="219">
        <f t="shared" si="1738"/>
        <v>0</v>
      </c>
      <c r="AW947" s="231">
        <v>0</v>
      </c>
      <c r="AX947" s="182">
        <f>(SUMIF([7]Sheet2!$B:$B,A:A,[7]Sheet2!$C:$C))/10000</f>
        <v>0</v>
      </c>
      <c r="AY947" s="219">
        <f t="shared" si="1739"/>
        <v>0</v>
      </c>
      <c r="BC947" s="182">
        <v>0</v>
      </c>
      <c r="BD947" s="146">
        <f t="shared" si="1740"/>
        <v>0</v>
      </c>
      <c r="BE947" s="182">
        <v>0</v>
      </c>
      <c r="BF947" s="182">
        <f>SUMIF([8]Sheet1!$O:$O,A947,[8]Sheet1!$AD:$AD)</f>
        <v>0</v>
      </c>
    </row>
    <row r="948" hidden="1" customHeight="1" spans="1:58">
      <c r="A948" s="208">
        <v>2140208</v>
      </c>
      <c r="B948" s="60" t="s">
        <v>816</v>
      </c>
      <c r="C948" s="63">
        <f t="shared" si="1724"/>
        <v>0</v>
      </c>
      <c r="D948" s="63">
        <f t="shared" si="1725"/>
        <v>0</v>
      </c>
      <c r="E948" s="63">
        <f t="shared" si="1726"/>
        <v>0</v>
      </c>
      <c r="F948" s="63">
        <f t="shared" si="1727"/>
        <v>0</v>
      </c>
      <c r="G948" s="63">
        <f t="shared" si="1728"/>
        <v>0</v>
      </c>
      <c r="H948" s="63">
        <f t="shared" si="1729"/>
        <v>0</v>
      </c>
      <c r="I948" s="106" t="str">
        <f t="shared" si="1720"/>
        <v>否</v>
      </c>
      <c r="J948" s="146" t="str">
        <f t="shared" si="1721"/>
        <v>项</v>
      </c>
      <c r="K948" s="146" t="str">
        <f t="shared" si="1722"/>
        <v>214</v>
      </c>
      <c r="N948" s="218">
        <v>0</v>
      </c>
      <c r="P948" s="219">
        <f t="shared" si="1730"/>
        <v>0</v>
      </c>
      <c r="Q948" s="219"/>
      <c r="R948" s="219"/>
      <c r="S948" s="219"/>
      <c r="T948" s="219"/>
      <c r="V948" s="219"/>
      <c r="W948" s="219">
        <v>0</v>
      </c>
      <c r="Y948" s="219">
        <f t="shared" si="1732"/>
        <v>0</v>
      </c>
      <c r="AB948" s="219"/>
      <c r="AD948" s="219">
        <f t="shared" si="1734"/>
        <v>0</v>
      </c>
      <c r="AF948" s="219"/>
      <c r="AH948" s="182">
        <v>0</v>
      </c>
      <c r="AI948" s="182">
        <f>VLOOKUP(A:A,'[4]YB01'!$A$1:$C$1317,3,FALSE)</f>
        <v>0</v>
      </c>
      <c r="AJ948" s="177">
        <f t="shared" si="1736"/>
        <v>0</v>
      </c>
      <c r="AK948" s="146">
        <v>0</v>
      </c>
      <c r="AL948" s="146">
        <f t="shared" si="1737"/>
        <v>0</v>
      </c>
      <c r="AM948" s="228">
        <v>0</v>
      </c>
      <c r="AN948" s="182">
        <f t="shared" si="1687"/>
        <v>0</v>
      </c>
      <c r="AO948" s="219">
        <v>0</v>
      </c>
      <c r="AP948" s="176">
        <f>(SUMIF([5]预算调整!$O:$O,A:A,[5]预算调整!$AD:$AD))/10000</f>
        <v>0</v>
      </c>
      <c r="AQ948" s="219">
        <f t="shared" si="1702"/>
        <v>0</v>
      </c>
      <c r="AR948" s="219">
        <v>0</v>
      </c>
      <c r="AS948" s="182">
        <f>(SUMIF([6]预算调整!$F:$F,A:A,[6]预算调整!$P:$P))/10000</f>
        <v>0</v>
      </c>
      <c r="AT948" s="219">
        <f t="shared" si="1738"/>
        <v>0</v>
      </c>
      <c r="AW948" s="231">
        <v>0</v>
      </c>
      <c r="AX948" s="182">
        <f>(SUMIF([7]Sheet2!$B:$B,A:A,[7]Sheet2!$C:$C))/10000</f>
        <v>0</v>
      </c>
      <c r="AY948" s="219">
        <f t="shared" si="1739"/>
        <v>0</v>
      </c>
      <c r="BC948" s="182">
        <v>0</v>
      </c>
      <c r="BD948" s="146">
        <f t="shared" si="1740"/>
        <v>0</v>
      </c>
      <c r="BE948" s="182">
        <v>0</v>
      </c>
      <c r="BF948" s="182">
        <f>SUMIF([8]Sheet1!$O:$O,A948,[8]Sheet1!$AD:$AD)</f>
        <v>0</v>
      </c>
    </row>
    <row r="949" hidden="1" customHeight="1" spans="1:58">
      <c r="A949" s="208">
        <v>2140299</v>
      </c>
      <c r="B949" s="60" t="s">
        <v>817</v>
      </c>
      <c r="C949" s="63">
        <f t="shared" si="1724"/>
        <v>0</v>
      </c>
      <c r="D949" s="63">
        <f t="shared" si="1725"/>
        <v>0</v>
      </c>
      <c r="E949" s="63">
        <f t="shared" si="1726"/>
        <v>0</v>
      </c>
      <c r="F949" s="63">
        <f t="shared" si="1727"/>
        <v>0</v>
      </c>
      <c r="G949" s="63">
        <f t="shared" si="1728"/>
        <v>0</v>
      </c>
      <c r="H949" s="63">
        <f t="shared" si="1729"/>
        <v>0</v>
      </c>
      <c r="I949" s="106" t="str">
        <f t="shared" si="1720"/>
        <v>否</v>
      </c>
      <c r="J949" s="146" t="str">
        <f t="shared" si="1721"/>
        <v>项</v>
      </c>
      <c r="K949" s="146" t="str">
        <f t="shared" si="1722"/>
        <v>214</v>
      </c>
      <c r="N949" s="218">
        <v>0</v>
      </c>
      <c r="O949" s="146">
        <v>0</v>
      </c>
      <c r="P949" s="219">
        <f t="shared" si="1730"/>
        <v>0</v>
      </c>
      <c r="Q949" s="219">
        <v>0</v>
      </c>
      <c r="R949" s="219">
        <v>0</v>
      </c>
      <c r="S949" s="219">
        <f>VLOOKUP(A:A,[3]全区!$A$1:$O$65536,15,FALSE)</f>
        <v>0</v>
      </c>
      <c r="T949" s="219">
        <v>0</v>
      </c>
      <c r="U949" s="146">
        <f>VLOOKUP(A:A,[3]全区!$A$1:$Q$65536,17,FALSE)</f>
        <v>0</v>
      </c>
      <c r="V949" s="219">
        <f t="shared" si="1731"/>
        <v>0</v>
      </c>
      <c r="W949" s="219">
        <v>0</v>
      </c>
      <c r="X949" s="182">
        <f>VLOOKUP(A:A,[3]全区!$A$1:$S$65536,19,FALSE)</f>
        <v>0</v>
      </c>
      <c r="Y949" s="219">
        <f t="shared" si="1732"/>
        <v>0</v>
      </c>
      <c r="AA949" s="182">
        <f>VLOOKUP(A:A,[2]全区!$A$1:$T$65536,20,FALSE)</f>
        <v>0</v>
      </c>
      <c r="AB949" s="219">
        <f t="shared" si="1733"/>
        <v>0</v>
      </c>
      <c r="AC949" s="182">
        <f>VLOOKUP(A:A,[1]全区!$A$1:$V$65536,22,FALSE)</f>
        <v>0</v>
      </c>
      <c r="AD949" s="219">
        <f t="shared" si="1734"/>
        <v>0</v>
      </c>
      <c r="AE949" s="182">
        <f>VLOOKUP(A:A,[2]全区!$A$1:$P$65536,16,FALSE)</f>
        <v>0</v>
      </c>
      <c r="AF949" s="219">
        <f t="shared" si="1735"/>
        <v>0</v>
      </c>
      <c r="AH949" s="182">
        <v>0</v>
      </c>
      <c r="AI949" s="182">
        <f>VLOOKUP(A:A,'[4]YB01'!$A$1:$C$1317,3,FALSE)</f>
        <v>0</v>
      </c>
      <c r="AJ949" s="177">
        <f t="shared" si="1736"/>
        <v>0</v>
      </c>
      <c r="AK949" s="146">
        <v>0</v>
      </c>
      <c r="AL949" s="146">
        <f t="shared" si="1737"/>
        <v>0</v>
      </c>
      <c r="AM949" s="228">
        <v>0</v>
      </c>
      <c r="AN949" s="182">
        <f t="shared" si="1687"/>
        <v>0</v>
      </c>
      <c r="AO949" s="219">
        <v>0</v>
      </c>
      <c r="AP949" s="176">
        <f>(SUMIF([5]预算调整!$O:$O,A:A,[5]预算调整!$AD:$AD))/10000</f>
        <v>0</v>
      </c>
      <c r="AQ949" s="219">
        <f t="shared" si="1702"/>
        <v>0</v>
      </c>
      <c r="AR949" s="219">
        <v>0</v>
      </c>
      <c r="AS949" s="182">
        <f>(SUMIF([6]预算调整!$F:$F,A:A,[6]预算调整!$P:$P))/10000</f>
        <v>0</v>
      </c>
      <c r="AT949" s="219">
        <f t="shared" si="1738"/>
        <v>0</v>
      </c>
      <c r="AW949" s="231">
        <v>0</v>
      </c>
      <c r="AX949" s="182">
        <f>(SUMIF([7]Sheet2!$B:$B,A:A,[7]Sheet2!$C:$C))/10000</f>
        <v>0</v>
      </c>
      <c r="AY949" s="219">
        <f t="shared" si="1739"/>
        <v>0</v>
      </c>
      <c r="BC949" s="182">
        <v>0</v>
      </c>
      <c r="BD949" s="146">
        <f t="shared" si="1740"/>
        <v>0</v>
      </c>
      <c r="BE949" s="182">
        <v>0</v>
      </c>
      <c r="BF949" s="182">
        <f>SUMIF([8]Sheet1!$O:$O,A949,[8]Sheet1!$AD:$AD)</f>
        <v>0</v>
      </c>
    </row>
    <row r="950" s="177" customFormat="1" hidden="1" customHeight="1" spans="1:58">
      <c r="A950" s="209">
        <v>21403</v>
      </c>
      <c r="B950" s="207" t="s">
        <v>818</v>
      </c>
      <c r="C950" s="66">
        <f t="shared" ref="C950:H950" si="1741">SUM(C951:C959)</f>
        <v>0</v>
      </c>
      <c r="D950" s="66">
        <f t="shared" si="1741"/>
        <v>0</v>
      </c>
      <c r="E950" s="66">
        <f t="shared" si="1741"/>
        <v>0</v>
      </c>
      <c r="F950" s="66">
        <f t="shared" si="1741"/>
        <v>0</v>
      </c>
      <c r="G950" s="66">
        <f t="shared" si="1741"/>
        <v>0</v>
      </c>
      <c r="H950" s="66">
        <f t="shared" si="1741"/>
        <v>0</v>
      </c>
      <c r="I950" s="106" t="str">
        <f t="shared" si="1720"/>
        <v>否</v>
      </c>
      <c r="J950" s="143" t="str">
        <f t="shared" si="1721"/>
        <v>款</v>
      </c>
      <c r="K950" s="143" t="str">
        <f t="shared" si="1722"/>
        <v>214</v>
      </c>
      <c r="L950" s="143"/>
      <c r="M950" s="143"/>
      <c r="N950" s="143"/>
      <c r="O950" s="143"/>
      <c r="P950" s="143"/>
      <c r="Q950" s="143"/>
      <c r="R950" s="143"/>
      <c r="S950" s="143"/>
      <c r="T950" s="143"/>
      <c r="U950" s="143"/>
      <c r="V950" s="143"/>
      <c r="W950" s="143"/>
      <c r="AN950" s="182">
        <f t="shared" si="1687"/>
        <v>0</v>
      </c>
      <c r="AO950" s="219"/>
      <c r="AP950" s="176">
        <f>(SUMIF([5]预算调整!$O:$O,A:A,[5]预算调整!$AD:$AD))/10000</f>
        <v>0</v>
      </c>
      <c r="AQ950" s="219">
        <f t="shared" si="1702"/>
        <v>0</v>
      </c>
      <c r="AR950" s="219"/>
      <c r="AS950" s="182">
        <v>0</v>
      </c>
      <c r="AX950" s="182">
        <v>0</v>
      </c>
      <c r="BC950" s="182"/>
      <c r="BD950" s="182"/>
      <c r="BE950" s="182">
        <v>0</v>
      </c>
      <c r="BF950" s="182"/>
    </row>
    <row r="951" hidden="1" customHeight="1" spans="1:58">
      <c r="A951" s="208">
        <v>2140301</v>
      </c>
      <c r="B951" s="60" t="s">
        <v>101</v>
      </c>
      <c r="C951" s="63">
        <f t="shared" ref="C951:C959" si="1742">N951+T951+W951</f>
        <v>0</v>
      </c>
      <c r="D951" s="63">
        <f t="shared" ref="D951:D959" si="1743">Q951+T951</f>
        <v>0</v>
      </c>
      <c r="E951" s="63">
        <f t="shared" ref="E951:E959" si="1744">H951-C951</f>
        <v>0</v>
      </c>
      <c r="F951" s="63">
        <f t="shared" ref="F951:F959" si="1745">G951-D951</f>
        <v>0</v>
      </c>
      <c r="G951" s="63">
        <f t="shared" ref="G951:G959" si="1746">AW951</f>
        <v>0</v>
      </c>
      <c r="H951" s="63">
        <f t="shared" ref="H951:H959" si="1747">AK951+AN951</f>
        <v>0</v>
      </c>
      <c r="I951" s="106" t="str">
        <f t="shared" si="1720"/>
        <v>否</v>
      </c>
      <c r="J951" s="146" t="str">
        <f t="shared" si="1721"/>
        <v>项</v>
      </c>
      <c r="K951" s="146" t="str">
        <f t="shared" si="1722"/>
        <v>214</v>
      </c>
      <c r="N951" s="218">
        <v>0</v>
      </c>
      <c r="O951" s="146">
        <v>0</v>
      </c>
      <c r="P951" s="219">
        <f t="shared" ref="P951:P959" si="1748">ROUND(O951,0)</f>
        <v>0</v>
      </c>
      <c r="Q951" s="219">
        <v>0</v>
      </c>
      <c r="R951" s="219">
        <v>0</v>
      </c>
      <c r="S951" s="219">
        <f>VLOOKUP(A:A,[3]全区!$A$1:$O$65536,15,FALSE)</f>
        <v>0</v>
      </c>
      <c r="T951" s="219">
        <v>0</v>
      </c>
      <c r="U951" s="146">
        <f>VLOOKUP(A:A,[3]全区!$A$1:$Q$65536,17,FALSE)</f>
        <v>0</v>
      </c>
      <c r="V951" s="219">
        <f>ROUND(U951,0)</f>
        <v>0</v>
      </c>
      <c r="W951" s="219">
        <v>0</v>
      </c>
      <c r="X951" s="182">
        <f>VLOOKUP(A:A,[3]全区!$A$1:$S$65536,19,FALSE)</f>
        <v>0</v>
      </c>
      <c r="Y951" s="219">
        <f t="shared" ref="Y951:Y959" si="1749">ROUND(X951,0)</f>
        <v>0</v>
      </c>
      <c r="AA951" s="182">
        <f>VLOOKUP(A:A,[2]全区!$A$1:$T$65536,20,FALSE)</f>
        <v>0</v>
      </c>
      <c r="AB951" s="219">
        <f>ROUND(AA951,0)</f>
        <v>0</v>
      </c>
      <c r="AC951" s="182">
        <f>VLOOKUP(A:A,[1]全区!$A$1:$V$65536,22,FALSE)</f>
        <v>0</v>
      </c>
      <c r="AD951" s="219">
        <f t="shared" ref="AD951:AD959" si="1750">ROUND(AC951,0)</f>
        <v>0</v>
      </c>
      <c r="AE951" s="182">
        <f>VLOOKUP(A:A,[2]全区!$A$1:$P$65536,16,FALSE)</f>
        <v>0</v>
      </c>
      <c r="AF951" s="219">
        <f>ROUND(AE951,0)</f>
        <v>0</v>
      </c>
      <c r="AH951" s="182">
        <v>0</v>
      </c>
      <c r="AI951" s="182">
        <f>VLOOKUP(A:A,'[4]YB01'!$A$1:$C$1317,3,FALSE)</f>
        <v>0</v>
      </c>
      <c r="AJ951" s="177">
        <f t="shared" ref="AJ951:AJ959" si="1751">AO951+AR951</f>
        <v>0</v>
      </c>
      <c r="AK951" s="146">
        <v>0</v>
      </c>
      <c r="AL951" s="146">
        <f t="shared" ref="AL951:AL959" si="1752">ROUND(AM951,0)</f>
        <v>0</v>
      </c>
      <c r="AM951" s="228">
        <v>0</v>
      </c>
      <c r="AN951" s="182">
        <f t="shared" si="1687"/>
        <v>0</v>
      </c>
      <c r="AO951" s="219">
        <v>0</v>
      </c>
      <c r="AP951" s="176">
        <f>(SUMIF([5]预算调整!$O:$O,A:A,[5]预算调整!$AD:$AD))/10000</f>
        <v>0</v>
      </c>
      <c r="AQ951" s="219">
        <f t="shared" si="1702"/>
        <v>0</v>
      </c>
      <c r="AR951" s="219">
        <v>0</v>
      </c>
      <c r="AS951" s="182">
        <f>(SUMIF([6]预算调整!$F:$F,A:A,[6]预算调整!$P:$P))/10000</f>
        <v>0</v>
      </c>
      <c r="AT951" s="219">
        <f t="shared" ref="AT951:AT959" si="1753">ROUND(AS951,0)</f>
        <v>0</v>
      </c>
      <c r="AW951" s="231">
        <v>0</v>
      </c>
      <c r="AX951" s="182">
        <f>(SUMIF([7]Sheet2!$B:$B,A:A,[7]Sheet2!$C:$C))/10000</f>
        <v>0</v>
      </c>
      <c r="AY951" s="219">
        <f t="shared" ref="AY951:AY959" si="1754">ROUND(AX951,0)</f>
        <v>0</v>
      </c>
      <c r="BC951" s="182">
        <v>0</v>
      </c>
      <c r="BD951" s="146">
        <f t="shared" ref="BD951:BD959" si="1755">ROUND(BE951,0)</f>
        <v>0</v>
      </c>
      <c r="BE951" s="182">
        <v>0</v>
      </c>
      <c r="BF951" s="182">
        <f>SUMIF([8]Sheet1!$O:$O,A951,[8]Sheet1!$AD:$AD)</f>
        <v>0</v>
      </c>
    </row>
    <row r="952" hidden="1" customHeight="1" spans="1:58">
      <c r="A952" s="208">
        <v>2140302</v>
      </c>
      <c r="B952" s="60" t="s">
        <v>102</v>
      </c>
      <c r="C952" s="63">
        <f t="shared" si="1742"/>
        <v>0</v>
      </c>
      <c r="D952" s="63">
        <f t="shared" si="1743"/>
        <v>0</v>
      </c>
      <c r="E952" s="63">
        <f t="shared" si="1744"/>
        <v>0</v>
      </c>
      <c r="F952" s="63">
        <f t="shared" si="1745"/>
        <v>0</v>
      </c>
      <c r="G952" s="63">
        <f t="shared" si="1746"/>
        <v>0</v>
      </c>
      <c r="H952" s="63">
        <f t="shared" si="1747"/>
        <v>0</v>
      </c>
      <c r="I952" s="106" t="str">
        <f t="shared" si="1720"/>
        <v>否</v>
      </c>
      <c r="J952" s="146" t="str">
        <f t="shared" si="1721"/>
        <v>项</v>
      </c>
      <c r="K952" s="146" t="str">
        <f t="shared" si="1722"/>
        <v>214</v>
      </c>
      <c r="N952" s="218">
        <v>0</v>
      </c>
      <c r="P952" s="219">
        <f t="shared" si="1748"/>
        <v>0</v>
      </c>
      <c r="Q952" s="219"/>
      <c r="R952" s="219"/>
      <c r="S952" s="219"/>
      <c r="T952" s="219"/>
      <c r="V952" s="219"/>
      <c r="W952" s="219">
        <v>0</v>
      </c>
      <c r="Y952" s="219">
        <f t="shared" si="1749"/>
        <v>0</v>
      </c>
      <c r="AB952" s="219"/>
      <c r="AD952" s="219">
        <f t="shared" si="1750"/>
        <v>0</v>
      </c>
      <c r="AF952" s="219"/>
      <c r="AH952" s="182">
        <v>0</v>
      </c>
      <c r="AI952" s="182">
        <f>VLOOKUP(A:A,'[4]YB01'!$A$1:$C$1317,3,FALSE)</f>
        <v>0</v>
      </c>
      <c r="AJ952" s="177">
        <f t="shared" si="1751"/>
        <v>0</v>
      </c>
      <c r="AK952" s="146">
        <v>0</v>
      </c>
      <c r="AL952" s="146">
        <f t="shared" si="1752"/>
        <v>0</v>
      </c>
      <c r="AM952" s="228">
        <v>0</v>
      </c>
      <c r="AN952" s="182">
        <f t="shared" si="1687"/>
        <v>0</v>
      </c>
      <c r="AO952" s="219">
        <v>0</v>
      </c>
      <c r="AP952" s="176">
        <f>(SUMIF([5]预算调整!$O:$O,A:A,[5]预算调整!$AD:$AD))/10000</f>
        <v>0</v>
      </c>
      <c r="AQ952" s="219">
        <f t="shared" si="1702"/>
        <v>0</v>
      </c>
      <c r="AR952" s="219">
        <v>0</v>
      </c>
      <c r="AS952" s="182">
        <f>(SUMIF([6]预算调整!$F:$F,A:A,[6]预算调整!$P:$P))/10000</f>
        <v>0</v>
      </c>
      <c r="AT952" s="219">
        <f t="shared" si="1753"/>
        <v>0</v>
      </c>
      <c r="AW952" s="231">
        <v>0</v>
      </c>
      <c r="AX952" s="182">
        <f>(SUMIF([7]Sheet2!$B:$B,A:A,[7]Sheet2!$C:$C))/10000</f>
        <v>0</v>
      </c>
      <c r="AY952" s="219">
        <f t="shared" si="1754"/>
        <v>0</v>
      </c>
      <c r="BC952" s="182">
        <v>0</v>
      </c>
      <c r="BD952" s="146">
        <f t="shared" si="1755"/>
        <v>0</v>
      </c>
      <c r="BE952" s="182">
        <v>0</v>
      </c>
      <c r="BF952" s="182">
        <f>SUMIF([8]Sheet1!$O:$O,A952,[8]Sheet1!$AD:$AD)</f>
        <v>0</v>
      </c>
    </row>
    <row r="953" hidden="1" customHeight="1" spans="1:58">
      <c r="A953" s="208">
        <v>2140303</v>
      </c>
      <c r="B953" s="60" t="s">
        <v>103</v>
      </c>
      <c r="C953" s="63">
        <f t="shared" si="1742"/>
        <v>0</v>
      </c>
      <c r="D953" s="63">
        <f t="shared" si="1743"/>
        <v>0</v>
      </c>
      <c r="E953" s="63">
        <f t="shared" si="1744"/>
        <v>0</v>
      </c>
      <c r="F953" s="63">
        <f t="shared" si="1745"/>
        <v>0</v>
      </c>
      <c r="G953" s="63">
        <f t="shared" si="1746"/>
        <v>0</v>
      </c>
      <c r="H953" s="63">
        <f t="shared" si="1747"/>
        <v>0</v>
      </c>
      <c r="I953" s="106" t="str">
        <f t="shared" si="1720"/>
        <v>否</v>
      </c>
      <c r="J953" s="146" t="str">
        <f t="shared" si="1721"/>
        <v>项</v>
      </c>
      <c r="K953" s="146" t="str">
        <f t="shared" si="1722"/>
        <v>214</v>
      </c>
      <c r="N953" s="218">
        <v>0</v>
      </c>
      <c r="P953" s="219">
        <f t="shared" si="1748"/>
        <v>0</v>
      </c>
      <c r="Q953" s="219"/>
      <c r="R953" s="219"/>
      <c r="S953" s="219"/>
      <c r="T953" s="219"/>
      <c r="V953" s="219"/>
      <c r="W953" s="219">
        <v>0</v>
      </c>
      <c r="Y953" s="219">
        <f t="shared" si="1749"/>
        <v>0</v>
      </c>
      <c r="AB953" s="219"/>
      <c r="AD953" s="219">
        <f t="shared" si="1750"/>
        <v>0</v>
      </c>
      <c r="AF953" s="219"/>
      <c r="AH953" s="182">
        <v>0</v>
      </c>
      <c r="AI953" s="182">
        <f>VLOOKUP(A:A,'[4]YB01'!$A$1:$C$1317,3,FALSE)</f>
        <v>0</v>
      </c>
      <c r="AJ953" s="177">
        <f t="shared" si="1751"/>
        <v>0</v>
      </c>
      <c r="AK953" s="146">
        <v>0</v>
      </c>
      <c r="AL953" s="146">
        <f t="shared" si="1752"/>
        <v>0</v>
      </c>
      <c r="AM953" s="228">
        <v>0</v>
      </c>
      <c r="AN953" s="182">
        <f t="shared" si="1687"/>
        <v>0</v>
      </c>
      <c r="AO953" s="219">
        <v>0</v>
      </c>
      <c r="AP953" s="176">
        <f>(SUMIF([5]预算调整!$O:$O,A:A,[5]预算调整!$AD:$AD))/10000</f>
        <v>0</v>
      </c>
      <c r="AQ953" s="219">
        <f t="shared" si="1702"/>
        <v>0</v>
      </c>
      <c r="AR953" s="219">
        <v>0</v>
      </c>
      <c r="AS953" s="182">
        <f>(SUMIF([6]预算调整!$F:$F,A:A,[6]预算调整!$P:$P))/10000</f>
        <v>0</v>
      </c>
      <c r="AT953" s="219">
        <f t="shared" si="1753"/>
        <v>0</v>
      </c>
      <c r="AW953" s="231">
        <v>0</v>
      </c>
      <c r="AX953" s="182">
        <f>(SUMIF([7]Sheet2!$B:$B,A:A,[7]Sheet2!$C:$C))/10000</f>
        <v>0</v>
      </c>
      <c r="AY953" s="219">
        <f t="shared" si="1754"/>
        <v>0</v>
      </c>
      <c r="BC953" s="182">
        <v>0</v>
      </c>
      <c r="BD953" s="146">
        <f t="shared" si="1755"/>
        <v>0</v>
      </c>
      <c r="BE953" s="182">
        <v>0</v>
      </c>
      <c r="BF953" s="182">
        <f>SUMIF([8]Sheet1!$O:$O,A953,[8]Sheet1!$AD:$AD)</f>
        <v>0</v>
      </c>
    </row>
    <row r="954" hidden="1" customHeight="1" spans="1:58">
      <c r="A954" s="208">
        <v>2140304</v>
      </c>
      <c r="B954" s="60" t="s">
        <v>819</v>
      </c>
      <c r="C954" s="63">
        <f t="shared" si="1742"/>
        <v>0</v>
      </c>
      <c r="D954" s="63">
        <f t="shared" si="1743"/>
        <v>0</v>
      </c>
      <c r="E954" s="63">
        <f t="shared" si="1744"/>
        <v>0</v>
      </c>
      <c r="F954" s="63">
        <f t="shared" si="1745"/>
        <v>0</v>
      </c>
      <c r="G954" s="63">
        <f t="shared" si="1746"/>
        <v>0</v>
      </c>
      <c r="H954" s="63">
        <f t="shared" si="1747"/>
        <v>0</v>
      </c>
      <c r="I954" s="106" t="str">
        <f t="shared" si="1720"/>
        <v>否</v>
      </c>
      <c r="J954" s="146" t="str">
        <f t="shared" si="1721"/>
        <v>项</v>
      </c>
      <c r="K954" s="146" t="str">
        <f t="shared" si="1722"/>
        <v>214</v>
      </c>
      <c r="N954" s="218">
        <v>0</v>
      </c>
      <c r="O954" s="146">
        <v>0</v>
      </c>
      <c r="P954" s="219">
        <f t="shared" si="1748"/>
        <v>0</v>
      </c>
      <c r="Q954" s="219">
        <v>0</v>
      </c>
      <c r="R954" s="219">
        <v>0</v>
      </c>
      <c r="S954" s="219">
        <f>VLOOKUP(A:A,[3]全区!$A$1:$O$65536,15,FALSE)</f>
        <v>0</v>
      </c>
      <c r="T954" s="219">
        <v>0</v>
      </c>
      <c r="U954" s="146">
        <f>VLOOKUP(A:A,[3]全区!$A$1:$Q$65536,17,FALSE)</f>
        <v>0</v>
      </c>
      <c r="V954" s="219">
        <f>ROUND(U954,0)</f>
        <v>0</v>
      </c>
      <c r="W954" s="219">
        <v>0</v>
      </c>
      <c r="X954" s="182">
        <f>VLOOKUP(A:A,[3]全区!$A$1:$S$65536,19,FALSE)</f>
        <v>0</v>
      </c>
      <c r="Y954" s="219">
        <f t="shared" si="1749"/>
        <v>0</v>
      </c>
      <c r="AA954" s="182">
        <f>VLOOKUP(A:A,[2]全区!$A$1:$T$65536,20,FALSE)</f>
        <v>0</v>
      </c>
      <c r="AB954" s="219">
        <f>ROUND(AA954,0)</f>
        <v>0</v>
      </c>
      <c r="AC954" s="182">
        <f>VLOOKUP(A:A,[1]全区!$A$1:$V$65536,22,FALSE)</f>
        <v>0</v>
      </c>
      <c r="AD954" s="219">
        <f t="shared" si="1750"/>
        <v>0</v>
      </c>
      <c r="AE954" s="182">
        <f>VLOOKUP(A:A,[2]全区!$A$1:$P$65536,16,FALSE)</f>
        <v>0</v>
      </c>
      <c r="AF954" s="219">
        <f>ROUND(AE954,0)</f>
        <v>0</v>
      </c>
      <c r="AH954" s="182">
        <v>0</v>
      </c>
      <c r="AI954" s="182">
        <f>VLOOKUP(A:A,'[4]YB01'!$A$1:$C$1317,3,FALSE)</f>
        <v>0</v>
      </c>
      <c r="AJ954" s="177">
        <f t="shared" si="1751"/>
        <v>0</v>
      </c>
      <c r="AK954" s="146">
        <v>0</v>
      </c>
      <c r="AL954" s="146">
        <f t="shared" si="1752"/>
        <v>0</v>
      </c>
      <c r="AM954" s="228">
        <v>0</v>
      </c>
      <c r="AN954" s="182">
        <f t="shared" si="1687"/>
        <v>0</v>
      </c>
      <c r="AO954" s="219">
        <v>0</v>
      </c>
      <c r="AP954" s="176">
        <f>(SUMIF([5]预算调整!$O:$O,A:A,[5]预算调整!$AD:$AD))/10000</f>
        <v>0</v>
      </c>
      <c r="AQ954" s="219">
        <f t="shared" si="1702"/>
        <v>0</v>
      </c>
      <c r="AR954" s="219">
        <v>0</v>
      </c>
      <c r="AS954" s="182">
        <f>(SUMIF([6]预算调整!$F:$F,A:A,[6]预算调整!$P:$P))/10000</f>
        <v>0</v>
      </c>
      <c r="AT954" s="219">
        <f t="shared" si="1753"/>
        <v>0</v>
      </c>
      <c r="AW954" s="231">
        <v>0</v>
      </c>
      <c r="AX954" s="182">
        <f>(SUMIF([7]Sheet2!$B:$B,A:A,[7]Sheet2!$C:$C))/10000</f>
        <v>0</v>
      </c>
      <c r="AY954" s="219">
        <f t="shared" si="1754"/>
        <v>0</v>
      </c>
      <c r="BC954" s="182">
        <v>0</v>
      </c>
      <c r="BD954" s="146">
        <f t="shared" si="1755"/>
        <v>0</v>
      </c>
      <c r="BE954" s="182">
        <v>0</v>
      </c>
      <c r="BF954" s="182">
        <f>SUMIF([8]Sheet1!$O:$O,A954,[8]Sheet1!$AD:$AD)</f>
        <v>0</v>
      </c>
    </row>
    <row r="955" hidden="1" customHeight="1" spans="1:58">
      <c r="A955" s="208">
        <v>2140305</v>
      </c>
      <c r="B955" s="60" t="s">
        <v>820</v>
      </c>
      <c r="C955" s="63">
        <f t="shared" si="1742"/>
        <v>0</v>
      </c>
      <c r="D955" s="63">
        <f t="shared" si="1743"/>
        <v>0</v>
      </c>
      <c r="E955" s="63">
        <f t="shared" si="1744"/>
        <v>0</v>
      </c>
      <c r="F955" s="63">
        <f t="shared" si="1745"/>
        <v>0</v>
      </c>
      <c r="G955" s="63">
        <f t="shared" si="1746"/>
        <v>0</v>
      </c>
      <c r="H955" s="63">
        <f t="shared" si="1747"/>
        <v>0</v>
      </c>
      <c r="I955" s="106" t="str">
        <f t="shared" si="1720"/>
        <v>否</v>
      </c>
      <c r="J955" s="146" t="str">
        <f t="shared" si="1721"/>
        <v>项</v>
      </c>
      <c r="K955" s="146" t="str">
        <f t="shared" si="1722"/>
        <v>214</v>
      </c>
      <c r="N955" s="218">
        <v>0</v>
      </c>
      <c r="P955" s="219">
        <f t="shared" si="1748"/>
        <v>0</v>
      </c>
      <c r="Q955" s="219"/>
      <c r="R955" s="219"/>
      <c r="S955" s="219"/>
      <c r="T955" s="219"/>
      <c r="V955" s="219"/>
      <c r="W955" s="219">
        <v>0</v>
      </c>
      <c r="Y955" s="219">
        <f t="shared" si="1749"/>
        <v>0</v>
      </c>
      <c r="AB955" s="219"/>
      <c r="AD955" s="219">
        <f t="shared" si="1750"/>
        <v>0</v>
      </c>
      <c r="AF955" s="219"/>
      <c r="AH955" s="182">
        <v>0</v>
      </c>
      <c r="AI955" s="182">
        <f>VLOOKUP(A:A,'[4]YB01'!$A$1:$C$1317,3,FALSE)</f>
        <v>0</v>
      </c>
      <c r="AJ955" s="177">
        <f t="shared" si="1751"/>
        <v>0</v>
      </c>
      <c r="AK955" s="146">
        <v>0</v>
      </c>
      <c r="AL955" s="146">
        <f t="shared" si="1752"/>
        <v>0</v>
      </c>
      <c r="AM955" s="228">
        <v>0</v>
      </c>
      <c r="AN955" s="182">
        <f t="shared" si="1687"/>
        <v>0</v>
      </c>
      <c r="AO955" s="219">
        <v>0</v>
      </c>
      <c r="AP955" s="176">
        <f>(SUMIF([5]预算调整!$O:$O,A:A,[5]预算调整!$AD:$AD))/10000</f>
        <v>0</v>
      </c>
      <c r="AQ955" s="219">
        <f t="shared" si="1702"/>
        <v>0</v>
      </c>
      <c r="AR955" s="219">
        <v>0</v>
      </c>
      <c r="AS955" s="182">
        <f>(SUMIF([6]预算调整!$F:$F,A:A,[6]预算调整!$P:$P))/10000</f>
        <v>0</v>
      </c>
      <c r="AT955" s="219">
        <f t="shared" si="1753"/>
        <v>0</v>
      </c>
      <c r="AW955" s="231">
        <v>0</v>
      </c>
      <c r="AX955" s="182">
        <f>(SUMIF([7]Sheet2!$B:$B,A:A,[7]Sheet2!$C:$C))/10000</f>
        <v>0</v>
      </c>
      <c r="AY955" s="219">
        <f t="shared" si="1754"/>
        <v>0</v>
      </c>
      <c r="BC955" s="182">
        <v>0</v>
      </c>
      <c r="BD955" s="146">
        <f t="shared" si="1755"/>
        <v>0</v>
      </c>
      <c r="BE955" s="182">
        <v>0</v>
      </c>
      <c r="BF955" s="182">
        <f>SUMIF([8]Sheet1!$O:$O,A955,[8]Sheet1!$AD:$AD)</f>
        <v>0</v>
      </c>
    </row>
    <row r="956" hidden="1" customHeight="1" spans="1:58">
      <c r="A956" s="208">
        <v>2140306</v>
      </c>
      <c r="B956" s="60" t="s">
        <v>821</v>
      </c>
      <c r="C956" s="63">
        <f t="shared" si="1742"/>
        <v>0</v>
      </c>
      <c r="D956" s="63">
        <f t="shared" si="1743"/>
        <v>0</v>
      </c>
      <c r="E956" s="63">
        <f t="shared" si="1744"/>
        <v>0</v>
      </c>
      <c r="F956" s="63">
        <f t="shared" si="1745"/>
        <v>0</v>
      </c>
      <c r="G956" s="63">
        <f t="shared" si="1746"/>
        <v>0</v>
      </c>
      <c r="H956" s="63">
        <f t="shared" si="1747"/>
        <v>0</v>
      </c>
      <c r="I956" s="106" t="str">
        <f t="shared" si="1720"/>
        <v>否</v>
      </c>
      <c r="J956" s="146" t="str">
        <f t="shared" si="1721"/>
        <v>项</v>
      </c>
      <c r="K956" s="146" t="str">
        <f t="shared" si="1722"/>
        <v>214</v>
      </c>
      <c r="N956" s="218">
        <v>0</v>
      </c>
      <c r="P956" s="219">
        <f t="shared" si="1748"/>
        <v>0</v>
      </c>
      <c r="Q956" s="219"/>
      <c r="R956" s="219"/>
      <c r="S956" s="219"/>
      <c r="T956" s="219"/>
      <c r="V956" s="219"/>
      <c r="W956" s="219">
        <v>0</v>
      </c>
      <c r="Y956" s="219">
        <f t="shared" si="1749"/>
        <v>0</v>
      </c>
      <c r="AB956" s="219"/>
      <c r="AD956" s="219">
        <f t="shared" si="1750"/>
        <v>0</v>
      </c>
      <c r="AF956" s="219"/>
      <c r="AH956" s="182">
        <v>0</v>
      </c>
      <c r="AI956" s="182">
        <f>VLOOKUP(A:A,'[4]YB01'!$A$1:$C$1317,3,FALSE)</f>
        <v>0</v>
      </c>
      <c r="AJ956" s="177">
        <f t="shared" si="1751"/>
        <v>0</v>
      </c>
      <c r="AK956" s="146">
        <v>0</v>
      </c>
      <c r="AL956" s="146">
        <f t="shared" si="1752"/>
        <v>0</v>
      </c>
      <c r="AM956" s="228">
        <v>0</v>
      </c>
      <c r="AN956" s="182">
        <f t="shared" si="1687"/>
        <v>0</v>
      </c>
      <c r="AO956" s="219">
        <v>0</v>
      </c>
      <c r="AP956" s="176">
        <f>(SUMIF([5]预算调整!$O:$O,A:A,[5]预算调整!$AD:$AD))/10000</f>
        <v>0</v>
      </c>
      <c r="AQ956" s="219">
        <f t="shared" si="1702"/>
        <v>0</v>
      </c>
      <c r="AR956" s="219">
        <v>0</v>
      </c>
      <c r="AS956" s="182">
        <f>(SUMIF([6]预算调整!$F:$F,A:A,[6]预算调整!$P:$P))/10000</f>
        <v>0</v>
      </c>
      <c r="AT956" s="219">
        <f t="shared" si="1753"/>
        <v>0</v>
      </c>
      <c r="AW956" s="231">
        <v>0</v>
      </c>
      <c r="AX956" s="182">
        <f>(SUMIF([7]Sheet2!$B:$B,A:A,[7]Sheet2!$C:$C))/10000</f>
        <v>0</v>
      </c>
      <c r="AY956" s="219">
        <f t="shared" si="1754"/>
        <v>0</v>
      </c>
      <c r="BC956" s="182">
        <v>0</v>
      </c>
      <c r="BD956" s="146">
        <f t="shared" si="1755"/>
        <v>0</v>
      </c>
      <c r="BE956" s="182">
        <v>0</v>
      </c>
      <c r="BF956" s="182">
        <f>SUMIF([8]Sheet1!$O:$O,A956,[8]Sheet1!$AD:$AD)</f>
        <v>0</v>
      </c>
    </row>
    <row r="957" hidden="1" customHeight="1" spans="1:58">
      <c r="A957" s="208">
        <v>2140307</v>
      </c>
      <c r="B957" s="60" t="s">
        <v>822</v>
      </c>
      <c r="C957" s="63">
        <f t="shared" si="1742"/>
        <v>0</v>
      </c>
      <c r="D957" s="63">
        <f t="shared" si="1743"/>
        <v>0</v>
      </c>
      <c r="E957" s="63">
        <f t="shared" si="1744"/>
        <v>0</v>
      </c>
      <c r="F957" s="63">
        <f t="shared" si="1745"/>
        <v>0</v>
      </c>
      <c r="G957" s="63">
        <f t="shared" si="1746"/>
        <v>0</v>
      </c>
      <c r="H957" s="63">
        <f t="shared" si="1747"/>
        <v>0</v>
      </c>
      <c r="I957" s="106" t="str">
        <f t="shared" si="1720"/>
        <v>否</v>
      </c>
      <c r="J957" s="146" t="str">
        <f t="shared" si="1721"/>
        <v>项</v>
      </c>
      <c r="K957" s="146" t="str">
        <f t="shared" si="1722"/>
        <v>214</v>
      </c>
      <c r="N957" s="218">
        <v>0</v>
      </c>
      <c r="P957" s="219">
        <f t="shared" si="1748"/>
        <v>0</v>
      </c>
      <c r="Q957" s="219"/>
      <c r="R957" s="219"/>
      <c r="S957" s="219"/>
      <c r="T957" s="219"/>
      <c r="V957" s="219"/>
      <c r="W957" s="219">
        <v>0</v>
      </c>
      <c r="Y957" s="219">
        <f t="shared" si="1749"/>
        <v>0</v>
      </c>
      <c r="AB957" s="219"/>
      <c r="AD957" s="219">
        <f t="shared" si="1750"/>
        <v>0</v>
      </c>
      <c r="AF957" s="219"/>
      <c r="AH957" s="182">
        <v>0</v>
      </c>
      <c r="AI957" s="182">
        <f>VLOOKUP(A:A,'[4]YB01'!$A$1:$C$1317,3,FALSE)</f>
        <v>0</v>
      </c>
      <c r="AJ957" s="177">
        <f t="shared" si="1751"/>
        <v>0</v>
      </c>
      <c r="AK957" s="146">
        <v>0</v>
      </c>
      <c r="AL957" s="146">
        <f t="shared" si="1752"/>
        <v>0</v>
      </c>
      <c r="AM957" s="228">
        <v>0</v>
      </c>
      <c r="AN957" s="182">
        <f t="shared" si="1687"/>
        <v>0</v>
      </c>
      <c r="AO957" s="219">
        <v>0</v>
      </c>
      <c r="AP957" s="176">
        <f>(SUMIF([5]预算调整!$O:$O,A:A,[5]预算调整!$AD:$AD))/10000</f>
        <v>0</v>
      </c>
      <c r="AQ957" s="219">
        <f t="shared" si="1702"/>
        <v>0</v>
      </c>
      <c r="AR957" s="219">
        <v>0</v>
      </c>
      <c r="AS957" s="182">
        <f>(SUMIF([6]预算调整!$F:$F,A:A,[6]预算调整!$P:$P))/10000</f>
        <v>0</v>
      </c>
      <c r="AT957" s="219">
        <f t="shared" si="1753"/>
        <v>0</v>
      </c>
      <c r="AW957" s="231">
        <v>0</v>
      </c>
      <c r="AX957" s="182">
        <f>(SUMIF([7]Sheet2!$B:$B,A:A,[7]Sheet2!$C:$C))/10000</f>
        <v>0</v>
      </c>
      <c r="AY957" s="219">
        <f t="shared" si="1754"/>
        <v>0</v>
      </c>
      <c r="BC957" s="182">
        <v>0</v>
      </c>
      <c r="BD957" s="146">
        <f t="shared" si="1755"/>
        <v>0</v>
      </c>
      <c r="BE957" s="182">
        <v>0</v>
      </c>
      <c r="BF957" s="182">
        <f>SUMIF([8]Sheet1!$O:$O,A957,[8]Sheet1!$AD:$AD)</f>
        <v>0</v>
      </c>
    </row>
    <row r="958" hidden="1" customHeight="1" spans="1:58">
      <c r="A958" s="208">
        <v>2140308</v>
      </c>
      <c r="B958" s="60" t="s">
        <v>823</v>
      </c>
      <c r="C958" s="63">
        <f t="shared" si="1742"/>
        <v>0</v>
      </c>
      <c r="D958" s="63">
        <f t="shared" si="1743"/>
        <v>0</v>
      </c>
      <c r="E958" s="63">
        <f t="shared" si="1744"/>
        <v>0</v>
      </c>
      <c r="F958" s="63">
        <f t="shared" si="1745"/>
        <v>0</v>
      </c>
      <c r="G958" s="63">
        <f t="shared" si="1746"/>
        <v>0</v>
      </c>
      <c r="H958" s="63">
        <f t="shared" si="1747"/>
        <v>0</v>
      </c>
      <c r="I958" s="106" t="str">
        <f t="shared" si="1720"/>
        <v>否</v>
      </c>
      <c r="J958" s="146" t="str">
        <f t="shared" si="1721"/>
        <v>项</v>
      </c>
      <c r="K958" s="146" t="str">
        <f t="shared" si="1722"/>
        <v>214</v>
      </c>
      <c r="N958" s="218">
        <v>0</v>
      </c>
      <c r="P958" s="219">
        <f t="shared" si="1748"/>
        <v>0</v>
      </c>
      <c r="Q958" s="219"/>
      <c r="R958" s="219"/>
      <c r="S958" s="219"/>
      <c r="T958" s="219"/>
      <c r="V958" s="219"/>
      <c r="W958" s="219">
        <v>0</v>
      </c>
      <c r="Y958" s="219">
        <f t="shared" si="1749"/>
        <v>0</v>
      </c>
      <c r="AB958" s="219"/>
      <c r="AD958" s="219">
        <f t="shared" si="1750"/>
        <v>0</v>
      </c>
      <c r="AF958" s="219"/>
      <c r="AH958" s="182">
        <v>0</v>
      </c>
      <c r="AI958" s="182">
        <f>VLOOKUP(A:A,'[4]YB01'!$A$1:$C$1317,3,FALSE)</f>
        <v>0</v>
      </c>
      <c r="AJ958" s="177">
        <f t="shared" si="1751"/>
        <v>0</v>
      </c>
      <c r="AK958" s="146">
        <v>0</v>
      </c>
      <c r="AL958" s="146">
        <f t="shared" si="1752"/>
        <v>0</v>
      </c>
      <c r="AM958" s="228">
        <v>0</v>
      </c>
      <c r="AN958" s="182">
        <f t="shared" si="1687"/>
        <v>0</v>
      </c>
      <c r="AO958" s="219">
        <v>0</v>
      </c>
      <c r="AP958" s="176">
        <f>(SUMIF([5]预算调整!$O:$O,A:A,[5]预算调整!$AD:$AD))/10000</f>
        <v>0</v>
      </c>
      <c r="AQ958" s="219">
        <f t="shared" si="1702"/>
        <v>0</v>
      </c>
      <c r="AR958" s="219">
        <v>0</v>
      </c>
      <c r="AS958" s="182">
        <f>(SUMIF([6]预算调整!$F:$F,A:A,[6]预算调整!$P:$P))/10000</f>
        <v>0</v>
      </c>
      <c r="AT958" s="219">
        <f t="shared" si="1753"/>
        <v>0</v>
      </c>
      <c r="AW958" s="231">
        <v>0</v>
      </c>
      <c r="AX958" s="182">
        <f>(SUMIF([7]Sheet2!$B:$B,A:A,[7]Sheet2!$C:$C))/10000</f>
        <v>0</v>
      </c>
      <c r="AY958" s="219">
        <f t="shared" si="1754"/>
        <v>0</v>
      </c>
      <c r="BC958" s="182">
        <v>0</v>
      </c>
      <c r="BD958" s="146">
        <f t="shared" si="1755"/>
        <v>0</v>
      </c>
      <c r="BE958" s="182">
        <v>0</v>
      </c>
      <c r="BF958" s="182">
        <f>SUMIF([8]Sheet1!$O:$O,A958,[8]Sheet1!$AD:$AD)</f>
        <v>0</v>
      </c>
    </row>
    <row r="959" hidden="1" customHeight="1" spans="1:58">
      <c r="A959" s="208">
        <v>2140399</v>
      </c>
      <c r="B959" s="60" t="s">
        <v>824</v>
      </c>
      <c r="C959" s="63">
        <f t="shared" si="1742"/>
        <v>0</v>
      </c>
      <c r="D959" s="63">
        <f t="shared" si="1743"/>
        <v>0</v>
      </c>
      <c r="E959" s="63">
        <f t="shared" si="1744"/>
        <v>0</v>
      </c>
      <c r="F959" s="63">
        <f t="shared" si="1745"/>
        <v>0</v>
      </c>
      <c r="G959" s="63">
        <f t="shared" si="1746"/>
        <v>0</v>
      </c>
      <c r="H959" s="63">
        <f t="shared" si="1747"/>
        <v>0</v>
      </c>
      <c r="I959" s="106" t="str">
        <f t="shared" si="1720"/>
        <v>否</v>
      </c>
      <c r="J959" s="146" t="str">
        <f t="shared" si="1721"/>
        <v>项</v>
      </c>
      <c r="K959" s="146" t="str">
        <f t="shared" si="1722"/>
        <v>214</v>
      </c>
      <c r="N959" s="218">
        <v>0</v>
      </c>
      <c r="O959" s="146">
        <v>0</v>
      </c>
      <c r="P959" s="219">
        <f t="shared" si="1748"/>
        <v>0</v>
      </c>
      <c r="Q959" s="219">
        <v>0</v>
      </c>
      <c r="R959" s="219">
        <v>0</v>
      </c>
      <c r="S959" s="219">
        <f>VLOOKUP(A:A,[3]全区!$A$1:$O$65536,15,FALSE)</f>
        <v>0</v>
      </c>
      <c r="T959" s="219">
        <v>0</v>
      </c>
      <c r="U959" s="146">
        <f>VLOOKUP(A:A,[3]全区!$A$1:$Q$65536,17,FALSE)</f>
        <v>0</v>
      </c>
      <c r="V959" s="219">
        <f>ROUND(U959,0)</f>
        <v>0</v>
      </c>
      <c r="W959" s="219">
        <v>0</v>
      </c>
      <c r="X959" s="182">
        <f>VLOOKUP(A:A,[3]全区!$A$1:$S$65536,19,FALSE)</f>
        <v>0</v>
      </c>
      <c r="Y959" s="219">
        <f t="shared" si="1749"/>
        <v>0</v>
      </c>
      <c r="AA959" s="182">
        <f>VLOOKUP(A:A,[2]全区!$A$1:$T$65536,20,FALSE)</f>
        <v>0</v>
      </c>
      <c r="AB959" s="219">
        <f>ROUND(AA959,0)</f>
        <v>0</v>
      </c>
      <c r="AC959" s="182">
        <f>VLOOKUP(A:A,[1]全区!$A$1:$V$65536,22,FALSE)</f>
        <v>0</v>
      </c>
      <c r="AD959" s="219">
        <f t="shared" si="1750"/>
        <v>0</v>
      </c>
      <c r="AE959" s="182">
        <f>VLOOKUP(A:A,[2]全区!$A$1:$P$65536,16,FALSE)</f>
        <v>0</v>
      </c>
      <c r="AF959" s="219">
        <f>ROUND(AE959,0)</f>
        <v>0</v>
      </c>
      <c r="AH959" s="182">
        <v>0</v>
      </c>
      <c r="AI959" s="182">
        <f>VLOOKUP(A:A,'[4]YB01'!$A$1:$C$1317,3,FALSE)</f>
        <v>0</v>
      </c>
      <c r="AJ959" s="177">
        <f t="shared" si="1751"/>
        <v>0</v>
      </c>
      <c r="AK959" s="146">
        <v>0</v>
      </c>
      <c r="AL959" s="146">
        <f t="shared" si="1752"/>
        <v>0</v>
      </c>
      <c r="AM959" s="228">
        <v>0</v>
      </c>
      <c r="AN959" s="182">
        <f t="shared" si="1687"/>
        <v>0</v>
      </c>
      <c r="AO959" s="219">
        <v>0</v>
      </c>
      <c r="AP959" s="176">
        <f>(SUMIF([5]预算调整!$O:$O,A:A,[5]预算调整!$AD:$AD))/10000</f>
        <v>0</v>
      </c>
      <c r="AQ959" s="219">
        <f t="shared" si="1702"/>
        <v>0</v>
      </c>
      <c r="AR959" s="219">
        <v>0</v>
      </c>
      <c r="AS959" s="182">
        <f>(SUMIF([6]预算调整!$F:$F,A:A,[6]预算调整!$P:$P))/10000</f>
        <v>0</v>
      </c>
      <c r="AT959" s="219">
        <f t="shared" si="1753"/>
        <v>0</v>
      </c>
      <c r="AW959" s="231">
        <v>0</v>
      </c>
      <c r="AX959" s="182">
        <f>(SUMIF([7]Sheet2!$B:$B,A:A,[7]Sheet2!$C:$C))/10000</f>
        <v>0</v>
      </c>
      <c r="AY959" s="219">
        <f t="shared" si="1754"/>
        <v>0</v>
      </c>
      <c r="BC959" s="182">
        <v>0</v>
      </c>
      <c r="BD959" s="146">
        <f t="shared" si="1755"/>
        <v>0</v>
      </c>
      <c r="BE959" s="182">
        <v>0</v>
      </c>
      <c r="BF959" s="182">
        <f>SUMIF([8]Sheet1!$O:$O,A959,[8]Sheet1!$AD:$AD)</f>
        <v>0</v>
      </c>
    </row>
    <row r="960" s="177" customFormat="1" hidden="1" customHeight="1" spans="1:58">
      <c r="A960" s="209">
        <v>21405</v>
      </c>
      <c r="B960" s="207" t="s">
        <v>825</v>
      </c>
      <c r="C960" s="66">
        <f t="shared" ref="C960:H960" si="1756">SUM(C961:C966)</f>
        <v>0</v>
      </c>
      <c r="D960" s="66">
        <f t="shared" si="1756"/>
        <v>0</v>
      </c>
      <c r="E960" s="66">
        <f t="shared" si="1756"/>
        <v>0</v>
      </c>
      <c r="F960" s="66">
        <f t="shared" si="1756"/>
        <v>0</v>
      </c>
      <c r="G960" s="66">
        <f t="shared" si="1756"/>
        <v>0</v>
      </c>
      <c r="H960" s="66">
        <f t="shared" si="1756"/>
        <v>0</v>
      </c>
      <c r="I960" s="106" t="str">
        <f t="shared" ref="I960:I1013" si="1757">IF(SUM(C960:H960)=0,"否","是")</f>
        <v>否</v>
      </c>
      <c r="J960" s="143" t="str">
        <f t="shared" ref="J960:J1013" si="1758">IF(LEN(A960)=3,"类",IF(LEN(A960)=5,"款","项"))</f>
        <v>款</v>
      </c>
      <c r="K960" s="143" t="str">
        <f t="shared" ref="K960:K1013" si="1759">LEFT(A960,3)</f>
        <v>214</v>
      </c>
      <c r="L960" s="143"/>
      <c r="M960" s="143"/>
      <c r="N960" s="143"/>
      <c r="O960" s="143"/>
      <c r="P960" s="143"/>
      <c r="Q960" s="143"/>
      <c r="R960" s="143"/>
      <c r="S960" s="143"/>
      <c r="T960" s="143"/>
      <c r="U960" s="143"/>
      <c r="V960" s="143"/>
      <c r="W960" s="143"/>
      <c r="AN960" s="182">
        <f t="shared" si="1687"/>
        <v>0</v>
      </c>
      <c r="AO960" s="219"/>
      <c r="AP960" s="176">
        <f>(SUMIF([5]预算调整!$O:$O,A:A,[5]预算调整!$AD:$AD))/10000</f>
        <v>0</v>
      </c>
      <c r="AQ960" s="219">
        <f t="shared" si="1702"/>
        <v>0</v>
      </c>
      <c r="AR960" s="219"/>
      <c r="AS960" s="182">
        <v>0</v>
      </c>
      <c r="AX960" s="182">
        <v>0</v>
      </c>
      <c r="BC960" s="182"/>
      <c r="BD960" s="182"/>
      <c r="BE960" s="182">
        <v>0</v>
      </c>
      <c r="BF960" s="182"/>
    </row>
    <row r="961" hidden="1" customHeight="1" spans="1:58">
      <c r="A961" s="208">
        <v>2140501</v>
      </c>
      <c r="B961" s="60" t="s">
        <v>101</v>
      </c>
      <c r="C961" s="63">
        <f t="shared" ref="C961:C966" si="1760">N961+T961+W961</f>
        <v>0</v>
      </c>
      <c r="D961" s="63">
        <f t="shared" ref="D961:D966" si="1761">Q961+T961</f>
        <v>0</v>
      </c>
      <c r="E961" s="63">
        <f t="shared" ref="E961:E966" si="1762">H961-C961</f>
        <v>0</v>
      </c>
      <c r="F961" s="63">
        <f t="shared" ref="F961:F966" si="1763">G961-D961</f>
        <v>0</v>
      </c>
      <c r="G961" s="63">
        <f t="shared" ref="G961:G966" si="1764">AW961</f>
        <v>0</v>
      </c>
      <c r="H961" s="63">
        <f t="shared" ref="H961:H966" si="1765">AK961+AN961</f>
        <v>0</v>
      </c>
      <c r="I961" s="106" t="str">
        <f t="shared" si="1757"/>
        <v>否</v>
      </c>
      <c r="J961" s="146" t="str">
        <f t="shared" si="1758"/>
        <v>项</v>
      </c>
      <c r="K961" s="146" t="str">
        <f t="shared" si="1759"/>
        <v>214</v>
      </c>
      <c r="N961" s="218">
        <v>0</v>
      </c>
      <c r="O961" s="146">
        <v>0</v>
      </c>
      <c r="P961" s="219">
        <f t="shared" ref="P961:P966" si="1766">ROUND(O961,0)</f>
        <v>0</v>
      </c>
      <c r="Q961" s="219">
        <v>0</v>
      </c>
      <c r="R961" s="219">
        <v>0</v>
      </c>
      <c r="S961" s="219">
        <f>VLOOKUP(A:A,[3]全区!$A$1:$O$65536,15,FALSE)</f>
        <v>0</v>
      </c>
      <c r="T961" s="219">
        <v>0</v>
      </c>
      <c r="U961" s="146">
        <f>VLOOKUP(A:A,[3]全区!$A$1:$Q$65536,17,FALSE)</f>
        <v>0</v>
      </c>
      <c r="V961" s="219">
        <f t="shared" ref="V961:V966" si="1767">ROUND(U961,0)</f>
        <v>0</v>
      </c>
      <c r="W961" s="219">
        <v>0</v>
      </c>
      <c r="X961" s="182">
        <f>VLOOKUP(A:A,[3]全区!$A$1:$S$65536,19,FALSE)</f>
        <v>0</v>
      </c>
      <c r="Y961" s="219">
        <f t="shared" ref="Y961:Y966" si="1768">ROUND(X961,0)</f>
        <v>0</v>
      </c>
      <c r="AA961" s="182">
        <f>VLOOKUP(A:A,[2]全区!$A$1:$T$65536,20,FALSE)</f>
        <v>0</v>
      </c>
      <c r="AB961" s="219">
        <f t="shared" ref="AB961:AB966" si="1769">ROUND(AA961,0)</f>
        <v>0</v>
      </c>
      <c r="AC961" s="182">
        <f>VLOOKUP(A:A,[1]全区!$A$1:$V$65536,22,FALSE)</f>
        <v>0</v>
      </c>
      <c r="AD961" s="219">
        <f t="shared" ref="AD961:AD966" si="1770">ROUND(AC961,0)</f>
        <v>0</v>
      </c>
      <c r="AE961" s="182">
        <f>VLOOKUP(A:A,[2]全区!$A$1:$P$65536,16,FALSE)</f>
        <v>0</v>
      </c>
      <c r="AF961" s="219">
        <f t="shared" ref="AF961:AF966" si="1771">ROUND(AE961,0)</f>
        <v>0</v>
      </c>
      <c r="AH961" s="182">
        <v>0</v>
      </c>
      <c r="AI961" s="182">
        <f>VLOOKUP(A:A,'[4]YB01'!$A$1:$C$1317,3,FALSE)</f>
        <v>0</v>
      </c>
      <c r="AJ961" s="177">
        <f t="shared" ref="AJ961:AJ966" si="1772">AO961+AR961</f>
        <v>0</v>
      </c>
      <c r="AK961" s="146">
        <v>0</v>
      </c>
      <c r="AL961" s="146">
        <f t="shared" ref="AL961:AL966" si="1773">ROUND(AM961,0)</f>
        <v>0</v>
      </c>
      <c r="AM961" s="228">
        <v>0</v>
      </c>
      <c r="AN961" s="182">
        <f t="shared" si="1687"/>
        <v>0</v>
      </c>
      <c r="AO961" s="219">
        <v>0</v>
      </c>
      <c r="AP961" s="176">
        <f>(SUMIF([5]预算调整!$O:$O,A:A,[5]预算调整!$AD:$AD))/10000</f>
        <v>0</v>
      </c>
      <c r="AQ961" s="219">
        <f t="shared" si="1702"/>
        <v>0</v>
      </c>
      <c r="AR961" s="219">
        <v>0</v>
      </c>
      <c r="AS961" s="182">
        <f>(SUMIF([6]预算调整!$F:$F,A:A,[6]预算调整!$P:$P))/10000</f>
        <v>0</v>
      </c>
      <c r="AT961" s="219">
        <f t="shared" ref="AT961:AT966" si="1774">ROUND(AS961,0)</f>
        <v>0</v>
      </c>
      <c r="AW961" s="231">
        <v>0</v>
      </c>
      <c r="AX961" s="182">
        <f>(SUMIF([7]Sheet2!$B:$B,A:A,[7]Sheet2!$C:$C))/10000</f>
        <v>0</v>
      </c>
      <c r="AY961" s="219">
        <f t="shared" ref="AY961:AY966" si="1775">ROUND(AX961,0)</f>
        <v>0</v>
      </c>
      <c r="BC961" s="182">
        <v>0</v>
      </c>
      <c r="BD961" s="146">
        <f t="shared" ref="BD961:BD966" si="1776">ROUND(BE961,0)</f>
        <v>0</v>
      </c>
      <c r="BE961" s="182">
        <v>0</v>
      </c>
      <c r="BF961" s="182">
        <f>SUMIF([8]Sheet1!$O:$O,A961,[8]Sheet1!$AD:$AD)</f>
        <v>0</v>
      </c>
    </row>
    <row r="962" hidden="1" customHeight="1" spans="1:58">
      <c r="A962" s="208">
        <v>2140502</v>
      </c>
      <c r="B962" s="60" t="s">
        <v>102</v>
      </c>
      <c r="C962" s="63">
        <f t="shared" si="1760"/>
        <v>0</v>
      </c>
      <c r="D962" s="63">
        <f t="shared" si="1761"/>
        <v>0</v>
      </c>
      <c r="E962" s="63">
        <f t="shared" si="1762"/>
        <v>0</v>
      </c>
      <c r="F962" s="63">
        <f t="shared" si="1763"/>
        <v>0</v>
      </c>
      <c r="G962" s="63">
        <f t="shared" si="1764"/>
        <v>0</v>
      </c>
      <c r="H962" s="63">
        <f t="shared" si="1765"/>
        <v>0</v>
      </c>
      <c r="I962" s="106" t="str">
        <f t="shared" si="1757"/>
        <v>否</v>
      </c>
      <c r="J962" s="146" t="str">
        <f t="shared" si="1758"/>
        <v>项</v>
      </c>
      <c r="K962" s="146" t="str">
        <f t="shared" si="1759"/>
        <v>214</v>
      </c>
      <c r="N962" s="218">
        <v>0</v>
      </c>
      <c r="O962" s="146">
        <v>0</v>
      </c>
      <c r="P962" s="219">
        <f t="shared" si="1766"/>
        <v>0</v>
      </c>
      <c r="Q962" s="219">
        <v>0</v>
      </c>
      <c r="R962" s="219">
        <v>0</v>
      </c>
      <c r="S962" s="219">
        <f>VLOOKUP(A:A,[3]全区!$A$1:$O$65536,15,FALSE)</f>
        <v>0</v>
      </c>
      <c r="T962" s="219">
        <v>0</v>
      </c>
      <c r="U962" s="146">
        <f>VLOOKUP(A:A,[3]全区!$A$1:$Q$65536,17,FALSE)</f>
        <v>0</v>
      </c>
      <c r="V962" s="219">
        <f t="shared" si="1767"/>
        <v>0</v>
      </c>
      <c r="W962" s="219">
        <v>0</v>
      </c>
      <c r="X962" s="182">
        <f>VLOOKUP(A:A,[3]全区!$A$1:$S$65536,19,FALSE)</f>
        <v>0</v>
      </c>
      <c r="Y962" s="219">
        <f t="shared" si="1768"/>
        <v>0</v>
      </c>
      <c r="AA962" s="182">
        <f>VLOOKUP(A:A,[2]全区!$A$1:$T$65536,20,FALSE)</f>
        <v>0</v>
      </c>
      <c r="AB962" s="219">
        <f t="shared" si="1769"/>
        <v>0</v>
      </c>
      <c r="AC962" s="182">
        <f>VLOOKUP(A:A,[1]全区!$A$1:$V$65536,22,FALSE)</f>
        <v>0</v>
      </c>
      <c r="AD962" s="219">
        <f t="shared" si="1770"/>
        <v>0</v>
      </c>
      <c r="AE962" s="182">
        <f>VLOOKUP(A:A,[2]全区!$A$1:$P$65536,16,FALSE)</f>
        <v>0</v>
      </c>
      <c r="AF962" s="219">
        <f t="shared" si="1771"/>
        <v>0</v>
      </c>
      <c r="AH962" s="182">
        <v>0</v>
      </c>
      <c r="AI962" s="182">
        <f>VLOOKUP(A:A,'[4]YB01'!$A$1:$C$1317,3,FALSE)</f>
        <v>0</v>
      </c>
      <c r="AJ962" s="177">
        <f t="shared" si="1772"/>
        <v>0</v>
      </c>
      <c r="AK962" s="146">
        <v>0</v>
      </c>
      <c r="AL962" s="146">
        <f t="shared" si="1773"/>
        <v>0</v>
      </c>
      <c r="AM962" s="228">
        <v>0</v>
      </c>
      <c r="AN962" s="182">
        <f t="shared" si="1687"/>
        <v>0</v>
      </c>
      <c r="AO962" s="219">
        <v>0</v>
      </c>
      <c r="AP962" s="176">
        <f>(SUMIF([5]预算调整!$O:$O,A:A,[5]预算调整!$AD:$AD))/10000</f>
        <v>0</v>
      </c>
      <c r="AQ962" s="219">
        <f t="shared" si="1702"/>
        <v>0</v>
      </c>
      <c r="AR962" s="219">
        <v>0</v>
      </c>
      <c r="AS962" s="182">
        <f>(SUMIF([6]预算调整!$F:$F,A:A,[6]预算调整!$P:$P))/10000</f>
        <v>0</v>
      </c>
      <c r="AT962" s="219">
        <f t="shared" si="1774"/>
        <v>0</v>
      </c>
      <c r="AW962" s="231">
        <v>0</v>
      </c>
      <c r="AX962" s="182">
        <f>(SUMIF([7]Sheet2!$B:$B,A:A,[7]Sheet2!$C:$C))/10000</f>
        <v>0</v>
      </c>
      <c r="AY962" s="219">
        <f t="shared" si="1775"/>
        <v>0</v>
      </c>
      <c r="BC962" s="182">
        <v>0</v>
      </c>
      <c r="BD962" s="146">
        <f t="shared" si="1776"/>
        <v>0</v>
      </c>
      <c r="BE962" s="182">
        <v>0</v>
      </c>
      <c r="BF962" s="182">
        <f>SUMIF([8]Sheet1!$O:$O,A962,[8]Sheet1!$AD:$AD)</f>
        <v>0</v>
      </c>
    </row>
    <row r="963" hidden="1" customHeight="1" spans="1:58">
      <c r="A963" s="208">
        <v>2140503</v>
      </c>
      <c r="B963" s="60" t="s">
        <v>103</v>
      </c>
      <c r="C963" s="63">
        <f t="shared" si="1760"/>
        <v>0</v>
      </c>
      <c r="D963" s="63">
        <f t="shared" si="1761"/>
        <v>0</v>
      </c>
      <c r="E963" s="63">
        <f t="shared" si="1762"/>
        <v>0</v>
      </c>
      <c r="F963" s="63">
        <f t="shared" si="1763"/>
        <v>0</v>
      </c>
      <c r="G963" s="63">
        <f t="shared" si="1764"/>
        <v>0</v>
      </c>
      <c r="H963" s="63">
        <f t="shared" si="1765"/>
        <v>0</v>
      </c>
      <c r="I963" s="106" t="str">
        <f t="shared" si="1757"/>
        <v>否</v>
      </c>
      <c r="J963" s="146" t="str">
        <f t="shared" si="1758"/>
        <v>项</v>
      </c>
      <c r="K963" s="146" t="str">
        <f t="shared" si="1759"/>
        <v>214</v>
      </c>
      <c r="N963" s="218">
        <v>0</v>
      </c>
      <c r="O963" s="146">
        <v>0</v>
      </c>
      <c r="P963" s="219">
        <f t="shared" si="1766"/>
        <v>0</v>
      </c>
      <c r="Q963" s="219">
        <v>0</v>
      </c>
      <c r="R963" s="219">
        <v>0</v>
      </c>
      <c r="S963" s="219">
        <f>VLOOKUP(A:A,[3]全区!$A$1:$O$65536,15,FALSE)</f>
        <v>0</v>
      </c>
      <c r="T963" s="219">
        <v>0</v>
      </c>
      <c r="U963" s="146">
        <f>VLOOKUP(A:A,[3]全区!$A$1:$Q$65536,17,FALSE)</f>
        <v>0</v>
      </c>
      <c r="V963" s="219">
        <f t="shared" si="1767"/>
        <v>0</v>
      </c>
      <c r="W963" s="219">
        <v>0</v>
      </c>
      <c r="X963" s="182">
        <f>VLOOKUP(A:A,[3]全区!$A$1:$S$65536,19,FALSE)</f>
        <v>0</v>
      </c>
      <c r="Y963" s="219">
        <f t="shared" si="1768"/>
        <v>0</v>
      </c>
      <c r="AA963" s="182">
        <f>VLOOKUP(A:A,[2]全区!$A$1:$T$65536,20,FALSE)</f>
        <v>0</v>
      </c>
      <c r="AB963" s="219">
        <f t="shared" si="1769"/>
        <v>0</v>
      </c>
      <c r="AC963" s="182">
        <f>VLOOKUP(A:A,[1]全区!$A$1:$V$65536,22,FALSE)</f>
        <v>0</v>
      </c>
      <c r="AD963" s="219">
        <f t="shared" si="1770"/>
        <v>0</v>
      </c>
      <c r="AE963" s="182">
        <f>VLOOKUP(A:A,[2]全区!$A$1:$P$65536,16,FALSE)</f>
        <v>0</v>
      </c>
      <c r="AF963" s="219">
        <f t="shared" si="1771"/>
        <v>0</v>
      </c>
      <c r="AH963" s="182">
        <v>0</v>
      </c>
      <c r="AI963" s="182">
        <f>VLOOKUP(A:A,'[4]YB01'!$A$1:$C$1317,3,FALSE)</f>
        <v>0</v>
      </c>
      <c r="AJ963" s="177">
        <f t="shared" si="1772"/>
        <v>0</v>
      </c>
      <c r="AK963" s="146">
        <v>0</v>
      </c>
      <c r="AL963" s="146">
        <f t="shared" si="1773"/>
        <v>0</v>
      </c>
      <c r="AM963" s="228">
        <v>0</v>
      </c>
      <c r="AN963" s="182">
        <f t="shared" si="1687"/>
        <v>0</v>
      </c>
      <c r="AO963" s="219">
        <v>0</v>
      </c>
      <c r="AP963" s="176">
        <f>(SUMIF([5]预算调整!$O:$O,A:A,[5]预算调整!$AD:$AD))/10000</f>
        <v>0</v>
      </c>
      <c r="AQ963" s="219">
        <f t="shared" si="1702"/>
        <v>0</v>
      </c>
      <c r="AR963" s="219">
        <v>0</v>
      </c>
      <c r="AS963" s="182">
        <f>(SUMIF([6]预算调整!$F:$F,A:A,[6]预算调整!$P:$P))/10000</f>
        <v>0</v>
      </c>
      <c r="AT963" s="219">
        <f t="shared" si="1774"/>
        <v>0</v>
      </c>
      <c r="AW963" s="231">
        <v>0</v>
      </c>
      <c r="AX963" s="182">
        <f>(SUMIF([7]Sheet2!$B:$B,A:A,[7]Sheet2!$C:$C))/10000</f>
        <v>0</v>
      </c>
      <c r="AY963" s="219">
        <f t="shared" si="1775"/>
        <v>0</v>
      </c>
      <c r="BC963" s="182">
        <v>0</v>
      </c>
      <c r="BD963" s="146">
        <f t="shared" si="1776"/>
        <v>0</v>
      </c>
      <c r="BE963" s="182">
        <v>0</v>
      </c>
      <c r="BF963" s="182">
        <f>SUMIF([8]Sheet1!$O:$O,A963,[8]Sheet1!$AD:$AD)</f>
        <v>0</v>
      </c>
    </row>
    <row r="964" hidden="1" customHeight="1" spans="1:58">
      <c r="A964" s="208">
        <v>2140504</v>
      </c>
      <c r="B964" s="60" t="s">
        <v>816</v>
      </c>
      <c r="C964" s="63">
        <f t="shared" si="1760"/>
        <v>0</v>
      </c>
      <c r="D964" s="63">
        <f t="shared" si="1761"/>
        <v>0</v>
      </c>
      <c r="E964" s="63">
        <f t="shared" si="1762"/>
        <v>0</v>
      </c>
      <c r="F964" s="63">
        <f t="shared" si="1763"/>
        <v>0</v>
      </c>
      <c r="G964" s="63">
        <f t="shared" si="1764"/>
        <v>0</v>
      </c>
      <c r="H964" s="63">
        <f t="shared" si="1765"/>
        <v>0</v>
      </c>
      <c r="I964" s="106" t="str">
        <f t="shared" si="1757"/>
        <v>否</v>
      </c>
      <c r="J964" s="146" t="str">
        <f t="shared" si="1758"/>
        <v>项</v>
      </c>
      <c r="K964" s="146" t="str">
        <f t="shared" si="1759"/>
        <v>214</v>
      </c>
      <c r="N964" s="218">
        <v>0</v>
      </c>
      <c r="O964" s="146">
        <v>0</v>
      </c>
      <c r="P964" s="219">
        <f t="shared" si="1766"/>
        <v>0</v>
      </c>
      <c r="Q964" s="219">
        <v>0</v>
      </c>
      <c r="R964" s="219">
        <v>0</v>
      </c>
      <c r="S964" s="219">
        <f>VLOOKUP(A:A,[3]全区!$A$1:$O$65536,15,FALSE)</f>
        <v>0</v>
      </c>
      <c r="T964" s="219">
        <v>0</v>
      </c>
      <c r="U964" s="146">
        <f>VLOOKUP(A:A,[3]全区!$A$1:$Q$65536,17,FALSE)</f>
        <v>0</v>
      </c>
      <c r="V964" s="219">
        <f t="shared" si="1767"/>
        <v>0</v>
      </c>
      <c r="W964" s="219">
        <v>0</v>
      </c>
      <c r="X964" s="182">
        <f>VLOOKUP(A:A,[3]全区!$A$1:$S$65536,19,FALSE)</f>
        <v>0</v>
      </c>
      <c r="Y964" s="219">
        <f t="shared" si="1768"/>
        <v>0</v>
      </c>
      <c r="AA964" s="182">
        <f>VLOOKUP(A:A,[2]全区!$A$1:$T$65536,20,FALSE)</f>
        <v>0</v>
      </c>
      <c r="AB964" s="219">
        <f t="shared" si="1769"/>
        <v>0</v>
      </c>
      <c r="AC964" s="182">
        <f>VLOOKUP(A:A,[1]全区!$A$1:$V$65536,22,FALSE)</f>
        <v>0</v>
      </c>
      <c r="AD964" s="219">
        <f t="shared" si="1770"/>
        <v>0</v>
      </c>
      <c r="AE964" s="182">
        <f>VLOOKUP(A:A,[2]全区!$A$1:$P$65536,16,FALSE)</f>
        <v>0</v>
      </c>
      <c r="AF964" s="219">
        <f t="shared" si="1771"/>
        <v>0</v>
      </c>
      <c r="AH964" s="182">
        <v>0</v>
      </c>
      <c r="AI964" s="182">
        <f>VLOOKUP(A:A,'[4]YB01'!$A$1:$C$1317,3,FALSE)</f>
        <v>0</v>
      </c>
      <c r="AJ964" s="177">
        <f t="shared" si="1772"/>
        <v>0</v>
      </c>
      <c r="AK964" s="146">
        <v>0</v>
      </c>
      <c r="AL964" s="146">
        <f t="shared" si="1773"/>
        <v>0</v>
      </c>
      <c r="AM964" s="228">
        <v>0</v>
      </c>
      <c r="AN964" s="182">
        <f t="shared" si="1687"/>
        <v>0</v>
      </c>
      <c r="AO964" s="219">
        <v>0</v>
      </c>
      <c r="AP964" s="176">
        <f>(SUMIF([5]预算调整!$O:$O,A:A,[5]预算调整!$AD:$AD))/10000</f>
        <v>0</v>
      </c>
      <c r="AQ964" s="219">
        <f t="shared" si="1702"/>
        <v>0</v>
      </c>
      <c r="AR964" s="219">
        <v>0</v>
      </c>
      <c r="AS964" s="182">
        <f>(SUMIF([6]预算调整!$F:$F,A:A,[6]预算调整!$P:$P))/10000</f>
        <v>0</v>
      </c>
      <c r="AT964" s="219">
        <f t="shared" si="1774"/>
        <v>0</v>
      </c>
      <c r="AW964" s="231">
        <v>0</v>
      </c>
      <c r="AX964" s="182">
        <f>(SUMIF([7]Sheet2!$B:$B,A:A,[7]Sheet2!$C:$C))/10000</f>
        <v>0</v>
      </c>
      <c r="AY964" s="219">
        <f t="shared" si="1775"/>
        <v>0</v>
      </c>
      <c r="BC964" s="182">
        <v>0</v>
      </c>
      <c r="BD964" s="146">
        <f t="shared" si="1776"/>
        <v>0</v>
      </c>
      <c r="BE964" s="182">
        <v>0</v>
      </c>
      <c r="BF964" s="182">
        <f>SUMIF([8]Sheet1!$O:$O,A964,[8]Sheet1!$AD:$AD)</f>
        <v>0</v>
      </c>
    </row>
    <row r="965" hidden="1" customHeight="1" spans="1:58">
      <c r="A965" s="208">
        <v>2140505</v>
      </c>
      <c r="B965" s="60" t="s">
        <v>826</v>
      </c>
      <c r="C965" s="63">
        <f t="shared" si="1760"/>
        <v>0</v>
      </c>
      <c r="D965" s="63">
        <f t="shared" si="1761"/>
        <v>0</v>
      </c>
      <c r="E965" s="63">
        <f t="shared" si="1762"/>
        <v>0</v>
      </c>
      <c r="F965" s="63">
        <f t="shared" si="1763"/>
        <v>0</v>
      </c>
      <c r="G965" s="63">
        <f t="shared" si="1764"/>
        <v>0</v>
      </c>
      <c r="H965" s="63">
        <f t="shared" si="1765"/>
        <v>0</v>
      </c>
      <c r="I965" s="106" t="str">
        <f t="shared" si="1757"/>
        <v>否</v>
      </c>
      <c r="J965" s="146" t="str">
        <f t="shared" si="1758"/>
        <v>项</v>
      </c>
      <c r="K965" s="146" t="str">
        <f t="shared" si="1759"/>
        <v>214</v>
      </c>
      <c r="N965" s="218">
        <v>0</v>
      </c>
      <c r="O965" s="146">
        <v>0</v>
      </c>
      <c r="P965" s="219">
        <f t="shared" si="1766"/>
        <v>0</v>
      </c>
      <c r="Q965" s="219">
        <v>0</v>
      </c>
      <c r="R965" s="219">
        <v>0</v>
      </c>
      <c r="S965" s="219">
        <f>VLOOKUP(A:A,[3]全区!$A$1:$O$65536,15,FALSE)</f>
        <v>0</v>
      </c>
      <c r="T965" s="219">
        <v>0</v>
      </c>
      <c r="U965" s="146">
        <f>VLOOKUP(A:A,[3]全区!$A$1:$Q$65536,17,FALSE)</f>
        <v>0</v>
      </c>
      <c r="V965" s="219">
        <f t="shared" si="1767"/>
        <v>0</v>
      </c>
      <c r="W965" s="219">
        <v>0</v>
      </c>
      <c r="X965" s="182">
        <f>VLOOKUP(A:A,[3]全区!$A$1:$S$65536,19,FALSE)</f>
        <v>0</v>
      </c>
      <c r="Y965" s="219">
        <f t="shared" si="1768"/>
        <v>0</v>
      </c>
      <c r="AA965" s="182">
        <f>VLOOKUP(A:A,[2]全区!$A$1:$T$65536,20,FALSE)</f>
        <v>0</v>
      </c>
      <c r="AB965" s="219">
        <f t="shared" si="1769"/>
        <v>0</v>
      </c>
      <c r="AC965" s="182">
        <f>VLOOKUP(A:A,[1]全区!$A$1:$V$65536,22,FALSE)</f>
        <v>0</v>
      </c>
      <c r="AD965" s="219">
        <f t="shared" si="1770"/>
        <v>0</v>
      </c>
      <c r="AE965" s="182">
        <f>VLOOKUP(A:A,[2]全区!$A$1:$P$65536,16,FALSE)</f>
        <v>0</v>
      </c>
      <c r="AF965" s="219">
        <f t="shared" si="1771"/>
        <v>0</v>
      </c>
      <c r="AH965" s="182">
        <v>0</v>
      </c>
      <c r="AI965" s="182">
        <f>VLOOKUP(A:A,'[4]YB01'!$A$1:$C$1317,3,FALSE)</f>
        <v>0</v>
      </c>
      <c r="AJ965" s="177">
        <f t="shared" si="1772"/>
        <v>0</v>
      </c>
      <c r="AK965" s="146">
        <v>0</v>
      </c>
      <c r="AL965" s="146">
        <f t="shared" si="1773"/>
        <v>0</v>
      </c>
      <c r="AM965" s="228">
        <v>0</v>
      </c>
      <c r="AN965" s="182">
        <f t="shared" si="1687"/>
        <v>0</v>
      </c>
      <c r="AO965" s="219">
        <v>0</v>
      </c>
      <c r="AP965" s="176">
        <f>(SUMIF([5]预算调整!$O:$O,A:A,[5]预算调整!$AD:$AD))/10000</f>
        <v>0</v>
      </c>
      <c r="AQ965" s="219">
        <f t="shared" si="1702"/>
        <v>0</v>
      </c>
      <c r="AR965" s="219">
        <v>0</v>
      </c>
      <c r="AS965" s="182">
        <f>(SUMIF([6]预算调整!$F:$F,A:A,[6]预算调整!$P:$P))/10000</f>
        <v>0</v>
      </c>
      <c r="AT965" s="219">
        <f t="shared" si="1774"/>
        <v>0</v>
      </c>
      <c r="AW965" s="231">
        <v>0</v>
      </c>
      <c r="AX965" s="182">
        <f>(SUMIF([7]Sheet2!$B:$B,A:A,[7]Sheet2!$C:$C))/10000</f>
        <v>0</v>
      </c>
      <c r="AY965" s="219">
        <f t="shared" si="1775"/>
        <v>0</v>
      </c>
      <c r="BC965" s="182">
        <v>0</v>
      </c>
      <c r="BD965" s="146">
        <f t="shared" si="1776"/>
        <v>0</v>
      </c>
      <c r="BE965" s="182">
        <v>0</v>
      </c>
      <c r="BF965" s="182">
        <f>SUMIF([8]Sheet1!$O:$O,A965,[8]Sheet1!$AD:$AD)</f>
        <v>0</v>
      </c>
    </row>
    <row r="966" hidden="1" customHeight="1" spans="1:58">
      <c r="A966" s="208">
        <v>2140599</v>
      </c>
      <c r="B966" s="60" t="s">
        <v>827</v>
      </c>
      <c r="C966" s="63">
        <f t="shared" si="1760"/>
        <v>0</v>
      </c>
      <c r="D966" s="63">
        <f t="shared" si="1761"/>
        <v>0</v>
      </c>
      <c r="E966" s="63">
        <f t="shared" si="1762"/>
        <v>0</v>
      </c>
      <c r="F966" s="63">
        <f t="shared" si="1763"/>
        <v>0</v>
      </c>
      <c r="G966" s="63">
        <f t="shared" si="1764"/>
        <v>0</v>
      </c>
      <c r="H966" s="63">
        <f t="shared" si="1765"/>
        <v>0</v>
      </c>
      <c r="I966" s="106" t="str">
        <f t="shared" si="1757"/>
        <v>否</v>
      </c>
      <c r="J966" s="146" t="str">
        <f t="shared" si="1758"/>
        <v>项</v>
      </c>
      <c r="K966" s="146" t="str">
        <f t="shared" si="1759"/>
        <v>214</v>
      </c>
      <c r="N966" s="218">
        <v>0</v>
      </c>
      <c r="O966" s="146">
        <v>0</v>
      </c>
      <c r="P966" s="219">
        <f t="shared" si="1766"/>
        <v>0</v>
      </c>
      <c r="Q966" s="219">
        <v>0</v>
      </c>
      <c r="R966" s="219">
        <v>0</v>
      </c>
      <c r="S966" s="219">
        <f>VLOOKUP(A:A,[3]全区!$A$1:$O$65536,15,FALSE)</f>
        <v>0</v>
      </c>
      <c r="T966" s="219">
        <v>0</v>
      </c>
      <c r="U966" s="146">
        <f>VLOOKUP(A:A,[3]全区!$A$1:$Q$65536,17,FALSE)</f>
        <v>0</v>
      </c>
      <c r="V966" s="219">
        <f t="shared" si="1767"/>
        <v>0</v>
      </c>
      <c r="W966" s="219">
        <v>0</v>
      </c>
      <c r="X966" s="182">
        <f>VLOOKUP(A:A,[3]全区!$A$1:$S$65536,19,FALSE)</f>
        <v>0</v>
      </c>
      <c r="Y966" s="219">
        <f t="shared" si="1768"/>
        <v>0</v>
      </c>
      <c r="AA966" s="182">
        <f>VLOOKUP(A:A,[2]全区!$A$1:$T$65536,20,FALSE)</f>
        <v>0</v>
      </c>
      <c r="AB966" s="219">
        <f t="shared" si="1769"/>
        <v>0</v>
      </c>
      <c r="AC966" s="182">
        <f>VLOOKUP(A:A,[1]全区!$A$1:$V$65536,22,FALSE)</f>
        <v>0</v>
      </c>
      <c r="AD966" s="219">
        <f t="shared" si="1770"/>
        <v>0</v>
      </c>
      <c r="AE966" s="182">
        <f>VLOOKUP(A:A,[2]全区!$A$1:$P$65536,16,FALSE)</f>
        <v>0</v>
      </c>
      <c r="AF966" s="219">
        <f t="shared" si="1771"/>
        <v>0</v>
      </c>
      <c r="AH966" s="182">
        <v>0</v>
      </c>
      <c r="AI966" s="182">
        <f>VLOOKUP(A:A,'[4]YB01'!$A$1:$C$1317,3,FALSE)</f>
        <v>0</v>
      </c>
      <c r="AJ966" s="177">
        <f t="shared" si="1772"/>
        <v>0</v>
      </c>
      <c r="AK966" s="146">
        <v>0</v>
      </c>
      <c r="AL966" s="146">
        <f t="shared" si="1773"/>
        <v>0</v>
      </c>
      <c r="AM966" s="228">
        <v>0</v>
      </c>
      <c r="AN966" s="182">
        <f t="shared" si="1687"/>
        <v>0</v>
      </c>
      <c r="AO966" s="219">
        <v>0</v>
      </c>
      <c r="AP966" s="176">
        <f>(SUMIF([5]预算调整!$O:$O,A:A,[5]预算调整!$AD:$AD))/10000</f>
        <v>0</v>
      </c>
      <c r="AQ966" s="219">
        <f t="shared" si="1702"/>
        <v>0</v>
      </c>
      <c r="AR966" s="219">
        <v>0</v>
      </c>
      <c r="AS966" s="182">
        <f>(SUMIF([6]预算调整!$F:$F,A:A,[6]预算调整!$P:$P))/10000</f>
        <v>0</v>
      </c>
      <c r="AT966" s="219">
        <f t="shared" si="1774"/>
        <v>0</v>
      </c>
      <c r="AW966" s="231">
        <v>0</v>
      </c>
      <c r="AX966" s="182">
        <f>(SUMIF([7]Sheet2!$B:$B,A:A,[7]Sheet2!$C:$C))/10000</f>
        <v>0</v>
      </c>
      <c r="AY966" s="219">
        <f t="shared" si="1775"/>
        <v>0</v>
      </c>
      <c r="BC966" s="182">
        <v>0</v>
      </c>
      <c r="BD966" s="146">
        <f t="shared" si="1776"/>
        <v>0</v>
      </c>
      <c r="BE966" s="182">
        <v>0</v>
      </c>
      <c r="BF966" s="182">
        <f>SUMIF([8]Sheet1!$O:$O,A966,[8]Sheet1!$AD:$AD)</f>
        <v>0</v>
      </c>
    </row>
    <row r="967" s="177" customFormat="1" customHeight="1" spans="1:58">
      <c r="A967" s="209">
        <v>21406</v>
      </c>
      <c r="B967" s="207" t="s">
        <v>828</v>
      </c>
      <c r="C967" s="66">
        <f t="shared" ref="C967:H967" si="1777">SUM(C968:C971)</f>
        <v>7711</v>
      </c>
      <c r="D967" s="66">
        <f t="shared" si="1777"/>
        <v>3517</v>
      </c>
      <c r="E967" s="66">
        <f t="shared" si="1777"/>
        <v>-5186</v>
      </c>
      <c r="F967" s="66">
        <f t="shared" si="1777"/>
        <v>-2673</v>
      </c>
      <c r="G967" s="66">
        <f t="shared" si="1777"/>
        <v>844</v>
      </c>
      <c r="H967" s="66">
        <f t="shared" si="1777"/>
        <v>2525</v>
      </c>
      <c r="I967" s="106" t="str">
        <f t="shared" si="1757"/>
        <v>是</v>
      </c>
      <c r="J967" s="143" t="str">
        <f t="shared" si="1758"/>
        <v>款</v>
      </c>
      <c r="K967" s="143" t="str">
        <f t="shared" si="1759"/>
        <v>214</v>
      </c>
      <c r="L967" s="143"/>
      <c r="M967" s="143"/>
      <c r="N967" s="143"/>
      <c r="O967" s="143"/>
      <c r="P967" s="143"/>
      <c r="Q967" s="143"/>
      <c r="R967" s="143"/>
      <c r="S967" s="143"/>
      <c r="T967" s="143"/>
      <c r="U967" s="143"/>
      <c r="V967" s="143"/>
      <c r="W967" s="143"/>
      <c r="AN967" s="182">
        <f t="shared" si="1687"/>
        <v>0</v>
      </c>
      <c r="AO967" s="219"/>
      <c r="AP967" s="176">
        <f>(SUMIF([5]预算调整!$O:$O,A:A,[5]预算调整!$AD:$AD))/10000</f>
        <v>0</v>
      </c>
      <c r="AQ967" s="219">
        <f t="shared" si="1702"/>
        <v>0</v>
      </c>
      <c r="AR967" s="219"/>
      <c r="AS967" s="182">
        <v>0</v>
      </c>
      <c r="AX967" s="182">
        <v>0</v>
      </c>
      <c r="BC967" s="182"/>
      <c r="BD967" s="182"/>
      <c r="BE967" s="182">
        <v>0</v>
      </c>
      <c r="BF967" s="182"/>
    </row>
    <row r="968" hidden="1" customHeight="1" spans="1:58">
      <c r="A968" s="208">
        <v>2140601</v>
      </c>
      <c r="B968" s="60" t="s">
        <v>829</v>
      </c>
      <c r="C968" s="63">
        <f t="shared" ref="C968:C971" si="1778">N968+T968+W968</f>
        <v>0</v>
      </c>
      <c r="D968" s="63">
        <f t="shared" ref="D968:D971" si="1779">Q968+T968</f>
        <v>0</v>
      </c>
      <c r="E968" s="63">
        <f t="shared" ref="E968:E971" si="1780">H968-C968</f>
        <v>0</v>
      </c>
      <c r="F968" s="63">
        <f t="shared" ref="F968:F971" si="1781">G968-D968</f>
        <v>0</v>
      </c>
      <c r="G968" s="63">
        <f t="shared" ref="G968:G971" si="1782">AW968</f>
        <v>0</v>
      </c>
      <c r="H968" s="63">
        <f t="shared" ref="H968:H971" si="1783">AK968+AN968</f>
        <v>0</v>
      </c>
      <c r="I968" s="106" t="str">
        <f t="shared" si="1757"/>
        <v>否</v>
      </c>
      <c r="J968" s="146" t="str">
        <f t="shared" si="1758"/>
        <v>项</v>
      </c>
      <c r="K968" s="146" t="str">
        <f t="shared" si="1759"/>
        <v>214</v>
      </c>
      <c r="N968" s="218">
        <v>0</v>
      </c>
      <c r="O968" s="146">
        <v>0</v>
      </c>
      <c r="P968" s="219">
        <f>ROUND(O968,0)</f>
        <v>0</v>
      </c>
      <c r="Q968" s="219">
        <v>0</v>
      </c>
      <c r="R968" s="219">
        <v>0</v>
      </c>
      <c r="S968" s="219">
        <f>VLOOKUP(A:A,[3]全区!$A$1:$O$65536,15,FALSE)</f>
        <v>0</v>
      </c>
      <c r="T968" s="219">
        <v>0</v>
      </c>
      <c r="U968" s="146">
        <f>VLOOKUP(A:A,[3]全区!$A$1:$Q$65536,17,FALSE)</f>
        <v>0</v>
      </c>
      <c r="V968" s="219">
        <f>ROUND(U968,0)</f>
        <v>0</v>
      </c>
      <c r="W968" s="219">
        <v>0</v>
      </c>
      <c r="X968" s="182">
        <f>VLOOKUP(A:A,[3]全区!$A$1:$S$65536,19,FALSE)</f>
        <v>0</v>
      </c>
      <c r="Y968" s="219">
        <f>ROUND(X968,0)</f>
        <v>0</v>
      </c>
      <c r="AA968" s="182">
        <f>VLOOKUP(A:A,[2]全区!$A$1:$T$65536,20,FALSE)</f>
        <v>0</v>
      </c>
      <c r="AB968" s="219">
        <f>ROUND(AA968,0)</f>
        <v>0</v>
      </c>
      <c r="AC968" s="182">
        <f>VLOOKUP(A:A,[1]全区!$A$1:$V$65536,22,FALSE)</f>
        <v>0</v>
      </c>
      <c r="AD968" s="219">
        <f>ROUND(AC968,0)</f>
        <v>0</v>
      </c>
      <c r="AE968" s="182">
        <f>VLOOKUP(A:A,[2]全区!$A$1:$P$65536,16,FALSE)</f>
        <v>0</v>
      </c>
      <c r="AF968" s="219">
        <f>ROUND(AE968,0)</f>
        <v>0</v>
      </c>
      <c r="AH968" s="182">
        <v>0</v>
      </c>
      <c r="AI968" s="182">
        <f>VLOOKUP(A:A,'[4]YB01'!$A$1:$C$1317,3,FALSE)</f>
        <v>0</v>
      </c>
      <c r="AJ968" s="177">
        <f t="shared" ref="AJ968:AJ971" si="1784">AO968+AR968</f>
        <v>0</v>
      </c>
      <c r="AK968" s="146">
        <v>0</v>
      </c>
      <c r="AL968" s="146">
        <f>ROUND(AM968,0)</f>
        <v>0</v>
      </c>
      <c r="AM968" s="228">
        <v>0</v>
      </c>
      <c r="AN968" s="182">
        <f t="shared" si="1687"/>
        <v>0</v>
      </c>
      <c r="AO968" s="219">
        <v>0</v>
      </c>
      <c r="AP968" s="176">
        <f>(SUMIF([5]预算调整!$O:$O,A:A,[5]预算调整!$AD:$AD))/10000</f>
        <v>0</v>
      </c>
      <c r="AQ968" s="219">
        <f t="shared" si="1702"/>
        <v>0</v>
      </c>
      <c r="AR968" s="219">
        <v>0</v>
      </c>
      <c r="AS968" s="182">
        <f>(SUMIF([6]预算调整!$F:$F,A:A,[6]预算调整!$P:$P))/10000</f>
        <v>0</v>
      </c>
      <c r="AT968" s="219">
        <f t="shared" ref="AT968:AT971" si="1785">ROUND(AS968,0)</f>
        <v>0</v>
      </c>
      <c r="AW968" s="231">
        <v>0</v>
      </c>
      <c r="AX968" s="182">
        <f>(SUMIF([7]Sheet2!$B:$B,A:A,[7]Sheet2!$C:$C))/10000</f>
        <v>0</v>
      </c>
      <c r="AY968" s="219">
        <f t="shared" ref="AY968:AY971" si="1786">ROUND(AX968,0)</f>
        <v>0</v>
      </c>
      <c r="BC968" s="182">
        <v>0</v>
      </c>
      <c r="BD968" s="146">
        <f t="shared" ref="BD968:BD971" si="1787">ROUND(BE968,0)</f>
        <v>0</v>
      </c>
      <c r="BE968" s="182">
        <v>0</v>
      </c>
      <c r="BF968" s="182">
        <f>SUMIF([8]Sheet1!$O:$O,A968,[8]Sheet1!$AD:$AD)</f>
        <v>0</v>
      </c>
    </row>
    <row r="969" customHeight="1" spans="1:58">
      <c r="A969" s="208">
        <v>2140602</v>
      </c>
      <c r="B969" s="60" t="s">
        <v>830</v>
      </c>
      <c r="C969" s="63">
        <f t="shared" si="1778"/>
        <v>7711</v>
      </c>
      <c r="D969" s="63">
        <f t="shared" si="1779"/>
        <v>3517</v>
      </c>
      <c r="E969" s="63">
        <f t="shared" si="1780"/>
        <v>-5186</v>
      </c>
      <c r="F969" s="63">
        <f t="shared" si="1781"/>
        <v>-2673</v>
      </c>
      <c r="G969" s="63">
        <f t="shared" si="1782"/>
        <v>844</v>
      </c>
      <c r="H969" s="63">
        <f t="shared" si="1783"/>
        <v>2525</v>
      </c>
      <c r="I969" s="106" t="str">
        <f t="shared" si="1757"/>
        <v>是</v>
      </c>
      <c r="J969" s="146" t="str">
        <f t="shared" si="1758"/>
        <v>项</v>
      </c>
      <c r="K969" s="146" t="str">
        <f t="shared" si="1759"/>
        <v>214</v>
      </c>
      <c r="N969" s="218">
        <v>7711</v>
      </c>
      <c r="O969" s="146">
        <v>7711</v>
      </c>
      <c r="P969" s="219">
        <f>ROUND(O969,0)</f>
        <v>7711</v>
      </c>
      <c r="Q969" s="219">
        <v>3517</v>
      </c>
      <c r="R969" s="219">
        <v>3517</v>
      </c>
      <c r="S969" s="219">
        <f>VLOOKUP(A:A,[3]全区!$A$1:$O$65536,15,FALSE)</f>
        <v>3517</v>
      </c>
      <c r="T969" s="219">
        <v>0</v>
      </c>
      <c r="U969" s="146">
        <f>VLOOKUP(A:A,[3]全区!$A$1:$Q$65536,17,FALSE)</f>
        <v>0</v>
      </c>
      <c r="V969" s="219">
        <f>ROUND(U969,0)</f>
        <v>0</v>
      </c>
      <c r="W969" s="219">
        <v>0</v>
      </c>
      <c r="X969" s="182">
        <f>VLOOKUP(A:A,[3]全区!$A$1:$S$65536,19,FALSE)</f>
        <v>0</v>
      </c>
      <c r="Y969" s="219">
        <f>ROUND(X969,0)</f>
        <v>0</v>
      </c>
      <c r="AA969" s="182">
        <f>VLOOKUP(A:A,[2]全区!$A$1:$T$65536,20,FALSE)</f>
        <v>0</v>
      </c>
      <c r="AB969" s="219">
        <f>ROUND(AA969,0)</f>
        <v>0</v>
      </c>
      <c r="AC969" s="182">
        <f>VLOOKUP(A:A,[1]全区!$A$1:$V$65536,22,FALSE)</f>
        <v>1629</v>
      </c>
      <c r="AD969" s="219">
        <f>ROUND(AC969,0)</f>
        <v>1629</v>
      </c>
      <c r="AE969" s="182">
        <f>VLOOKUP(A:A,[2]全区!$A$1:$P$65536,16,FALSE)</f>
        <v>3517</v>
      </c>
      <c r="AF969" s="219">
        <f>ROUND(AE969,0)</f>
        <v>3517</v>
      </c>
      <c r="AH969" s="182">
        <v>2525</v>
      </c>
      <c r="AI969" s="182">
        <f>VLOOKUP(A:A,'[4]YB01'!$A$1:$C$1317,3,FALSE)</f>
        <v>2525</v>
      </c>
      <c r="AJ969" s="177">
        <f t="shared" si="1784"/>
        <v>0</v>
      </c>
      <c r="AK969" s="146">
        <v>2525</v>
      </c>
      <c r="AL969" s="146">
        <f>ROUND(AM969,0)</f>
        <v>2525</v>
      </c>
      <c r="AM969" s="228">
        <v>2524.885</v>
      </c>
      <c r="AN969" s="182">
        <f t="shared" si="1687"/>
        <v>0</v>
      </c>
      <c r="AO969" s="219">
        <v>0</v>
      </c>
      <c r="AP969" s="176">
        <f>(SUMIF([5]预算调整!$O:$O,A:A,[5]预算调整!$AD:$AD))/10000</f>
        <v>0</v>
      </c>
      <c r="AQ969" s="219">
        <f t="shared" si="1702"/>
        <v>0</v>
      </c>
      <c r="AR969" s="219">
        <v>0</v>
      </c>
      <c r="AS969" s="182">
        <f>(SUMIF([6]预算调整!$F:$F,A:A,[6]预算调整!$P:$P))/10000</f>
        <v>0</v>
      </c>
      <c r="AT969" s="219">
        <f t="shared" si="1785"/>
        <v>0</v>
      </c>
      <c r="AW969" s="231">
        <v>844</v>
      </c>
      <c r="AX969" s="182">
        <f>(SUMIF([7]Sheet2!$B:$B,A:A,[7]Sheet2!$C:$C))/10000</f>
        <v>844</v>
      </c>
      <c r="AY969" s="219">
        <f t="shared" si="1786"/>
        <v>844</v>
      </c>
      <c r="BC969" s="182">
        <v>0</v>
      </c>
      <c r="BD969" s="146">
        <f t="shared" si="1787"/>
        <v>0</v>
      </c>
      <c r="BE969" s="182">
        <v>0</v>
      </c>
      <c r="BF969" s="182">
        <f>SUMIF([8]Sheet1!$O:$O,A969,[8]Sheet1!$AD:$AD)</f>
        <v>0</v>
      </c>
    </row>
    <row r="970" hidden="1" customHeight="1" spans="1:58">
      <c r="A970" s="208">
        <v>2140603</v>
      </c>
      <c r="B970" s="60" t="s">
        <v>831</v>
      </c>
      <c r="C970" s="63">
        <f t="shared" si="1778"/>
        <v>0</v>
      </c>
      <c r="D970" s="63">
        <f t="shared" si="1779"/>
        <v>0</v>
      </c>
      <c r="E970" s="63">
        <f t="shared" si="1780"/>
        <v>0</v>
      </c>
      <c r="F970" s="63">
        <f t="shared" si="1781"/>
        <v>0</v>
      </c>
      <c r="G970" s="63">
        <f t="shared" si="1782"/>
        <v>0</v>
      </c>
      <c r="H970" s="63">
        <f t="shared" si="1783"/>
        <v>0</v>
      </c>
      <c r="I970" s="106" t="str">
        <f t="shared" si="1757"/>
        <v>否</v>
      </c>
      <c r="J970" s="146" t="str">
        <f t="shared" si="1758"/>
        <v>项</v>
      </c>
      <c r="K970" s="146" t="str">
        <f t="shared" si="1759"/>
        <v>214</v>
      </c>
      <c r="N970" s="218">
        <v>0</v>
      </c>
      <c r="O970" s="146">
        <v>0</v>
      </c>
      <c r="P970" s="219">
        <f>ROUND(O970,0)</f>
        <v>0</v>
      </c>
      <c r="Q970" s="219">
        <v>0</v>
      </c>
      <c r="R970" s="219">
        <v>0</v>
      </c>
      <c r="S970" s="219">
        <f>VLOOKUP(A:A,[3]全区!$A$1:$O$65536,15,FALSE)</f>
        <v>0</v>
      </c>
      <c r="T970" s="219">
        <v>0</v>
      </c>
      <c r="U970" s="146">
        <f>VLOOKUP(A:A,[3]全区!$A$1:$Q$65536,17,FALSE)</f>
        <v>0</v>
      </c>
      <c r="V970" s="219">
        <f>ROUND(U970,0)</f>
        <v>0</v>
      </c>
      <c r="W970" s="219">
        <v>0</v>
      </c>
      <c r="X970" s="182">
        <f>VLOOKUP(A:A,[3]全区!$A$1:$S$65536,19,FALSE)</f>
        <v>0</v>
      </c>
      <c r="Y970" s="219">
        <f>ROUND(X970,0)</f>
        <v>0</v>
      </c>
      <c r="AA970" s="182">
        <f>VLOOKUP(A:A,[2]全区!$A$1:$T$65536,20,FALSE)</f>
        <v>0</v>
      </c>
      <c r="AB970" s="219">
        <f>ROUND(AA970,0)</f>
        <v>0</v>
      </c>
      <c r="AC970" s="182">
        <f>VLOOKUP(A:A,[1]全区!$A$1:$V$65536,22,FALSE)</f>
        <v>0</v>
      </c>
      <c r="AD970" s="219">
        <f>ROUND(AC970,0)</f>
        <v>0</v>
      </c>
      <c r="AE970" s="182">
        <f>VLOOKUP(A:A,[2]全区!$A$1:$P$65536,16,FALSE)</f>
        <v>0</v>
      </c>
      <c r="AF970" s="219">
        <f>ROUND(AE970,0)</f>
        <v>0</v>
      </c>
      <c r="AH970" s="182">
        <v>0</v>
      </c>
      <c r="AI970" s="182">
        <f>VLOOKUP(A:A,'[4]YB01'!$A$1:$C$1317,3,FALSE)</f>
        <v>0</v>
      </c>
      <c r="AJ970" s="177">
        <f t="shared" si="1784"/>
        <v>0</v>
      </c>
      <c r="AK970" s="146">
        <v>0</v>
      </c>
      <c r="AL970" s="146">
        <f>ROUND(AM970,0)</f>
        <v>0</v>
      </c>
      <c r="AM970" s="228">
        <v>0</v>
      </c>
      <c r="AN970" s="182">
        <f t="shared" si="1687"/>
        <v>0</v>
      </c>
      <c r="AO970" s="219">
        <v>0</v>
      </c>
      <c r="AP970" s="176">
        <f>(SUMIF([5]预算调整!$O:$O,A:A,[5]预算调整!$AD:$AD))/10000</f>
        <v>0</v>
      </c>
      <c r="AQ970" s="219">
        <f t="shared" si="1702"/>
        <v>0</v>
      </c>
      <c r="AR970" s="219">
        <v>0</v>
      </c>
      <c r="AS970" s="182">
        <f>(SUMIF([6]预算调整!$F:$F,A:A,[6]预算调整!$P:$P))/10000</f>
        <v>0</v>
      </c>
      <c r="AT970" s="219">
        <f t="shared" si="1785"/>
        <v>0</v>
      </c>
      <c r="AW970" s="231">
        <v>0</v>
      </c>
      <c r="AX970" s="182">
        <f>(SUMIF([7]Sheet2!$B:$B,A:A,[7]Sheet2!$C:$C))/10000</f>
        <v>0</v>
      </c>
      <c r="AY970" s="219">
        <f t="shared" si="1786"/>
        <v>0</v>
      </c>
      <c r="BC970" s="182">
        <v>0</v>
      </c>
      <c r="BD970" s="146">
        <f t="shared" si="1787"/>
        <v>0</v>
      </c>
      <c r="BE970" s="182">
        <v>0</v>
      </c>
      <c r="BF970" s="182">
        <f>SUMIF([8]Sheet1!$O:$O,A970,[8]Sheet1!$AD:$AD)</f>
        <v>0</v>
      </c>
    </row>
    <row r="971" hidden="1" customHeight="1" spans="1:58">
      <c r="A971" s="208">
        <v>2140699</v>
      </c>
      <c r="B971" s="60" t="s">
        <v>832</v>
      </c>
      <c r="C971" s="63">
        <f t="shared" si="1778"/>
        <v>0</v>
      </c>
      <c r="D971" s="63">
        <f t="shared" si="1779"/>
        <v>0</v>
      </c>
      <c r="E971" s="63">
        <f t="shared" si="1780"/>
        <v>0</v>
      </c>
      <c r="F971" s="63">
        <f t="shared" si="1781"/>
        <v>0</v>
      </c>
      <c r="G971" s="63">
        <f t="shared" si="1782"/>
        <v>0</v>
      </c>
      <c r="H971" s="63">
        <f t="shared" si="1783"/>
        <v>0</v>
      </c>
      <c r="I971" s="106" t="str">
        <f t="shared" si="1757"/>
        <v>否</v>
      </c>
      <c r="J971" s="146" t="str">
        <f t="shared" si="1758"/>
        <v>项</v>
      </c>
      <c r="K971" s="146" t="str">
        <f t="shared" si="1759"/>
        <v>214</v>
      </c>
      <c r="N971" s="218">
        <v>0</v>
      </c>
      <c r="O971" s="146">
        <v>0</v>
      </c>
      <c r="P971" s="219">
        <f>ROUND(O971,0)</f>
        <v>0</v>
      </c>
      <c r="Q971" s="219">
        <v>0</v>
      </c>
      <c r="R971" s="219">
        <v>0</v>
      </c>
      <c r="S971" s="219">
        <f>VLOOKUP(A:A,[3]全区!$A$1:$O$65536,15,FALSE)</f>
        <v>0</v>
      </c>
      <c r="T971" s="219">
        <v>0</v>
      </c>
      <c r="U971" s="146">
        <f>VLOOKUP(A:A,[3]全区!$A$1:$Q$65536,17,FALSE)</f>
        <v>0</v>
      </c>
      <c r="V971" s="219">
        <f>ROUND(U971,0)</f>
        <v>0</v>
      </c>
      <c r="W971" s="219">
        <v>0</v>
      </c>
      <c r="X971" s="182">
        <f>VLOOKUP(A:A,[3]全区!$A$1:$S$65536,19,FALSE)</f>
        <v>0</v>
      </c>
      <c r="Y971" s="219">
        <f>ROUND(X971,0)</f>
        <v>0</v>
      </c>
      <c r="AA971" s="182">
        <f>VLOOKUP(A:A,[2]全区!$A$1:$T$65536,20,FALSE)</f>
        <v>0</v>
      </c>
      <c r="AB971" s="219">
        <f>ROUND(AA971,0)</f>
        <v>0</v>
      </c>
      <c r="AC971" s="182">
        <f>VLOOKUP(A:A,[1]全区!$A$1:$V$65536,22,FALSE)</f>
        <v>0</v>
      </c>
      <c r="AD971" s="219">
        <f>ROUND(AC971,0)</f>
        <v>0</v>
      </c>
      <c r="AE971" s="182">
        <f>VLOOKUP(A:A,[2]全区!$A$1:$P$65536,16,FALSE)</f>
        <v>0</v>
      </c>
      <c r="AF971" s="219">
        <f>ROUND(AE971,0)</f>
        <v>0</v>
      </c>
      <c r="AH971" s="182">
        <v>0</v>
      </c>
      <c r="AI971" s="182">
        <f>VLOOKUP(A:A,'[4]YB01'!$A$1:$C$1317,3,FALSE)</f>
        <v>0</v>
      </c>
      <c r="AJ971" s="177">
        <f t="shared" si="1784"/>
        <v>0</v>
      </c>
      <c r="AK971" s="146">
        <v>0</v>
      </c>
      <c r="AL971" s="146">
        <f>ROUND(AM971,0)</f>
        <v>0</v>
      </c>
      <c r="AM971" s="228">
        <v>0</v>
      </c>
      <c r="AN971" s="182">
        <f t="shared" ref="AN971:AN1034" si="1788">BC971+BG971</f>
        <v>0</v>
      </c>
      <c r="AO971" s="219">
        <v>0</v>
      </c>
      <c r="AP971" s="176">
        <f>(SUMIF([5]预算调整!$O:$O,A:A,[5]预算调整!$AD:$AD))/10000</f>
        <v>0</v>
      </c>
      <c r="AQ971" s="219">
        <f t="shared" si="1702"/>
        <v>0</v>
      </c>
      <c r="AR971" s="219">
        <v>0</v>
      </c>
      <c r="AS971" s="182">
        <f>(SUMIF([6]预算调整!$F:$F,A:A,[6]预算调整!$P:$P))/10000</f>
        <v>0</v>
      </c>
      <c r="AT971" s="219">
        <f t="shared" si="1785"/>
        <v>0</v>
      </c>
      <c r="AW971" s="231">
        <v>0</v>
      </c>
      <c r="AX971" s="182">
        <f>(SUMIF([7]Sheet2!$B:$B,A:A,[7]Sheet2!$C:$C))/10000</f>
        <v>0</v>
      </c>
      <c r="AY971" s="219">
        <f t="shared" si="1786"/>
        <v>0</v>
      </c>
      <c r="BC971" s="182">
        <v>0</v>
      </c>
      <c r="BD971" s="146">
        <f t="shared" si="1787"/>
        <v>0</v>
      </c>
      <c r="BE971" s="182">
        <v>0</v>
      </c>
      <c r="BF971" s="182">
        <f>SUMIF([8]Sheet1!$O:$O,A971,[8]Sheet1!$AD:$AD)</f>
        <v>0</v>
      </c>
    </row>
    <row r="972" s="177" customFormat="1" hidden="1" customHeight="1" spans="1:58">
      <c r="A972" s="209">
        <v>21499</v>
      </c>
      <c r="B972" s="207" t="s">
        <v>833</v>
      </c>
      <c r="C972" s="66">
        <f t="shared" ref="C972:H972" si="1789">SUM(C973:C974)</f>
        <v>0</v>
      </c>
      <c r="D972" s="66">
        <f t="shared" si="1789"/>
        <v>0</v>
      </c>
      <c r="E972" s="66">
        <f t="shared" si="1789"/>
        <v>0</v>
      </c>
      <c r="F972" s="66">
        <f t="shared" si="1789"/>
        <v>0</v>
      </c>
      <c r="G972" s="66">
        <f t="shared" si="1789"/>
        <v>0</v>
      </c>
      <c r="H972" s="66">
        <f t="shared" si="1789"/>
        <v>0</v>
      </c>
      <c r="I972" s="106" t="str">
        <f t="shared" si="1757"/>
        <v>否</v>
      </c>
      <c r="J972" s="143" t="str">
        <f t="shared" si="1758"/>
        <v>款</v>
      </c>
      <c r="K972" s="143" t="str">
        <f t="shared" si="1759"/>
        <v>214</v>
      </c>
      <c r="L972" s="143"/>
      <c r="M972" s="143"/>
      <c r="N972" s="143"/>
      <c r="O972" s="143"/>
      <c r="P972" s="143"/>
      <c r="Q972" s="143"/>
      <c r="R972" s="143"/>
      <c r="S972" s="143"/>
      <c r="T972" s="143"/>
      <c r="U972" s="143"/>
      <c r="V972" s="143"/>
      <c r="W972" s="143"/>
      <c r="AN972" s="182">
        <f t="shared" si="1788"/>
        <v>0</v>
      </c>
      <c r="AO972" s="219"/>
      <c r="AP972" s="176">
        <f>(SUMIF([5]预算调整!$O:$O,A:A,[5]预算调整!$AD:$AD))/10000</f>
        <v>0</v>
      </c>
      <c r="AQ972" s="219">
        <f t="shared" si="1702"/>
        <v>0</v>
      </c>
      <c r="AR972" s="219"/>
      <c r="AS972" s="182">
        <v>0</v>
      </c>
      <c r="AX972" s="182">
        <v>0</v>
      </c>
      <c r="BC972" s="182"/>
      <c r="BD972" s="182"/>
      <c r="BE972" s="182">
        <v>0</v>
      </c>
      <c r="BF972" s="182"/>
    </row>
    <row r="973" hidden="1" customHeight="1" spans="1:58">
      <c r="A973" s="208">
        <v>2149901</v>
      </c>
      <c r="B973" s="60" t="s">
        <v>834</v>
      </c>
      <c r="C973" s="63">
        <f t="shared" ref="C973:C985" si="1790">N973+T973+W973</f>
        <v>0</v>
      </c>
      <c r="D973" s="63">
        <f t="shared" ref="D973:D985" si="1791">Q973+T973</f>
        <v>0</v>
      </c>
      <c r="E973" s="63">
        <f t="shared" ref="E973:E985" si="1792">H973-C973</f>
        <v>0</v>
      </c>
      <c r="F973" s="63">
        <f t="shared" ref="F973:F985" si="1793">G973-D973</f>
        <v>0</v>
      </c>
      <c r="G973" s="63">
        <f t="shared" ref="G973:G985" si="1794">AW973</f>
        <v>0</v>
      </c>
      <c r="H973" s="63">
        <f t="shared" ref="H973:H985" si="1795">AK973+AN973</f>
        <v>0</v>
      </c>
      <c r="I973" s="106" t="str">
        <f t="shared" si="1757"/>
        <v>否</v>
      </c>
      <c r="J973" s="146" t="str">
        <f t="shared" si="1758"/>
        <v>项</v>
      </c>
      <c r="K973" s="146" t="str">
        <f t="shared" si="1759"/>
        <v>214</v>
      </c>
      <c r="N973" s="218">
        <v>0</v>
      </c>
      <c r="O973" s="146">
        <v>0</v>
      </c>
      <c r="P973" s="219">
        <f>ROUND(O973,0)</f>
        <v>0</v>
      </c>
      <c r="Q973" s="219">
        <v>0</v>
      </c>
      <c r="R973" s="219">
        <v>0</v>
      </c>
      <c r="S973" s="219">
        <f>VLOOKUP(A:A,[3]全区!$A$1:$O$65536,15,FALSE)</f>
        <v>0</v>
      </c>
      <c r="T973" s="219">
        <v>0</v>
      </c>
      <c r="U973" s="146">
        <f>VLOOKUP(A:A,[3]全区!$A$1:$Q$65536,17,FALSE)</f>
        <v>0</v>
      </c>
      <c r="V973" s="219">
        <f>ROUND(U973,0)</f>
        <v>0</v>
      </c>
      <c r="W973" s="219">
        <v>0</v>
      </c>
      <c r="X973" s="182">
        <f>VLOOKUP(A:A,[3]全区!$A$1:$S$65536,19,FALSE)</f>
        <v>0</v>
      </c>
      <c r="Y973" s="219">
        <f>ROUND(X973,0)</f>
        <v>0</v>
      </c>
      <c r="AA973" s="182">
        <f>VLOOKUP(A:A,[2]全区!$A$1:$T$65536,20,FALSE)</f>
        <v>0</v>
      </c>
      <c r="AB973" s="219">
        <f>ROUND(AA973,0)</f>
        <v>0</v>
      </c>
      <c r="AC973" s="182">
        <f>VLOOKUP(A:A,[1]全区!$A$1:$V$65536,22,FALSE)</f>
        <v>0</v>
      </c>
      <c r="AD973" s="219">
        <f>ROUND(AC973,0)</f>
        <v>0</v>
      </c>
      <c r="AE973" s="182">
        <f>VLOOKUP(A:A,[2]全区!$A$1:$P$65536,16,FALSE)</f>
        <v>0</v>
      </c>
      <c r="AF973" s="219">
        <f>ROUND(AE973,0)</f>
        <v>0</v>
      </c>
      <c r="AH973" s="182">
        <v>0</v>
      </c>
      <c r="AI973" s="182">
        <f>VLOOKUP(A:A,'[4]YB01'!$A$1:$C$1317,3,FALSE)</f>
        <v>0</v>
      </c>
      <c r="AJ973" s="177">
        <f t="shared" ref="AJ973:AJ985" si="1796">AO973+AR973</f>
        <v>0</v>
      </c>
      <c r="AK973" s="146">
        <v>0</v>
      </c>
      <c r="AL973" s="146">
        <f>ROUND(AM973,0)</f>
        <v>0</v>
      </c>
      <c r="AM973" s="228">
        <v>0</v>
      </c>
      <c r="AN973" s="182">
        <f t="shared" si="1788"/>
        <v>0</v>
      </c>
      <c r="AO973" s="219">
        <v>0</v>
      </c>
      <c r="AP973" s="176">
        <f>(SUMIF([5]预算调整!$O:$O,A:A,[5]预算调整!$AD:$AD))/10000</f>
        <v>0</v>
      </c>
      <c r="AQ973" s="219">
        <f t="shared" si="1702"/>
        <v>0</v>
      </c>
      <c r="AR973" s="219">
        <v>0</v>
      </c>
      <c r="AS973" s="182">
        <f>(SUMIF([6]预算调整!$F:$F,A:A,[6]预算调整!$P:$P))/10000</f>
        <v>0</v>
      </c>
      <c r="AT973" s="219">
        <f t="shared" ref="AT973:AT985" si="1797">ROUND(AS973,0)</f>
        <v>0</v>
      </c>
      <c r="AW973" s="231">
        <v>0</v>
      </c>
      <c r="AX973" s="182">
        <f>(SUMIF([7]Sheet2!$B:$B,A:A,[7]Sheet2!$C:$C))/10000</f>
        <v>0</v>
      </c>
      <c r="AY973" s="219">
        <f t="shared" ref="AY973:AY985" si="1798">ROUND(AX973,0)</f>
        <v>0</v>
      </c>
      <c r="BC973" s="182">
        <v>0</v>
      </c>
      <c r="BD973" s="146">
        <f t="shared" ref="BD973:BD985" si="1799">ROUND(BE973,0)</f>
        <v>0</v>
      </c>
      <c r="BE973" s="182">
        <v>0</v>
      </c>
      <c r="BF973" s="182">
        <f>SUMIF([8]Sheet1!$O:$O,A973,[8]Sheet1!$AD:$AD)</f>
        <v>0</v>
      </c>
    </row>
    <row r="974" hidden="1" customHeight="1" spans="1:58">
      <c r="A974" s="208">
        <v>2149999</v>
      </c>
      <c r="B974" s="60" t="s">
        <v>835</v>
      </c>
      <c r="C974" s="63">
        <f t="shared" si="1790"/>
        <v>0</v>
      </c>
      <c r="D974" s="63">
        <f t="shared" si="1791"/>
        <v>0</v>
      </c>
      <c r="E974" s="63">
        <f t="shared" si="1792"/>
        <v>0</v>
      </c>
      <c r="F974" s="63">
        <f t="shared" si="1793"/>
        <v>0</v>
      </c>
      <c r="G974" s="63">
        <f t="shared" si="1794"/>
        <v>0</v>
      </c>
      <c r="H974" s="63">
        <f t="shared" si="1795"/>
        <v>0</v>
      </c>
      <c r="I974" s="106" t="str">
        <f t="shared" si="1757"/>
        <v>否</v>
      </c>
      <c r="J974" s="146" t="str">
        <f t="shared" si="1758"/>
        <v>项</v>
      </c>
      <c r="K974" s="146" t="str">
        <f t="shared" si="1759"/>
        <v>214</v>
      </c>
      <c r="N974" s="218">
        <v>0</v>
      </c>
      <c r="O974" s="146">
        <v>0</v>
      </c>
      <c r="P974" s="219">
        <f>ROUND(O974,0)</f>
        <v>0</v>
      </c>
      <c r="Q974" s="219">
        <v>0</v>
      </c>
      <c r="R974" s="219">
        <v>0</v>
      </c>
      <c r="S974" s="219">
        <f>VLOOKUP(A:A,[3]全区!$A$1:$O$65536,15,FALSE)</f>
        <v>0</v>
      </c>
      <c r="T974" s="219">
        <v>0</v>
      </c>
      <c r="U974" s="146">
        <f>VLOOKUP(A:A,[3]全区!$A$1:$Q$65536,17,FALSE)</f>
        <v>0</v>
      </c>
      <c r="V974" s="219">
        <f>ROUND(U974,0)</f>
        <v>0</v>
      </c>
      <c r="W974" s="219">
        <v>0</v>
      </c>
      <c r="X974" s="182">
        <f>VLOOKUP(A:A,[3]全区!$A$1:$S$65536,19,FALSE)</f>
        <v>0</v>
      </c>
      <c r="Y974" s="219">
        <f>ROUND(X974,0)</f>
        <v>0</v>
      </c>
      <c r="AA974" s="182">
        <f>VLOOKUP(A:A,[2]全区!$A$1:$T$65536,20,FALSE)</f>
        <v>0</v>
      </c>
      <c r="AB974" s="219">
        <f>ROUND(AA974,0)</f>
        <v>0</v>
      </c>
      <c r="AC974" s="182">
        <f>VLOOKUP(A:A,[1]全区!$A$1:$V$65536,22,FALSE)</f>
        <v>0</v>
      </c>
      <c r="AD974" s="219">
        <f>ROUND(AC974,0)</f>
        <v>0</v>
      </c>
      <c r="AE974" s="182">
        <f>VLOOKUP(A:A,[2]全区!$A$1:$P$65536,16,FALSE)</f>
        <v>0</v>
      </c>
      <c r="AF974" s="219">
        <f>ROUND(AE974,0)</f>
        <v>0</v>
      </c>
      <c r="AH974" s="182">
        <v>0</v>
      </c>
      <c r="AI974" s="182">
        <f>VLOOKUP(A:A,'[4]YB01'!$A$1:$C$1317,3,FALSE)</f>
        <v>0</v>
      </c>
      <c r="AJ974" s="177">
        <f t="shared" si="1796"/>
        <v>0</v>
      </c>
      <c r="AK974" s="146">
        <v>0</v>
      </c>
      <c r="AL974" s="146">
        <f>ROUND(AM974,0)</f>
        <v>0</v>
      </c>
      <c r="AM974" s="228">
        <v>0</v>
      </c>
      <c r="AN974" s="182">
        <f t="shared" si="1788"/>
        <v>0</v>
      </c>
      <c r="AO974" s="219">
        <v>0</v>
      </c>
      <c r="AP974" s="176">
        <f>(SUMIF([5]预算调整!$O:$O,A:A,[5]预算调整!$AD:$AD))/10000</f>
        <v>0</v>
      </c>
      <c r="AQ974" s="219">
        <f t="shared" si="1702"/>
        <v>0</v>
      </c>
      <c r="AR974" s="219">
        <v>0</v>
      </c>
      <c r="AS974" s="182">
        <f>(SUMIF([6]预算调整!$F:$F,A:A,[6]预算调整!$P:$P))/10000</f>
        <v>0</v>
      </c>
      <c r="AT974" s="219">
        <f t="shared" si="1797"/>
        <v>0</v>
      </c>
      <c r="AW974" s="231">
        <v>0</v>
      </c>
      <c r="AX974" s="182">
        <f>(SUMIF([7]Sheet2!$B:$B,A:A,[7]Sheet2!$C:$C))/10000</f>
        <v>0</v>
      </c>
      <c r="AY974" s="219">
        <f t="shared" si="1798"/>
        <v>0</v>
      </c>
      <c r="BC974" s="182">
        <v>0</v>
      </c>
      <c r="BD974" s="146">
        <f t="shared" si="1799"/>
        <v>0</v>
      </c>
      <c r="BE974" s="182">
        <v>0</v>
      </c>
      <c r="BF974" s="182">
        <f>SUMIF([8]Sheet1!$O:$O,A974,[8]Sheet1!$AD:$AD)</f>
        <v>0</v>
      </c>
    </row>
    <row r="975" s="177" customFormat="1" customHeight="1" spans="1:58">
      <c r="A975" s="234">
        <v>215</v>
      </c>
      <c r="B975" s="205" t="s">
        <v>836</v>
      </c>
      <c r="C975" s="55">
        <f t="shared" ref="C975:H975" si="1800">SUM(C976,C986,C1002,C1007,C1018,C1025,C1033)</f>
        <v>42</v>
      </c>
      <c r="D975" s="55">
        <f t="shared" si="1800"/>
        <v>0</v>
      </c>
      <c r="E975" s="55">
        <f t="shared" si="1800"/>
        <v>561</v>
      </c>
      <c r="F975" s="55">
        <f t="shared" si="1800"/>
        <v>561</v>
      </c>
      <c r="G975" s="55">
        <f t="shared" si="1800"/>
        <v>561</v>
      </c>
      <c r="H975" s="55">
        <f t="shared" si="1800"/>
        <v>603</v>
      </c>
      <c r="I975" s="106" t="str">
        <f t="shared" si="1757"/>
        <v>是</v>
      </c>
      <c r="J975" s="143" t="str">
        <f t="shared" si="1758"/>
        <v>类</v>
      </c>
      <c r="K975" s="143" t="str">
        <f t="shared" si="1759"/>
        <v>215</v>
      </c>
      <c r="L975" s="143"/>
      <c r="M975" s="143"/>
      <c r="N975" s="143"/>
      <c r="O975" s="143"/>
      <c r="P975" s="143"/>
      <c r="Q975" s="143"/>
      <c r="R975" s="143"/>
      <c r="S975" s="143"/>
      <c r="T975" s="143"/>
      <c r="U975" s="143"/>
      <c r="V975" s="143"/>
      <c r="W975" s="143"/>
      <c r="AN975" s="182">
        <f t="shared" si="1788"/>
        <v>0</v>
      </c>
      <c r="AO975" s="219"/>
      <c r="AP975" s="176">
        <f>(SUMIF([5]预算调整!$O:$O,A:A,[5]预算调整!$AD:$AD))/10000</f>
        <v>0</v>
      </c>
      <c r="AQ975" s="219">
        <f t="shared" si="1702"/>
        <v>0</v>
      </c>
      <c r="AR975" s="219"/>
      <c r="AS975" s="182">
        <v>0</v>
      </c>
      <c r="AX975" s="182">
        <v>0</v>
      </c>
      <c r="BC975" s="182"/>
      <c r="BD975" s="182"/>
      <c r="BE975" s="182">
        <v>0</v>
      </c>
      <c r="BF975" s="182"/>
    </row>
    <row r="976" s="177" customFormat="1" hidden="1" customHeight="1" spans="1:58">
      <c r="A976" s="209">
        <v>21501</v>
      </c>
      <c r="B976" s="207" t="s">
        <v>837</v>
      </c>
      <c r="C976" s="66">
        <f t="shared" ref="C976:H976" si="1801">SUM(C977:C985)</f>
        <v>0</v>
      </c>
      <c r="D976" s="66">
        <f t="shared" si="1801"/>
        <v>0</v>
      </c>
      <c r="E976" s="66">
        <f t="shared" si="1801"/>
        <v>0</v>
      </c>
      <c r="F976" s="66">
        <f t="shared" si="1801"/>
        <v>0</v>
      </c>
      <c r="G976" s="66">
        <f t="shared" si="1801"/>
        <v>0</v>
      </c>
      <c r="H976" s="66">
        <f t="shared" si="1801"/>
        <v>0</v>
      </c>
      <c r="I976" s="106" t="str">
        <f t="shared" si="1757"/>
        <v>否</v>
      </c>
      <c r="J976" s="143" t="str">
        <f t="shared" si="1758"/>
        <v>款</v>
      </c>
      <c r="K976" s="143" t="str">
        <f t="shared" si="1759"/>
        <v>215</v>
      </c>
      <c r="L976" s="143"/>
      <c r="M976" s="143"/>
      <c r="N976" s="143"/>
      <c r="O976" s="143"/>
      <c r="P976" s="143"/>
      <c r="Q976" s="143"/>
      <c r="R976" s="143"/>
      <c r="S976" s="143"/>
      <c r="T976" s="143"/>
      <c r="U976" s="143"/>
      <c r="V976" s="143"/>
      <c r="W976" s="143"/>
      <c r="AN976" s="182">
        <f t="shared" si="1788"/>
        <v>0</v>
      </c>
      <c r="AO976" s="219"/>
      <c r="AP976" s="176">
        <f>(SUMIF([5]预算调整!$O:$O,A:A,[5]预算调整!$AD:$AD))/10000</f>
        <v>0</v>
      </c>
      <c r="AQ976" s="219">
        <f t="shared" si="1702"/>
        <v>0</v>
      </c>
      <c r="AR976" s="219"/>
      <c r="AS976" s="182">
        <v>0</v>
      </c>
      <c r="AX976" s="182">
        <v>0</v>
      </c>
      <c r="BC976" s="182"/>
      <c r="BD976" s="182"/>
      <c r="BE976" s="182">
        <v>0</v>
      </c>
      <c r="BF976" s="182"/>
    </row>
    <row r="977" hidden="1" customHeight="1" spans="1:58">
      <c r="A977" s="208">
        <v>2150101</v>
      </c>
      <c r="B977" s="60" t="s">
        <v>101</v>
      </c>
      <c r="C977" s="63">
        <f t="shared" si="1790"/>
        <v>0</v>
      </c>
      <c r="D977" s="63">
        <f t="shared" si="1791"/>
        <v>0</v>
      </c>
      <c r="E977" s="63">
        <f t="shared" si="1792"/>
        <v>0</v>
      </c>
      <c r="F977" s="63">
        <f t="shared" si="1793"/>
        <v>0</v>
      </c>
      <c r="G977" s="63">
        <f t="shared" si="1794"/>
        <v>0</v>
      </c>
      <c r="H977" s="63">
        <f t="shared" si="1795"/>
        <v>0</v>
      </c>
      <c r="I977" s="106" t="str">
        <f t="shared" si="1757"/>
        <v>否</v>
      </c>
      <c r="J977" s="146" t="str">
        <f t="shared" si="1758"/>
        <v>项</v>
      </c>
      <c r="K977" s="146" t="str">
        <f t="shared" si="1759"/>
        <v>215</v>
      </c>
      <c r="N977" s="218">
        <v>0</v>
      </c>
      <c r="O977" s="146">
        <v>0</v>
      </c>
      <c r="P977" s="219">
        <f t="shared" ref="P977:P985" si="1802">ROUND(O977,0)</f>
        <v>0</v>
      </c>
      <c r="Q977" s="219">
        <v>0</v>
      </c>
      <c r="R977" s="219">
        <v>0</v>
      </c>
      <c r="S977" s="219">
        <f>VLOOKUP(A:A,[3]全区!$A$1:$O$65536,15,FALSE)</f>
        <v>0</v>
      </c>
      <c r="T977" s="219">
        <v>0</v>
      </c>
      <c r="U977" s="146">
        <f>VLOOKUP(A:A,[3]全区!$A$1:$Q$65536,17,FALSE)</f>
        <v>0</v>
      </c>
      <c r="V977" s="219">
        <f t="shared" ref="V977:V985" si="1803">ROUND(U977,0)</f>
        <v>0</v>
      </c>
      <c r="W977" s="219">
        <v>0</v>
      </c>
      <c r="X977" s="182">
        <f>VLOOKUP(A:A,[3]全区!$A$1:$S$65536,19,FALSE)</f>
        <v>0</v>
      </c>
      <c r="Y977" s="219">
        <f t="shared" ref="Y977:Y985" si="1804">ROUND(X977,0)</f>
        <v>0</v>
      </c>
      <c r="AA977" s="182">
        <f>VLOOKUP(A:A,[2]全区!$A$1:$T$65536,20,FALSE)</f>
        <v>0</v>
      </c>
      <c r="AB977" s="219">
        <f t="shared" ref="AB977:AB985" si="1805">ROUND(AA977,0)</f>
        <v>0</v>
      </c>
      <c r="AC977" s="182">
        <f>VLOOKUP(A:A,[1]全区!$A$1:$V$65536,22,FALSE)</f>
        <v>0</v>
      </c>
      <c r="AD977" s="219">
        <f t="shared" ref="AD977:AD985" si="1806">ROUND(AC977,0)</f>
        <v>0</v>
      </c>
      <c r="AE977" s="182">
        <f>VLOOKUP(A:A,[2]全区!$A$1:$P$65536,16,FALSE)</f>
        <v>0</v>
      </c>
      <c r="AF977" s="219">
        <f t="shared" ref="AF977:AF985" si="1807">ROUND(AE977,0)</f>
        <v>0</v>
      </c>
      <c r="AH977" s="182">
        <v>0</v>
      </c>
      <c r="AI977" s="182">
        <f>VLOOKUP(A:A,'[4]YB01'!$A$1:$C$1317,3,FALSE)</f>
        <v>0</v>
      </c>
      <c r="AJ977" s="177">
        <f t="shared" si="1796"/>
        <v>0</v>
      </c>
      <c r="AK977" s="146">
        <v>0</v>
      </c>
      <c r="AL977" s="146">
        <f t="shared" ref="AL977:AL985" si="1808">ROUND(AM977,0)</f>
        <v>0</v>
      </c>
      <c r="AM977" s="228">
        <v>0</v>
      </c>
      <c r="AN977" s="182">
        <f t="shared" si="1788"/>
        <v>0</v>
      </c>
      <c r="AO977" s="219">
        <v>0</v>
      </c>
      <c r="AP977" s="176">
        <f>(SUMIF([5]预算调整!$O:$O,A:A,[5]预算调整!$AD:$AD))/10000</f>
        <v>0</v>
      </c>
      <c r="AQ977" s="219">
        <f t="shared" si="1702"/>
        <v>0</v>
      </c>
      <c r="AR977" s="219">
        <v>0</v>
      </c>
      <c r="AS977" s="182">
        <f>(SUMIF([6]预算调整!$F:$F,A:A,[6]预算调整!$P:$P))/10000</f>
        <v>0</v>
      </c>
      <c r="AT977" s="219">
        <f t="shared" si="1797"/>
        <v>0</v>
      </c>
      <c r="AW977" s="231">
        <v>0</v>
      </c>
      <c r="AX977" s="182">
        <f>(SUMIF([7]Sheet2!$B:$B,A:A,[7]Sheet2!$C:$C))/10000</f>
        <v>0</v>
      </c>
      <c r="AY977" s="219">
        <f t="shared" si="1798"/>
        <v>0</v>
      </c>
      <c r="BC977" s="182">
        <v>0</v>
      </c>
      <c r="BD977" s="146">
        <f t="shared" si="1799"/>
        <v>0</v>
      </c>
      <c r="BE977" s="182">
        <v>0</v>
      </c>
      <c r="BF977" s="182">
        <f>SUMIF([8]Sheet1!$O:$O,A977,[8]Sheet1!$AD:$AD)</f>
        <v>0</v>
      </c>
    </row>
    <row r="978" hidden="1" customHeight="1" spans="1:58">
      <c r="A978" s="208">
        <v>2150102</v>
      </c>
      <c r="B978" s="60" t="s">
        <v>102</v>
      </c>
      <c r="C978" s="63">
        <f t="shared" si="1790"/>
        <v>0</v>
      </c>
      <c r="D978" s="63">
        <f t="shared" si="1791"/>
        <v>0</v>
      </c>
      <c r="E978" s="63">
        <f t="shared" si="1792"/>
        <v>0</v>
      </c>
      <c r="F978" s="63">
        <f t="shared" si="1793"/>
        <v>0</v>
      </c>
      <c r="G978" s="63">
        <f t="shared" si="1794"/>
        <v>0</v>
      </c>
      <c r="H978" s="63">
        <f t="shared" si="1795"/>
        <v>0</v>
      </c>
      <c r="I978" s="106" t="str">
        <f t="shared" si="1757"/>
        <v>否</v>
      </c>
      <c r="J978" s="146" t="str">
        <f t="shared" si="1758"/>
        <v>项</v>
      </c>
      <c r="K978" s="146" t="str">
        <f t="shared" si="1759"/>
        <v>215</v>
      </c>
      <c r="N978" s="218">
        <v>0</v>
      </c>
      <c r="O978" s="146">
        <v>0</v>
      </c>
      <c r="P978" s="219">
        <f t="shared" si="1802"/>
        <v>0</v>
      </c>
      <c r="Q978" s="219">
        <v>0</v>
      </c>
      <c r="R978" s="219">
        <v>0</v>
      </c>
      <c r="S978" s="219">
        <f>VLOOKUP(A:A,[3]全区!$A$1:$O$65536,15,FALSE)</f>
        <v>0</v>
      </c>
      <c r="T978" s="219">
        <v>0</v>
      </c>
      <c r="U978" s="146">
        <f>VLOOKUP(A:A,[3]全区!$A$1:$Q$65536,17,FALSE)</f>
        <v>0</v>
      </c>
      <c r="V978" s="219">
        <f t="shared" si="1803"/>
        <v>0</v>
      </c>
      <c r="W978" s="219">
        <v>0</v>
      </c>
      <c r="X978" s="182">
        <f>VLOOKUP(A:A,[3]全区!$A$1:$S$65536,19,FALSE)</f>
        <v>0</v>
      </c>
      <c r="Y978" s="219">
        <f t="shared" si="1804"/>
        <v>0</v>
      </c>
      <c r="AA978" s="182">
        <f>VLOOKUP(A:A,[2]全区!$A$1:$T$65536,20,FALSE)</f>
        <v>0</v>
      </c>
      <c r="AB978" s="219">
        <f t="shared" si="1805"/>
        <v>0</v>
      </c>
      <c r="AC978" s="182">
        <f>VLOOKUP(A:A,[1]全区!$A$1:$V$65536,22,FALSE)</f>
        <v>0</v>
      </c>
      <c r="AD978" s="219">
        <f t="shared" si="1806"/>
        <v>0</v>
      </c>
      <c r="AE978" s="182">
        <f>VLOOKUP(A:A,[2]全区!$A$1:$P$65536,16,FALSE)</f>
        <v>0</v>
      </c>
      <c r="AF978" s="219">
        <f t="shared" si="1807"/>
        <v>0</v>
      </c>
      <c r="AH978" s="182">
        <v>0</v>
      </c>
      <c r="AI978" s="182">
        <f>VLOOKUP(A:A,'[4]YB01'!$A$1:$C$1317,3,FALSE)</f>
        <v>0</v>
      </c>
      <c r="AJ978" s="177">
        <f t="shared" si="1796"/>
        <v>0</v>
      </c>
      <c r="AK978" s="146">
        <v>0</v>
      </c>
      <c r="AL978" s="146">
        <f t="shared" si="1808"/>
        <v>0</v>
      </c>
      <c r="AM978" s="228">
        <v>0</v>
      </c>
      <c r="AN978" s="182">
        <f t="shared" si="1788"/>
        <v>0</v>
      </c>
      <c r="AO978" s="219">
        <v>0</v>
      </c>
      <c r="AP978" s="176">
        <f>(SUMIF([5]预算调整!$O:$O,A:A,[5]预算调整!$AD:$AD))/10000</f>
        <v>0</v>
      </c>
      <c r="AQ978" s="219">
        <f t="shared" si="1702"/>
        <v>0</v>
      </c>
      <c r="AR978" s="219">
        <v>0</v>
      </c>
      <c r="AS978" s="182">
        <f>(SUMIF([6]预算调整!$F:$F,A:A,[6]预算调整!$P:$P))/10000</f>
        <v>0</v>
      </c>
      <c r="AT978" s="219">
        <f t="shared" si="1797"/>
        <v>0</v>
      </c>
      <c r="AW978" s="231">
        <v>0</v>
      </c>
      <c r="AX978" s="182">
        <f>(SUMIF([7]Sheet2!$B:$B,A:A,[7]Sheet2!$C:$C))/10000</f>
        <v>0</v>
      </c>
      <c r="AY978" s="219">
        <f t="shared" si="1798"/>
        <v>0</v>
      </c>
      <c r="BC978" s="182">
        <v>0</v>
      </c>
      <c r="BD978" s="146">
        <f t="shared" si="1799"/>
        <v>0</v>
      </c>
      <c r="BE978" s="182">
        <v>0</v>
      </c>
      <c r="BF978" s="182">
        <f>SUMIF([8]Sheet1!$O:$O,A978,[8]Sheet1!$AD:$AD)</f>
        <v>0</v>
      </c>
    </row>
    <row r="979" hidden="1" customHeight="1" spans="1:58">
      <c r="A979" s="208">
        <v>2150103</v>
      </c>
      <c r="B979" s="60" t="s">
        <v>103</v>
      </c>
      <c r="C979" s="63">
        <f t="shared" si="1790"/>
        <v>0</v>
      </c>
      <c r="D979" s="63">
        <f t="shared" si="1791"/>
        <v>0</v>
      </c>
      <c r="E979" s="63">
        <f t="shared" si="1792"/>
        <v>0</v>
      </c>
      <c r="F979" s="63">
        <f t="shared" si="1793"/>
        <v>0</v>
      </c>
      <c r="G979" s="63">
        <f t="shared" si="1794"/>
        <v>0</v>
      </c>
      <c r="H979" s="63">
        <f t="shared" si="1795"/>
        <v>0</v>
      </c>
      <c r="I979" s="106" t="str">
        <f t="shared" si="1757"/>
        <v>否</v>
      </c>
      <c r="J979" s="146" t="str">
        <f t="shared" si="1758"/>
        <v>项</v>
      </c>
      <c r="K979" s="146" t="str">
        <f t="shared" si="1759"/>
        <v>215</v>
      </c>
      <c r="N979" s="218">
        <v>0</v>
      </c>
      <c r="O979" s="146">
        <v>0</v>
      </c>
      <c r="P979" s="219">
        <f t="shared" si="1802"/>
        <v>0</v>
      </c>
      <c r="Q979" s="219">
        <v>0</v>
      </c>
      <c r="R979" s="219">
        <v>0</v>
      </c>
      <c r="S979" s="219">
        <f>VLOOKUP(A:A,[3]全区!$A$1:$O$65536,15,FALSE)</f>
        <v>0</v>
      </c>
      <c r="T979" s="219">
        <v>0</v>
      </c>
      <c r="U979" s="146">
        <f>VLOOKUP(A:A,[3]全区!$A$1:$Q$65536,17,FALSE)</f>
        <v>0</v>
      </c>
      <c r="V979" s="219">
        <f t="shared" si="1803"/>
        <v>0</v>
      </c>
      <c r="W979" s="219">
        <v>0</v>
      </c>
      <c r="X979" s="182">
        <f>VLOOKUP(A:A,[3]全区!$A$1:$S$65536,19,FALSE)</f>
        <v>0</v>
      </c>
      <c r="Y979" s="219">
        <f t="shared" si="1804"/>
        <v>0</v>
      </c>
      <c r="AA979" s="182">
        <f>VLOOKUP(A:A,[2]全区!$A$1:$T$65536,20,FALSE)</f>
        <v>0</v>
      </c>
      <c r="AB979" s="219">
        <f t="shared" si="1805"/>
        <v>0</v>
      </c>
      <c r="AC979" s="182">
        <f>VLOOKUP(A:A,[1]全区!$A$1:$V$65536,22,FALSE)</f>
        <v>0</v>
      </c>
      <c r="AD979" s="219">
        <f t="shared" si="1806"/>
        <v>0</v>
      </c>
      <c r="AE979" s="182">
        <f>VLOOKUP(A:A,[2]全区!$A$1:$P$65536,16,FALSE)</f>
        <v>0</v>
      </c>
      <c r="AF979" s="219">
        <f t="shared" si="1807"/>
        <v>0</v>
      </c>
      <c r="AH979" s="182">
        <v>0</v>
      </c>
      <c r="AI979" s="182">
        <f>VLOOKUP(A:A,'[4]YB01'!$A$1:$C$1317,3,FALSE)</f>
        <v>0</v>
      </c>
      <c r="AJ979" s="177">
        <f t="shared" si="1796"/>
        <v>0</v>
      </c>
      <c r="AK979" s="146">
        <v>0</v>
      </c>
      <c r="AL979" s="146">
        <f t="shared" si="1808"/>
        <v>0</v>
      </c>
      <c r="AM979" s="228">
        <v>0</v>
      </c>
      <c r="AN979" s="182">
        <f t="shared" si="1788"/>
        <v>0</v>
      </c>
      <c r="AO979" s="219">
        <v>0</v>
      </c>
      <c r="AP979" s="176">
        <f>(SUMIF([5]预算调整!$O:$O,A:A,[5]预算调整!$AD:$AD))/10000</f>
        <v>0</v>
      </c>
      <c r="AQ979" s="219">
        <f t="shared" si="1702"/>
        <v>0</v>
      </c>
      <c r="AR979" s="219">
        <v>0</v>
      </c>
      <c r="AS979" s="182">
        <f>(SUMIF([6]预算调整!$F:$F,A:A,[6]预算调整!$P:$P))/10000</f>
        <v>0</v>
      </c>
      <c r="AT979" s="219">
        <f t="shared" si="1797"/>
        <v>0</v>
      </c>
      <c r="AW979" s="231">
        <v>0</v>
      </c>
      <c r="AX979" s="182">
        <f>(SUMIF([7]Sheet2!$B:$B,A:A,[7]Sheet2!$C:$C))/10000</f>
        <v>0</v>
      </c>
      <c r="AY979" s="219">
        <f t="shared" si="1798"/>
        <v>0</v>
      </c>
      <c r="BC979" s="182">
        <v>0</v>
      </c>
      <c r="BD979" s="146">
        <f t="shared" si="1799"/>
        <v>0</v>
      </c>
      <c r="BE979" s="182">
        <v>0</v>
      </c>
      <c r="BF979" s="182">
        <f>SUMIF([8]Sheet1!$O:$O,A979,[8]Sheet1!$AD:$AD)</f>
        <v>0</v>
      </c>
    </row>
    <row r="980" hidden="1" customHeight="1" spans="1:58">
      <c r="A980" s="208">
        <v>2150104</v>
      </c>
      <c r="B980" s="60" t="s">
        <v>838</v>
      </c>
      <c r="C980" s="63">
        <f t="shared" si="1790"/>
        <v>0</v>
      </c>
      <c r="D980" s="63">
        <f t="shared" si="1791"/>
        <v>0</v>
      </c>
      <c r="E980" s="63">
        <f t="shared" si="1792"/>
        <v>0</v>
      </c>
      <c r="F980" s="63">
        <f t="shared" si="1793"/>
        <v>0</v>
      </c>
      <c r="G980" s="63">
        <f t="shared" si="1794"/>
        <v>0</v>
      </c>
      <c r="H980" s="63">
        <f t="shared" si="1795"/>
        <v>0</v>
      </c>
      <c r="I980" s="106" t="str">
        <f t="shared" si="1757"/>
        <v>否</v>
      </c>
      <c r="J980" s="146" t="str">
        <f t="shared" si="1758"/>
        <v>项</v>
      </c>
      <c r="K980" s="146" t="str">
        <f t="shared" si="1759"/>
        <v>215</v>
      </c>
      <c r="N980" s="218">
        <v>0</v>
      </c>
      <c r="O980" s="146">
        <v>0</v>
      </c>
      <c r="P980" s="219">
        <f t="shared" si="1802"/>
        <v>0</v>
      </c>
      <c r="Q980" s="219">
        <v>0</v>
      </c>
      <c r="R980" s="219">
        <v>0</v>
      </c>
      <c r="S980" s="219">
        <f>VLOOKUP(A:A,[3]全区!$A$1:$O$65536,15,FALSE)</f>
        <v>0</v>
      </c>
      <c r="T980" s="219">
        <v>0</v>
      </c>
      <c r="U980" s="146">
        <f>VLOOKUP(A:A,[3]全区!$A$1:$Q$65536,17,FALSE)</f>
        <v>0</v>
      </c>
      <c r="V980" s="219">
        <f t="shared" si="1803"/>
        <v>0</v>
      </c>
      <c r="W980" s="219">
        <v>0</v>
      </c>
      <c r="X980" s="182">
        <f>VLOOKUP(A:A,[3]全区!$A$1:$S$65536,19,FALSE)</f>
        <v>0</v>
      </c>
      <c r="Y980" s="219">
        <f t="shared" si="1804"/>
        <v>0</v>
      </c>
      <c r="AA980" s="182">
        <f>VLOOKUP(A:A,[2]全区!$A$1:$T$65536,20,FALSE)</f>
        <v>0</v>
      </c>
      <c r="AB980" s="219">
        <f t="shared" si="1805"/>
        <v>0</v>
      </c>
      <c r="AC980" s="182">
        <f>VLOOKUP(A:A,[1]全区!$A$1:$V$65536,22,FALSE)</f>
        <v>0</v>
      </c>
      <c r="AD980" s="219">
        <f t="shared" si="1806"/>
        <v>0</v>
      </c>
      <c r="AE980" s="182">
        <f>VLOOKUP(A:A,[2]全区!$A$1:$P$65536,16,FALSE)</f>
        <v>0</v>
      </c>
      <c r="AF980" s="219">
        <f t="shared" si="1807"/>
        <v>0</v>
      </c>
      <c r="AH980" s="182">
        <v>0</v>
      </c>
      <c r="AI980" s="182">
        <f>VLOOKUP(A:A,'[4]YB01'!$A$1:$C$1317,3,FALSE)</f>
        <v>0</v>
      </c>
      <c r="AJ980" s="177">
        <f t="shared" si="1796"/>
        <v>0</v>
      </c>
      <c r="AK980" s="146">
        <v>0</v>
      </c>
      <c r="AL980" s="146">
        <f t="shared" si="1808"/>
        <v>0</v>
      </c>
      <c r="AM980" s="228">
        <v>0</v>
      </c>
      <c r="AN980" s="182">
        <f t="shared" si="1788"/>
        <v>0</v>
      </c>
      <c r="AO980" s="219">
        <v>0</v>
      </c>
      <c r="AP980" s="176">
        <f>(SUMIF([5]预算调整!$O:$O,A:A,[5]预算调整!$AD:$AD))/10000</f>
        <v>0</v>
      </c>
      <c r="AQ980" s="219">
        <f t="shared" si="1702"/>
        <v>0</v>
      </c>
      <c r="AR980" s="219">
        <v>0</v>
      </c>
      <c r="AS980" s="182">
        <f>(SUMIF([6]预算调整!$F:$F,A:A,[6]预算调整!$P:$P))/10000</f>
        <v>0</v>
      </c>
      <c r="AT980" s="219">
        <f t="shared" si="1797"/>
        <v>0</v>
      </c>
      <c r="AW980" s="231">
        <v>0</v>
      </c>
      <c r="AX980" s="182">
        <f>(SUMIF([7]Sheet2!$B:$B,A:A,[7]Sheet2!$C:$C))/10000</f>
        <v>0</v>
      </c>
      <c r="AY980" s="219">
        <f t="shared" si="1798"/>
        <v>0</v>
      </c>
      <c r="BC980" s="182">
        <v>0</v>
      </c>
      <c r="BD980" s="146">
        <f t="shared" si="1799"/>
        <v>0</v>
      </c>
      <c r="BE980" s="182">
        <v>0</v>
      </c>
      <c r="BF980" s="182">
        <f>SUMIF([8]Sheet1!$O:$O,A980,[8]Sheet1!$AD:$AD)</f>
        <v>0</v>
      </c>
    </row>
    <row r="981" hidden="1" customHeight="1" spans="1:58">
      <c r="A981" s="208">
        <v>2150105</v>
      </c>
      <c r="B981" s="60" t="s">
        <v>839</v>
      </c>
      <c r="C981" s="63">
        <f t="shared" si="1790"/>
        <v>0</v>
      </c>
      <c r="D981" s="63">
        <f t="shared" si="1791"/>
        <v>0</v>
      </c>
      <c r="E981" s="63">
        <f t="shared" si="1792"/>
        <v>0</v>
      </c>
      <c r="F981" s="63">
        <f t="shared" si="1793"/>
        <v>0</v>
      </c>
      <c r="G981" s="63">
        <f t="shared" si="1794"/>
        <v>0</v>
      </c>
      <c r="H981" s="63">
        <f t="shared" si="1795"/>
        <v>0</v>
      </c>
      <c r="I981" s="106" t="str">
        <f t="shared" si="1757"/>
        <v>否</v>
      </c>
      <c r="J981" s="146" t="str">
        <f t="shared" si="1758"/>
        <v>项</v>
      </c>
      <c r="K981" s="146" t="str">
        <f t="shared" si="1759"/>
        <v>215</v>
      </c>
      <c r="N981" s="218">
        <v>0</v>
      </c>
      <c r="O981" s="146">
        <v>0</v>
      </c>
      <c r="P981" s="219">
        <f t="shared" si="1802"/>
        <v>0</v>
      </c>
      <c r="Q981" s="219">
        <v>0</v>
      </c>
      <c r="R981" s="219">
        <v>0</v>
      </c>
      <c r="S981" s="219">
        <f>VLOOKUP(A:A,[3]全区!$A$1:$O$65536,15,FALSE)</f>
        <v>0</v>
      </c>
      <c r="T981" s="219">
        <v>0</v>
      </c>
      <c r="U981" s="146">
        <f>VLOOKUP(A:A,[3]全区!$A$1:$Q$65536,17,FALSE)</f>
        <v>0</v>
      </c>
      <c r="V981" s="219">
        <f t="shared" si="1803"/>
        <v>0</v>
      </c>
      <c r="W981" s="219">
        <v>0</v>
      </c>
      <c r="X981" s="182">
        <f>VLOOKUP(A:A,[3]全区!$A$1:$S$65536,19,FALSE)</f>
        <v>0</v>
      </c>
      <c r="Y981" s="219">
        <f t="shared" si="1804"/>
        <v>0</v>
      </c>
      <c r="AA981" s="182">
        <f>VLOOKUP(A:A,[2]全区!$A$1:$T$65536,20,FALSE)</f>
        <v>0</v>
      </c>
      <c r="AB981" s="219">
        <f t="shared" si="1805"/>
        <v>0</v>
      </c>
      <c r="AC981" s="182">
        <f>VLOOKUP(A:A,[1]全区!$A$1:$V$65536,22,FALSE)</f>
        <v>0</v>
      </c>
      <c r="AD981" s="219">
        <f t="shared" si="1806"/>
        <v>0</v>
      </c>
      <c r="AE981" s="182">
        <f>VLOOKUP(A:A,[2]全区!$A$1:$P$65536,16,FALSE)</f>
        <v>0</v>
      </c>
      <c r="AF981" s="219">
        <f t="shared" si="1807"/>
        <v>0</v>
      </c>
      <c r="AH981" s="182">
        <v>0</v>
      </c>
      <c r="AI981" s="182">
        <f>VLOOKUP(A:A,'[4]YB01'!$A$1:$C$1317,3,FALSE)</f>
        <v>0</v>
      </c>
      <c r="AJ981" s="177">
        <f t="shared" si="1796"/>
        <v>0</v>
      </c>
      <c r="AK981" s="146">
        <v>0</v>
      </c>
      <c r="AL981" s="146">
        <f t="shared" si="1808"/>
        <v>0</v>
      </c>
      <c r="AM981" s="228">
        <v>0</v>
      </c>
      <c r="AN981" s="182">
        <f t="shared" si="1788"/>
        <v>0</v>
      </c>
      <c r="AO981" s="219">
        <v>0</v>
      </c>
      <c r="AP981" s="176">
        <f>(SUMIF([5]预算调整!$O:$O,A:A,[5]预算调整!$AD:$AD))/10000</f>
        <v>0</v>
      </c>
      <c r="AQ981" s="219">
        <f t="shared" si="1702"/>
        <v>0</v>
      </c>
      <c r="AR981" s="219">
        <v>0</v>
      </c>
      <c r="AS981" s="182">
        <f>(SUMIF([6]预算调整!$F:$F,A:A,[6]预算调整!$P:$P))/10000</f>
        <v>0</v>
      </c>
      <c r="AT981" s="219">
        <f t="shared" si="1797"/>
        <v>0</v>
      </c>
      <c r="AW981" s="231">
        <v>0</v>
      </c>
      <c r="AX981" s="182">
        <f>(SUMIF([7]Sheet2!$B:$B,A:A,[7]Sheet2!$C:$C))/10000</f>
        <v>0</v>
      </c>
      <c r="AY981" s="219">
        <f t="shared" si="1798"/>
        <v>0</v>
      </c>
      <c r="BC981" s="182">
        <v>0</v>
      </c>
      <c r="BD981" s="146">
        <f t="shared" si="1799"/>
        <v>0</v>
      </c>
      <c r="BE981" s="182">
        <v>0</v>
      </c>
      <c r="BF981" s="182">
        <f>SUMIF([8]Sheet1!$O:$O,A981,[8]Sheet1!$AD:$AD)</f>
        <v>0</v>
      </c>
    </row>
    <row r="982" hidden="1" customHeight="1" spans="1:58">
      <c r="A982" s="208">
        <v>2150106</v>
      </c>
      <c r="B982" s="60" t="s">
        <v>840</v>
      </c>
      <c r="C982" s="63">
        <f t="shared" si="1790"/>
        <v>0</v>
      </c>
      <c r="D982" s="63">
        <f t="shared" si="1791"/>
        <v>0</v>
      </c>
      <c r="E982" s="63">
        <f t="shared" si="1792"/>
        <v>0</v>
      </c>
      <c r="F982" s="63">
        <f t="shared" si="1793"/>
        <v>0</v>
      </c>
      <c r="G982" s="63">
        <f t="shared" si="1794"/>
        <v>0</v>
      </c>
      <c r="H982" s="63">
        <f t="shared" si="1795"/>
        <v>0</v>
      </c>
      <c r="I982" s="106" t="str">
        <f t="shared" si="1757"/>
        <v>否</v>
      </c>
      <c r="J982" s="146" t="str">
        <f t="shared" si="1758"/>
        <v>项</v>
      </c>
      <c r="K982" s="146" t="str">
        <f t="shared" si="1759"/>
        <v>215</v>
      </c>
      <c r="N982" s="218">
        <v>0</v>
      </c>
      <c r="O982" s="146">
        <v>0</v>
      </c>
      <c r="P982" s="219">
        <f t="shared" si="1802"/>
        <v>0</v>
      </c>
      <c r="Q982" s="219">
        <v>0</v>
      </c>
      <c r="R982" s="219">
        <v>0</v>
      </c>
      <c r="S982" s="219">
        <f>VLOOKUP(A:A,[3]全区!$A$1:$O$65536,15,FALSE)</f>
        <v>0</v>
      </c>
      <c r="T982" s="219">
        <v>0</v>
      </c>
      <c r="U982" s="146">
        <f>VLOOKUP(A:A,[3]全区!$A$1:$Q$65536,17,FALSE)</f>
        <v>0</v>
      </c>
      <c r="V982" s="219">
        <f t="shared" si="1803"/>
        <v>0</v>
      </c>
      <c r="W982" s="219">
        <v>0</v>
      </c>
      <c r="X982" s="182">
        <f>VLOOKUP(A:A,[3]全区!$A$1:$S$65536,19,FALSE)</f>
        <v>0</v>
      </c>
      <c r="Y982" s="219">
        <f t="shared" si="1804"/>
        <v>0</v>
      </c>
      <c r="AA982" s="182">
        <f>VLOOKUP(A:A,[2]全区!$A$1:$T$65536,20,FALSE)</f>
        <v>0</v>
      </c>
      <c r="AB982" s="219">
        <f t="shared" si="1805"/>
        <v>0</v>
      </c>
      <c r="AC982" s="182">
        <f>VLOOKUP(A:A,[1]全区!$A$1:$V$65536,22,FALSE)</f>
        <v>0</v>
      </c>
      <c r="AD982" s="219">
        <f t="shared" si="1806"/>
        <v>0</v>
      </c>
      <c r="AE982" s="182">
        <f>VLOOKUP(A:A,[2]全区!$A$1:$P$65536,16,FALSE)</f>
        <v>0</v>
      </c>
      <c r="AF982" s="219">
        <f t="shared" si="1807"/>
        <v>0</v>
      </c>
      <c r="AH982" s="182">
        <v>0</v>
      </c>
      <c r="AI982" s="182">
        <f>VLOOKUP(A:A,'[4]YB01'!$A$1:$C$1317,3,FALSE)</f>
        <v>0</v>
      </c>
      <c r="AJ982" s="177">
        <f t="shared" si="1796"/>
        <v>0</v>
      </c>
      <c r="AK982" s="146">
        <v>0</v>
      </c>
      <c r="AL982" s="146">
        <f t="shared" si="1808"/>
        <v>0</v>
      </c>
      <c r="AM982" s="228">
        <v>0</v>
      </c>
      <c r="AN982" s="182">
        <f t="shared" si="1788"/>
        <v>0</v>
      </c>
      <c r="AO982" s="219">
        <v>0</v>
      </c>
      <c r="AP982" s="176">
        <f>(SUMIF([5]预算调整!$O:$O,A:A,[5]预算调整!$AD:$AD))/10000</f>
        <v>0</v>
      </c>
      <c r="AQ982" s="219">
        <f t="shared" ref="AQ982:AQ1045" si="1809">ROUND(AP982,0)</f>
        <v>0</v>
      </c>
      <c r="AR982" s="219">
        <v>0</v>
      </c>
      <c r="AS982" s="182">
        <f>(SUMIF([6]预算调整!$F:$F,A:A,[6]预算调整!$P:$P))/10000</f>
        <v>0</v>
      </c>
      <c r="AT982" s="219">
        <f t="shared" si="1797"/>
        <v>0</v>
      </c>
      <c r="AW982" s="231">
        <v>0</v>
      </c>
      <c r="AX982" s="182">
        <f>(SUMIF([7]Sheet2!$B:$B,A:A,[7]Sheet2!$C:$C))/10000</f>
        <v>0</v>
      </c>
      <c r="AY982" s="219">
        <f t="shared" si="1798"/>
        <v>0</v>
      </c>
      <c r="BC982" s="182">
        <v>0</v>
      </c>
      <c r="BD982" s="146">
        <f t="shared" si="1799"/>
        <v>0</v>
      </c>
      <c r="BE982" s="182">
        <v>0</v>
      </c>
      <c r="BF982" s="182">
        <f>SUMIF([8]Sheet1!$O:$O,A982,[8]Sheet1!$AD:$AD)</f>
        <v>0</v>
      </c>
    </row>
    <row r="983" hidden="1" customHeight="1" spans="1:58">
      <c r="A983" s="208">
        <v>2150107</v>
      </c>
      <c r="B983" s="60" t="s">
        <v>841</v>
      </c>
      <c r="C983" s="63">
        <f t="shared" si="1790"/>
        <v>0</v>
      </c>
      <c r="D983" s="63">
        <f t="shared" si="1791"/>
        <v>0</v>
      </c>
      <c r="E983" s="63">
        <f t="shared" si="1792"/>
        <v>0</v>
      </c>
      <c r="F983" s="63">
        <f t="shared" si="1793"/>
        <v>0</v>
      </c>
      <c r="G983" s="63">
        <f t="shared" si="1794"/>
        <v>0</v>
      </c>
      <c r="H983" s="63">
        <f t="shared" si="1795"/>
        <v>0</v>
      </c>
      <c r="I983" s="106" t="str">
        <f t="shared" si="1757"/>
        <v>否</v>
      </c>
      <c r="J983" s="146" t="str">
        <f t="shared" si="1758"/>
        <v>项</v>
      </c>
      <c r="K983" s="146" t="str">
        <f t="shared" si="1759"/>
        <v>215</v>
      </c>
      <c r="N983" s="218">
        <v>0</v>
      </c>
      <c r="O983" s="146">
        <v>0</v>
      </c>
      <c r="P983" s="219">
        <f t="shared" si="1802"/>
        <v>0</v>
      </c>
      <c r="Q983" s="219">
        <v>0</v>
      </c>
      <c r="R983" s="219">
        <v>0</v>
      </c>
      <c r="S983" s="219">
        <f>VLOOKUP(A:A,[3]全区!$A$1:$O$65536,15,FALSE)</f>
        <v>0</v>
      </c>
      <c r="T983" s="219">
        <v>0</v>
      </c>
      <c r="U983" s="146">
        <f>VLOOKUP(A:A,[3]全区!$A$1:$Q$65536,17,FALSE)</f>
        <v>0</v>
      </c>
      <c r="V983" s="219">
        <f t="shared" si="1803"/>
        <v>0</v>
      </c>
      <c r="W983" s="219">
        <v>0</v>
      </c>
      <c r="X983" s="182">
        <f>VLOOKUP(A:A,[3]全区!$A$1:$S$65536,19,FALSE)</f>
        <v>0</v>
      </c>
      <c r="Y983" s="219">
        <f t="shared" si="1804"/>
        <v>0</v>
      </c>
      <c r="AA983" s="182">
        <f>VLOOKUP(A:A,[2]全区!$A$1:$T$65536,20,FALSE)</f>
        <v>0</v>
      </c>
      <c r="AB983" s="219">
        <f t="shared" si="1805"/>
        <v>0</v>
      </c>
      <c r="AC983" s="182">
        <f>VLOOKUP(A:A,[1]全区!$A$1:$V$65536,22,FALSE)</f>
        <v>0</v>
      </c>
      <c r="AD983" s="219">
        <f t="shared" si="1806"/>
        <v>0</v>
      </c>
      <c r="AE983" s="182">
        <f>VLOOKUP(A:A,[2]全区!$A$1:$P$65536,16,FALSE)</f>
        <v>0</v>
      </c>
      <c r="AF983" s="219">
        <f t="shared" si="1807"/>
        <v>0</v>
      </c>
      <c r="AH983" s="182">
        <v>0</v>
      </c>
      <c r="AI983" s="182">
        <f>VLOOKUP(A:A,'[4]YB01'!$A$1:$C$1317,3,FALSE)</f>
        <v>0</v>
      </c>
      <c r="AJ983" s="177">
        <f t="shared" si="1796"/>
        <v>0</v>
      </c>
      <c r="AK983" s="146">
        <v>0</v>
      </c>
      <c r="AL983" s="146">
        <f t="shared" si="1808"/>
        <v>0</v>
      </c>
      <c r="AM983" s="228">
        <v>0</v>
      </c>
      <c r="AN983" s="182">
        <f t="shared" si="1788"/>
        <v>0</v>
      </c>
      <c r="AO983" s="219">
        <v>0</v>
      </c>
      <c r="AP983" s="176">
        <f>(SUMIF([5]预算调整!$O:$O,A:A,[5]预算调整!$AD:$AD))/10000</f>
        <v>0</v>
      </c>
      <c r="AQ983" s="219">
        <f t="shared" si="1809"/>
        <v>0</v>
      </c>
      <c r="AR983" s="219">
        <v>0</v>
      </c>
      <c r="AS983" s="182">
        <f>(SUMIF([6]预算调整!$F:$F,A:A,[6]预算调整!$P:$P))/10000</f>
        <v>0</v>
      </c>
      <c r="AT983" s="219">
        <f t="shared" si="1797"/>
        <v>0</v>
      </c>
      <c r="AW983" s="231">
        <v>0</v>
      </c>
      <c r="AX983" s="182">
        <f>(SUMIF([7]Sheet2!$B:$B,A:A,[7]Sheet2!$C:$C))/10000</f>
        <v>0</v>
      </c>
      <c r="AY983" s="219">
        <f t="shared" si="1798"/>
        <v>0</v>
      </c>
      <c r="BC983" s="182">
        <v>0</v>
      </c>
      <c r="BD983" s="146">
        <f t="shared" si="1799"/>
        <v>0</v>
      </c>
      <c r="BE983" s="182">
        <v>0</v>
      </c>
      <c r="BF983" s="182">
        <f>SUMIF([8]Sheet1!$O:$O,A983,[8]Sheet1!$AD:$AD)</f>
        <v>0</v>
      </c>
    </row>
    <row r="984" hidden="1" customHeight="1" spans="1:58">
      <c r="A984" s="208">
        <v>2150108</v>
      </c>
      <c r="B984" s="60" t="s">
        <v>842</v>
      </c>
      <c r="C984" s="63">
        <f t="shared" si="1790"/>
        <v>0</v>
      </c>
      <c r="D984" s="63">
        <f t="shared" si="1791"/>
        <v>0</v>
      </c>
      <c r="E984" s="63">
        <f t="shared" si="1792"/>
        <v>0</v>
      </c>
      <c r="F984" s="63">
        <f t="shared" si="1793"/>
        <v>0</v>
      </c>
      <c r="G984" s="63">
        <f t="shared" si="1794"/>
        <v>0</v>
      </c>
      <c r="H984" s="63">
        <f t="shared" si="1795"/>
        <v>0</v>
      </c>
      <c r="I984" s="106" t="str">
        <f t="shared" si="1757"/>
        <v>否</v>
      </c>
      <c r="J984" s="146" t="str">
        <f t="shared" si="1758"/>
        <v>项</v>
      </c>
      <c r="K984" s="146" t="str">
        <f t="shared" si="1759"/>
        <v>215</v>
      </c>
      <c r="N984" s="218">
        <v>0</v>
      </c>
      <c r="O984" s="146">
        <v>0</v>
      </c>
      <c r="P984" s="219">
        <f t="shared" si="1802"/>
        <v>0</v>
      </c>
      <c r="Q984" s="219">
        <v>0</v>
      </c>
      <c r="R984" s="219">
        <v>0</v>
      </c>
      <c r="S984" s="219">
        <f>VLOOKUP(A:A,[3]全区!$A$1:$O$65536,15,FALSE)</f>
        <v>0</v>
      </c>
      <c r="T984" s="219">
        <v>0</v>
      </c>
      <c r="U984" s="146">
        <f>VLOOKUP(A:A,[3]全区!$A$1:$Q$65536,17,FALSE)</f>
        <v>0</v>
      </c>
      <c r="V984" s="219">
        <f t="shared" si="1803"/>
        <v>0</v>
      </c>
      <c r="W984" s="219">
        <v>0</v>
      </c>
      <c r="X984" s="182">
        <f>VLOOKUP(A:A,[3]全区!$A$1:$S$65536,19,FALSE)</f>
        <v>0</v>
      </c>
      <c r="Y984" s="219">
        <f t="shared" si="1804"/>
        <v>0</v>
      </c>
      <c r="AA984" s="182">
        <f>VLOOKUP(A:A,[2]全区!$A$1:$T$65536,20,FALSE)</f>
        <v>0</v>
      </c>
      <c r="AB984" s="219">
        <f t="shared" si="1805"/>
        <v>0</v>
      </c>
      <c r="AC984" s="182">
        <f>VLOOKUP(A:A,[1]全区!$A$1:$V$65536,22,FALSE)</f>
        <v>0</v>
      </c>
      <c r="AD984" s="219">
        <f t="shared" si="1806"/>
        <v>0</v>
      </c>
      <c r="AE984" s="182">
        <f>VLOOKUP(A:A,[2]全区!$A$1:$P$65536,16,FALSE)</f>
        <v>0</v>
      </c>
      <c r="AF984" s="219">
        <f t="shared" si="1807"/>
        <v>0</v>
      </c>
      <c r="AH984" s="182">
        <v>0</v>
      </c>
      <c r="AI984" s="182">
        <f>VLOOKUP(A:A,'[4]YB01'!$A$1:$C$1317,3,FALSE)</f>
        <v>0</v>
      </c>
      <c r="AJ984" s="177">
        <f t="shared" si="1796"/>
        <v>0</v>
      </c>
      <c r="AK984" s="146">
        <v>0</v>
      </c>
      <c r="AL984" s="146">
        <f t="shared" si="1808"/>
        <v>0</v>
      </c>
      <c r="AM984" s="228">
        <v>0</v>
      </c>
      <c r="AN984" s="182">
        <f t="shared" si="1788"/>
        <v>0</v>
      </c>
      <c r="AO984" s="219">
        <v>0</v>
      </c>
      <c r="AP984" s="176">
        <f>(SUMIF([5]预算调整!$O:$O,A:A,[5]预算调整!$AD:$AD))/10000</f>
        <v>0</v>
      </c>
      <c r="AQ984" s="219">
        <f t="shared" si="1809"/>
        <v>0</v>
      </c>
      <c r="AR984" s="219">
        <v>0</v>
      </c>
      <c r="AS984" s="182">
        <f>(SUMIF([6]预算调整!$F:$F,A:A,[6]预算调整!$P:$P))/10000</f>
        <v>0</v>
      </c>
      <c r="AT984" s="219">
        <f t="shared" si="1797"/>
        <v>0</v>
      </c>
      <c r="AW984" s="231">
        <v>0</v>
      </c>
      <c r="AX984" s="182">
        <f>(SUMIF([7]Sheet2!$B:$B,A:A,[7]Sheet2!$C:$C))/10000</f>
        <v>0</v>
      </c>
      <c r="AY984" s="219">
        <f t="shared" si="1798"/>
        <v>0</v>
      </c>
      <c r="BC984" s="182">
        <v>0</v>
      </c>
      <c r="BD984" s="146">
        <f t="shared" si="1799"/>
        <v>0</v>
      </c>
      <c r="BE984" s="182">
        <v>0</v>
      </c>
      <c r="BF984" s="182">
        <f>SUMIF([8]Sheet1!$O:$O,A984,[8]Sheet1!$AD:$AD)</f>
        <v>0</v>
      </c>
    </row>
    <row r="985" hidden="1" customHeight="1" spans="1:58">
      <c r="A985" s="208">
        <v>2150199</v>
      </c>
      <c r="B985" s="60" t="s">
        <v>843</v>
      </c>
      <c r="C985" s="63">
        <f t="shared" si="1790"/>
        <v>0</v>
      </c>
      <c r="D985" s="63">
        <f t="shared" si="1791"/>
        <v>0</v>
      </c>
      <c r="E985" s="63">
        <f t="shared" si="1792"/>
        <v>0</v>
      </c>
      <c r="F985" s="63">
        <f t="shared" si="1793"/>
        <v>0</v>
      </c>
      <c r="G985" s="63">
        <f t="shared" si="1794"/>
        <v>0</v>
      </c>
      <c r="H985" s="63">
        <f t="shared" si="1795"/>
        <v>0</v>
      </c>
      <c r="I985" s="106" t="str">
        <f t="shared" si="1757"/>
        <v>否</v>
      </c>
      <c r="J985" s="146" t="str">
        <f t="shared" si="1758"/>
        <v>项</v>
      </c>
      <c r="K985" s="146" t="str">
        <f t="shared" si="1759"/>
        <v>215</v>
      </c>
      <c r="N985" s="218">
        <v>0</v>
      </c>
      <c r="O985" s="146">
        <v>0</v>
      </c>
      <c r="P985" s="219">
        <f t="shared" si="1802"/>
        <v>0</v>
      </c>
      <c r="Q985" s="219">
        <v>0</v>
      </c>
      <c r="R985" s="219">
        <v>0</v>
      </c>
      <c r="S985" s="219">
        <f>VLOOKUP(A:A,[3]全区!$A$1:$O$65536,15,FALSE)</f>
        <v>0</v>
      </c>
      <c r="T985" s="219">
        <v>0</v>
      </c>
      <c r="U985" s="146">
        <f>VLOOKUP(A:A,[3]全区!$A$1:$Q$65536,17,FALSE)</f>
        <v>0</v>
      </c>
      <c r="V985" s="219">
        <f t="shared" si="1803"/>
        <v>0</v>
      </c>
      <c r="W985" s="219">
        <v>0</v>
      </c>
      <c r="X985" s="182">
        <f>VLOOKUP(A:A,[3]全区!$A$1:$S$65536,19,FALSE)</f>
        <v>0</v>
      </c>
      <c r="Y985" s="219">
        <f t="shared" si="1804"/>
        <v>0</v>
      </c>
      <c r="AA985" s="182">
        <f>VLOOKUP(A:A,[2]全区!$A$1:$T$65536,20,FALSE)</f>
        <v>0</v>
      </c>
      <c r="AB985" s="219">
        <f t="shared" si="1805"/>
        <v>0</v>
      </c>
      <c r="AC985" s="182">
        <f>VLOOKUP(A:A,[1]全区!$A$1:$V$65536,22,FALSE)</f>
        <v>0</v>
      </c>
      <c r="AD985" s="219">
        <f t="shared" si="1806"/>
        <v>0</v>
      </c>
      <c r="AE985" s="182">
        <f>VLOOKUP(A:A,[2]全区!$A$1:$P$65536,16,FALSE)</f>
        <v>0</v>
      </c>
      <c r="AF985" s="219">
        <f t="shared" si="1807"/>
        <v>0</v>
      </c>
      <c r="AH985" s="182">
        <v>0</v>
      </c>
      <c r="AI985" s="182">
        <f>VLOOKUP(A:A,'[4]YB01'!$A$1:$C$1317,3,FALSE)</f>
        <v>0</v>
      </c>
      <c r="AJ985" s="177">
        <f t="shared" si="1796"/>
        <v>0</v>
      </c>
      <c r="AK985" s="146">
        <v>0</v>
      </c>
      <c r="AL985" s="146">
        <f t="shared" si="1808"/>
        <v>0</v>
      </c>
      <c r="AM985" s="228">
        <v>0</v>
      </c>
      <c r="AN985" s="182">
        <f t="shared" si="1788"/>
        <v>0</v>
      </c>
      <c r="AO985" s="219">
        <v>0</v>
      </c>
      <c r="AP985" s="176">
        <f>(SUMIF([5]预算调整!$O:$O,A:A,[5]预算调整!$AD:$AD))/10000</f>
        <v>0</v>
      </c>
      <c r="AQ985" s="219">
        <f t="shared" si="1809"/>
        <v>0</v>
      </c>
      <c r="AR985" s="219">
        <v>0</v>
      </c>
      <c r="AS985" s="182">
        <f>(SUMIF([6]预算调整!$F:$F,A:A,[6]预算调整!$P:$P))/10000</f>
        <v>0</v>
      </c>
      <c r="AT985" s="219">
        <f t="shared" si="1797"/>
        <v>0</v>
      </c>
      <c r="AW985" s="231">
        <v>0</v>
      </c>
      <c r="AX985" s="182">
        <f>(SUMIF([7]Sheet2!$B:$B,A:A,[7]Sheet2!$C:$C))/10000</f>
        <v>0</v>
      </c>
      <c r="AY985" s="219">
        <f t="shared" si="1798"/>
        <v>0</v>
      </c>
      <c r="BC985" s="182">
        <v>0</v>
      </c>
      <c r="BD985" s="146">
        <f t="shared" si="1799"/>
        <v>0</v>
      </c>
      <c r="BE985" s="182">
        <v>0</v>
      </c>
      <c r="BF985" s="182">
        <f>SUMIF([8]Sheet1!$O:$O,A985,[8]Sheet1!$AD:$AD)</f>
        <v>0</v>
      </c>
    </row>
    <row r="986" s="177" customFormat="1" hidden="1" customHeight="1" spans="1:58">
      <c r="A986" s="209">
        <v>21502</v>
      </c>
      <c r="B986" s="207" t="s">
        <v>844</v>
      </c>
      <c r="C986" s="66">
        <f t="shared" ref="C986:H986" si="1810">SUM(C987:C1001)</f>
        <v>0</v>
      </c>
      <c r="D986" s="66">
        <f t="shared" si="1810"/>
        <v>0</v>
      </c>
      <c r="E986" s="66">
        <f t="shared" si="1810"/>
        <v>0</v>
      </c>
      <c r="F986" s="66">
        <f t="shared" si="1810"/>
        <v>0</v>
      </c>
      <c r="G986" s="66">
        <f t="shared" si="1810"/>
        <v>0</v>
      </c>
      <c r="H986" s="66">
        <f t="shared" si="1810"/>
        <v>0</v>
      </c>
      <c r="I986" s="106" t="str">
        <f t="shared" si="1757"/>
        <v>否</v>
      </c>
      <c r="J986" s="143" t="str">
        <f t="shared" si="1758"/>
        <v>款</v>
      </c>
      <c r="K986" s="143" t="str">
        <f t="shared" si="1759"/>
        <v>215</v>
      </c>
      <c r="L986" s="143"/>
      <c r="M986" s="143"/>
      <c r="N986" s="143"/>
      <c r="O986" s="143"/>
      <c r="P986" s="143"/>
      <c r="Q986" s="143"/>
      <c r="R986" s="143"/>
      <c r="S986" s="143"/>
      <c r="T986" s="143"/>
      <c r="U986" s="143"/>
      <c r="V986" s="143"/>
      <c r="W986" s="143"/>
      <c r="AN986" s="182">
        <f t="shared" si="1788"/>
        <v>0</v>
      </c>
      <c r="AO986" s="219"/>
      <c r="AP986" s="176">
        <f>(SUMIF([5]预算调整!$O:$O,A:A,[5]预算调整!$AD:$AD))/10000</f>
        <v>0</v>
      </c>
      <c r="AQ986" s="219">
        <f t="shared" si="1809"/>
        <v>0</v>
      </c>
      <c r="AR986" s="219"/>
      <c r="AS986" s="182">
        <v>0</v>
      </c>
      <c r="AX986" s="182">
        <v>0</v>
      </c>
      <c r="BC986" s="182"/>
      <c r="BD986" s="182"/>
      <c r="BE986" s="182">
        <v>0</v>
      </c>
      <c r="BF986" s="182"/>
    </row>
    <row r="987" hidden="1" customHeight="1" spans="1:58">
      <c r="A987" s="208">
        <v>2150201</v>
      </c>
      <c r="B987" s="60" t="s">
        <v>101</v>
      </c>
      <c r="C987" s="63">
        <f t="shared" ref="C987:C1001" si="1811">N987+T987+W987</f>
        <v>0</v>
      </c>
      <c r="D987" s="63">
        <f t="shared" ref="D987:D1001" si="1812">Q987+T987</f>
        <v>0</v>
      </c>
      <c r="E987" s="63">
        <f t="shared" ref="E987:E1001" si="1813">H987-C987</f>
        <v>0</v>
      </c>
      <c r="F987" s="63">
        <f t="shared" ref="F987:F1001" si="1814">G987-D987</f>
        <v>0</v>
      </c>
      <c r="G987" s="63">
        <f t="shared" ref="G987:G1001" si="1815">AW987</f>
        <v>0</v>
      </c>
      <c r="H987" s="63">
        <f t="shared" ref="H987:H1001" si="1816">AK987+AN987</f>
        <v>0</v>
      </c>
      <c r="I987" s="106" t="str">
        <f t="shared" si="1757"/>
        <v>否</v>
      </c>
      <c r="J987" s="146" t="str">
        <f t="shared" si="1758"/>
        <v>项</v>
      </c>
      <c r="K987" s="146" t="str">
        <f t="shared" si="1759"/>
        <v>215</v>
      </c>
      <c r="N987" s="218">
        <v>0</v>
      </c>
      <c r="O987" s="146">
        <v>0</v>
      </c>
      <c r="P987" s="219">
        <f t="shared" ref="P987:P1001" si="1817">ROUND(O987,0)</f>
        <v>0</v>
      </c>
      <c r="Q987" s="219">
        <v>0</v>
      </c>
      <c r="R987" s="219">
        <v>0</v>
      </c>
      <c r="S987" s="219">
        <f>VLOOKUP(A:A,[3]全区!$A$1:$O$65536,15,FALSE)</f>
        <v>0</v>
      </c>
      <c r="T987" s="219">
        <v>0</v>
      </c>
      <c r="U987" s="146">
        <f>VLOOKUP(A:A,[3]全区!$A$1:$Q$65536,17,FALSE)</f>
        <v>0</v>
      </c>
      <c r="V987" s="219">
        <f t="shared" ref="V987:V1001" si="1818">ROUND(U987,0)</f>
        <v>0</v>
      </c>
      <c r="W987" s="219">
        <v>0</v>
      </c>
      <c r="X987" s="182">
        <f>VLOOKUP(A:A,[3]全区!$A$1:$S$65536,19,FALSE)</f>
        <v>0</v>
      </c>
      <c r="Y987" s="219">
        <f t="shared" ref="Y987:Y1001" si="1819">ROUND(X987,0)</f>
        <v>0</v>
      </c>
      <c r="AA987" s="182">
        <f>VLOOKUP(A:A,[2]全区!$A$1:$T$65536,20,FALSE)</f>
        <v>0</v>
      </c>
      <c r="AB987" s="219">
        <f t="shared" ref="AB987:AB1001" si="1820">ROUND(AA987,0)</f>
        <v>0</v>
      </c>
      <c r="AC987" s="182">
        <f>VLOOKUP(A:A,[1]全区!$A$1:$V$65536,22,FALSE)</f>
        <v>0</v>
      </c>
      <c r="AD987" s="219">
        <f t="shared" ref="AD987:AD1001" si="1821">ROUND(AC987,0)</f>
        <v>0</v>
      </c>
      <c r="AE987" s="182">
        <f>VLOOKUP(A:A,[2]全区!$A$1:$P$65536,16,FALSE)</f>
        <v>0</v>
      </c>
      <c r="AF987" s="219">
        <f t="shared" ref="AF987:AF1001" si="1822">ROUND(AE987,0)</f>
        <v>0</v>
      </c>
      <c r="AH987" s="182">
        <v>0</v>
      </c>
      <c r="AI987" s="182">
        <f>VLOOKUP(A:A,'[4]YB01'!$A$1:$C$1317,3,FALSE)</f>
        <v>0</v>
      </c>
      <c r="AJ987" s="177">
        <f t="shared" ref="AJ987:AJ1001" si="1823">AO987+AR987</f>
        <v>0</v>
      </c>
      <c r="AK987" s="146">
        <v>0</v>
      </c>
      <c r="AL987" s="146">
        <f t="shared" ref="AL987:AL1001" si="1824">ROUND(AM987,0)</f>
        <v>0</v>
      </c>
      <c r="AM987" s="228">
        <v>0</v>
      </c>
      <c r="AN987" s="182">
        <f t="shared" si="1788"/>
        <v>0</v>
      </c>
      <c r="AO987" s="219">
        <v>0</v>
      </c>
      <c r="AP987" s="176">
        <f>(SUMIF([5]预算调整!$O:$O,A:A,[5]预算调整!$AD:$AD))/10000</f>
        <v>0</v>
      </c>
      <c r="AQ987" s="219">
        <f t="shared" si="1809"/>
        <v>0</v>
      </c>
      <c r="AR987" s="219">
        <v>0</v>
      </c>
      <c r="AS987" s="182">
        <f>(SUMIF([6]预算调整!$F:$F,A:A,[6]预算调整!$P:$P))/10000</f>
        <v>0</v>
      </c>
      <c r="AT987" s="219">
        <f t="shared" ref="AT987:AT1001" si="1825">ROUND(AS987,0)</f>
        <v>0</v>
      </c>
      <c r="AW987" s="231">
        <v>0</v>
      </c>
      <c r="AX987" s="182">
        <f>(SUMIF([7]Sheet2!$B:$B,A:A,[7]Sheet2!$C:$C))/10000</f>
        <v>0</v>
      </c>
      <c r="AY987" s="219">
        <f t="shared" ref="AY987:AY1001" si="1826">ROUND(AX987,0)</f>
        <v>0</v>
      </c>
      <c r="BC987" s="182">
        <v>0</v>
      </c>
      <c r="BD987" s="146">
        <f t="shared" ref="BD987:BD1001" si="1827">ROUND(BE987,0)</f>
        <v>0</v>
      </c>
      <c r="BE987" s="182">
        <v>0</v>
      </c>
      <c r="BF987" s="182">
        <f>SUMIF([8]Sheet1!$O:$O,A987,[8]Sheet1!$AD:$AD)</f>
        <v>0</v>
      </c>
    </row>
    <row r="988" hidden="1" customHeight="1" spans="1:58">
      <c r="A988" s="208">
        <v>2150202</v>
      </c>
      <c r="B988" s="60" t="s">
        <v>102</v>
      </c>
      <c r="C988" s="63">
        <f t="shared" si="1811"/>
        <v>0</v>
      </c>
      <c r="D988" s="63">
        <f t="shared" si="1812"/>
        <v>0</v>
      </c>
      <c r="E988" s="63">
        <f t="shared" si="1813"/>
        <v>0</v>
      </c>
      <c r="F988" s="63">
        <f t="shared" si="1814"/>
        <v>0</v>
      </c>
      <c r="G988" s="63">
        <f t="shared" si="1815"/>
        <v>0</v>
      </c>
      <c r="H988" s="63">
        <f t="shared" si="1816"/>
        <v>0</v>
      </c>
      <c r="I988" s="106" t="str">
        <f t="shared" si="1757"/>
        <v>否</v>
      </c>
      <c r="J988" s="146" t="str">
        <f t="shared" si="1758"/>
        <v>项</v>
      </c>
      <c r="K988" s="146" t="str">
        <f t="shared" si="1759"/>
        <v>215</v>
      </c>
      <c r="N988" s="218">
        <v>0</v>
      </c>
      <c r="O988" s="146">
        <v>0</v>
      </c>
      <c r="P988" s="219">
        <f t="shared" si="1817"/>
        <v>0</v>
      </c>
      <c r="Q988" s="219">
        <v>0</v>
      </c>
      <c r="R988" s="219">
        <v>0</v>
      </c>
      <c r="S988" s="219">
        <f>VLOOKUP(A:A,[3]全区!$A$1:$O$65536,15,FALSE)</f>
        <v>0</v>
      </c>
      <c r="T988" s="219">
        <v>0</v>
      </c>
      <c r="U988" s="146">
        <f>VLOOKUP(A:A,[3]全区!$A$1:$Q$65536,17,FALSE)</f>
        <v>0</v>
      </c>
      <c r="V988" s="219">
        <f t="shared" si="1818"/>
        <v>0</v>
      </c>
      <c r="W988" s="219">
        <v>0</v>
      </c>
      <c r="X988" s="182">
        <f>VLOOKUP(A:A,[3]全区!$A$1:$S$65536,19,FALSE)</f>
        <v>0</v>
      </c>
      <c r="Y988" s="219">
        <f t="shared" si="1819"/>
        <v>0</v>
      </c>
      <c r="AA988" s="182">
        <f>VLOOKUP(A:A,[2]全区!$A$1:$T$65536,20,FALSE)</f>
        <v>0</v>
      </c>
      <c r="AB988" s="219">
        <f t="shared" si="1820"/>
        <v>0</v>
      </c>
      <c r="AC988" s="182">
        <f>VLOOKUP(A:A,[1]全区!$A$1:$V$65536,22,FALSE)</f>
        <v>0</v>
      </c>
      <c r="AD988" s="219">
        <f t="shared" si="1821"/>
        <v>0</v>
      </c>
      <c r="AE988" s="182">
        <f>VLOOKUP(A:A,[2]全区!$A$1:$P$65536,16,FALSE)</f>
        <v>0</v>
      </c>
      <c r="AF988" s="219">
        <f t="shared" si="1822"/>
        <v>0</v>
      </c>
      <c r="AH988" s="182">
        <v>0</v>
      </c>
      <c r="AI988" s="182">
        <f>VLOOKUP(A:A,'[4]YB01'!$A$1:$C$1317,3,FALSE)</f>
        <v>0</v>
      </c>
      <c r="AJ988" s="177">
        <f t="shared" si="1823"/>
        <v>0</v>
      </c>
      <c r="AK988" s="146">
        <v>0</v>
      </c>
      <c r="AL988" s="146">
        <f t="shared" si="1824"/>
        <v>0</v>
      </c>
      <c r="AM988" s="228">
        <v>0</v>
      </c>
      <c r="AN988" s="182">
        <f t="shared" si="1788"/>
        <v>0</v>
      </c>
      <c r="AO988" s="219">
        <v>0</v>
      </c>
      <c r="AP988" s="176">
        <f>(SUMIF([5]预算调整!$O:$O,A:A,[5]预算调整!$AD:$AD))/10000</f>
        <v>0</v>
      </c>
      <c r="AQ988" s="219">
        <f t="shared" si="1809"/>
        <v>0</v>
      </c>
      <c r="AR988" s="219">
        <v>0</v>
      </c>
      <c r="AS988" s="182">
        <f>(SUMIF([6]预算调整!$F:$F,A:A,[6]预算调整!$P:$P))/10000</f>
        <v>0</v>
      </c>
      <c r="AT988" s="219">
        <f t="shared" si="1825"/>
        <v>0</v>
      </c>
      <c r="AW988" s="231">
        <v>0</v>
      </c>
      <c r="AX988" s="182">
        <f>(SUMIF([7]Sheet2!$B:$B,A:A,[7]Sheet2!$C:$C))/10000</f>
        <v>0</v>
      </c>
      <c r="AY988" s="219">
        <f t="shared" si="1826"/>
        <v>0</v>
      </c>
      <c r="BC988" s="182">
        <v>0</v>
      </c>
      <c r="BD988" s="146">
        <f t="shared" si="1827"/>
        <v>0</v>
      </c>
      <c r="BE988" s="182">
        <v>0</v>
      </c>
      <c r="BF988" s="182">
        <f>SUMIF([8]Sheet1!$O:$O,A988,[8]Sheet1!$AD:$AD)</f>
        <v>0</v>
      </c>
    </row>
    <row r="989" hidden="1" customHeight="1" spans="1:58">
      <c r="A989" s="208">
        <v>2150203</v>
      </c>
      <c r="B989" s="60" t="s">
        <v>103</v>
      </c>
      <c r="C989" s="63">
        <f t="shared" si="1811"/>
        <v>0</v>
      </c>
      <c r="D989" s="63">
        <f t="shared" si="1812"/>
        <v>0</v>
      </c>
      <c r="E989" s="63">
        <f t="shared" si="1813"/>
        <v>0</v>
      </c>
      <c r="F989" s="63">
        <f t="shared" si="1814"/>
        <v>0</v>
      </c>
      <c r="G989" s="63">
        <f t="shared" si="1815"/>
        <v>0</v>
      </c>
      <c r="H989" s="63">
        <f t="shared" si="1816"/>
        <v>0</v>
      </c>
      <c r="I989" s="106" t="str">
        <f t="shared" si="1757"/>
        <v>否</v>
      </c>
      <c r="J989" s="146" t="str">
        <f t="shared" si="1758"/>
        <v>项</v>
      </c>
      <c r="K989" s="146" t="str">
        <f t="shared" si="1759"/>
        <v>215</v>
      </c>
      <c r="N989" s="218">
        <v>0</v>
      </c>
      <c r="O989" s="146">
        <v>0</v>
      </c>
      <c r="P989" s="219">
        <f t="shared" si="1817"/>
        <v>0</v>
      </c>
      <c r="Q989" s="219">
        <v>0</v>
      </c>
      <c r="R989" s="219">
        <v>0</v>
      </c>
      <c r="S989" s="219">
        <f>VLOOKUP(A:A,[3]全区!$A$1:$O$65536,15,FALSE)</f>
        <v>0</v>
      </c>
      <c r="T989" s="219">
        <v>0</v>
      </c>
      <c r="U989" s="146">
        <f>VLOOKUP(A:A,[3]全区!$A$1:$Q$65536,17,FALSE)</f>
        <v>0</v>
      </c>
      <c r="V989" s="219">
        <f t="shared" si="1818"/>
        <v>0</v>
      </c>
      <c r="W989" s="219">
        <v>0</v>
      </c>
      <c r="X989" s="182">
        <f>VLOOKUP(A:A,[3]全区!$A$1:$S$65536,19,FALSE)</f>
        <v>0</v>
      </c>
      <c r="Y989" s="219">
        <f t="shared" si="1819"/>
        <v>0</v>
      </c>
      <c r="AA989" s="182">
        <f>VLOOKUP(A:A,[2]全区!$A$1:$T$65536,20,FALSE)</f>
        <v>0</v>
      </c>
      <c r="AB989" s="219">
        <f t="shared" si="1820"/>
        <v>0</v>
      </c>
      <c r="AC989" s="182">
        <f>VLOOKUP(A:A,[1]全区!$A$1:$V$65536,22,FALSE)</f>
        <v>0</v>
      </c>
      <c r="AD989" s="219">
        <f t="shared" si="1821"/>
        <v>0</v>
      </c>
      <c r="AE989" s="182">
        <f>VLOOKUP(A:A,[2]全区!$A$1:$P$65536,16,FALSE)</f>
        <v>0</v>
      </c>
      <c r="AF989" s="219">
        <f t="shared" si="1822"/>
        <v>0</v>
      </c>
      <c r="AH989" s="182">
        <v>0</v>
      </c>
      <c r="AI989" s="182">
        <f>VLOOKUP(A:A,'[4]YB01'!$A$1:$C$1317,3,FALSE)</f>
        <v>0</v>
      </c>
      <c r="AJ989" s="177">
        <f t="shared" si="1823"/>
        <v>0</v>
      </c>
      <c r="AK989" s="146">
        <v>0</v>
      </c>
      <c r="AL989" s="146">
        <f t="shared" si="1824"/>
        <v>0</v>
      </c>
      <c r="AM989" s="228">
        <v>0</v>
      </c>
      <c r="AN989" s="182">
        <f t="shared" si="1788"/>
        <v>0</v>
      </c>
      <c r="AO989" s="219">
        <v>0</v>
      </c>
      <c r="AP989" s="176">
        <f>(SUMIF([5]预算调整!$O:$O,A:A,[5]预算调整!$AD:$AD))/10000</f>
        <v>0</v>
      </c>
      <c r="AQ989" s="219">
        <f t="shared" si="1809"/>
        <v>0</v>
      </c>
      <c r="AR989" s="219">
        <v>0</v>
      </c>
      <c r="AS989" s="182">
        <f>(SUMIF([6]预算调整!$F:$F,A:A,[6]预算调整!$P:$P))/10000</f>
        <v>0</v>
      </c>
      <c r="AT989" s="219">
        <f t="shared" si="1825"/>
        <v>0</v>
      </c>
      <c r="AW989" s="231">
        <v>0</v>
      </c>
      <c r="AX989" s="182">
        <f>(SUMIF([7]Sheet2!$B:$B,A:A,[7]Sheet2!$C:$C))/10000</f>
        <v>0</v>
      </c>
      <c r="AY989" s="219">
        <f t="shared" si="1826"/>
        <v>0</v>
      </c>
      <c r="BC989" s="182">
        <v>0</v>
      </c>
      <c r="BD989" s="146">
        <f t="shared" si="1827"/>
        <v>0</v>
      </c>
      <c r="BE989" s="182">
        <v>0</v>
      </c>
      <c r="BF989" s="182">
        <f>SUMIF([8]Sheet1!$O:$O,A989,[8]Sheet1!$AD:$AD)</f>
        <v>0</v>
      </c>
    </row>
    <row r="990" hidden="1" customHeight="1" spans="1:58">
      <c r="A990" s="208">
        <v>2150204</v>
      </c>
      <c r="B990" s="60" t="s">
        <v>845</v>
      </c>
      <c r="C990" s="63">
        <f t="shared" si="1811"/>
        <v>0</v>
      </c>
      <c r="D990" s="63">
        <f t="shared" si="1812"/>
        <v>0</v>
      </c>
      <c r="E990" s="63">
        <f t="shared" si="1813"/>
        <v>0</v>
      </c>
      <c r="F990" s="63">
        <f t="shared" si="1814"/>
        <v>0</v>
      </c>
      <c r="G990" s="63">
        <f t="shared" si="1815"/>
        <v>0</v>
      </c>
      <c r="H990" s="63">
        <f t="shared" si="1816"/>
        <v>0</v>
      </c>
      <c r="I990" s="106" t="str">
        <f t="shared" si="1757"/>
        <v>否</v>
      </c>
      <c r="J990" s="146" t="str">
        <f t="shared" si="1758"/>
        <v>项</v>
      </c>
      <c r="K990" s="146" t="str">
        <f t="shared" si="1759"/>
        <v>215</v>
      </c>
      <c r="N990" s="218">
        <v>0</v>
      </c>
      <c r="O990" s="146">
        <v>0</v>
      </c>
      <c r="P990" s="219">
        <f t="shared" si="1817"/>
        <v>0</v>
      </c>
      <c r="Q990" s="219">
        <v>0</v>
      </c>
      <c r="R990" s="219">
        <v>0</v>
      </c>
      <c r="S990" s="219">
        <f>VLOOKUP(A:A,[3]全区!$A$1:$O$65536,15,FALSE)</f>
        <v>0</v>
      </c>
      <c r="T990" s="219">
        <v>0</v>
      </c>
      <c r="U990" s="146">
        <f>VLOOKUP(A:A,[3]全区!$A$1:$Q$65536,17,FALSE)</f>
        <v>0</v>
      </c>
      <c r="V990" s="219">
        <f t="shared" si="1818"/>
        <v>0</v>
      </c>
      <c r="W990" s="219">
        <v>0</v>
      </c>
      <c r="X990" s="182">
        <f>VLOOKUP(A:A,[3]全区!$A$1:$S$65536,19,FALSE)</f>
        <v>0</v>
      </c>
      <c r="Y990" s="219">
        <f t="shared" si="1819"/>
        <v>0</v>
      </c>
      <c r="AA990" s="182">
        <f>VLOOKUP(A:A,[2]全区!$A$1:$T$65536,20,FALSE)</f>
        <v>0</v>
      </c>
      <c r="AB990" s="219">
        <f t="shared" si="1820"/>
        <v>0</v>
      </c>
      <c r="AC990" s="182">
        <f>VLOOKUP(A:A,[1]全区!$A$1:$V$65536,22,FALSE)</f>
        <v>0</v>
      </c>
      <c r="AD990" s="219">
        <f t="shared" si="1821"/>
        <v>0</v>
      </c>
      <c r="AE990" s="182">
        <f>VLOOKUP(A:A,[2]全区!$A$1:$P$65536,16,FALSE)</f>
        <v>0</v>
      </c>
      <c r="AF990" s="219">
        <f t="shared" si="1822"/>
        <v>0</v>
      </c>
      <c r="AH990" s="182">
        <v>0</v>
      </c>
      <c r="AI990" s="182">
        <f>VLOOKUP(A:A,'[4]YB01'!$A$1:$C$1317,3,FALSE)</f>
        <v>0</v>
      </c>
      <c r="AJ990" s="177">
        <f t="shared" si="1823"/>
        <v>0</v>
      </c>
      <c r="AK990" s="146">
        <v>0</v>
      </c>
      <c r="AL990" s="146">
        <f t="shared" si="1824"/>
        <v>0</v>
      </c>
      <c r="AM990" s="228">
        <v>0</v>
      </c>
      <c r="AN990" s="182">
        <f t="shared" si="1788"/>
        <v>0</v>
      </c>
      <c r="AO990" s="219">
        <v>0</v>
      </c>
      <c r="AP990" s="176">
        <f>(SUMIF([5]预算调整!$O:$O,A:A,[5]预算调整!$AD:$AD))/10000</f>
        <v>0</v>
      </c>
      <c r="AQ990" s="219">
        <f t="shared" si="1809"/>
        <v>0</v>
      </c>
      <c r="AR990" s="219">
        <v>0</v>
      </c>
      <c r="AS990" s="182">
        <f>(SUMIF([6]预算调整!$F:$F,A:A,[6]预算调整!$P:$P))/10000</f>
        <v>0</v>
      </c>
      <c r="AT990" s="219">
        <f t="shared" si="1825"/>
        <v>0</v>
      </c>
      <c r="AW990" s="231">
        <v>0</v>
      </c>
      <c r="AX990" s="182">
        <f>(SUMIF([7]Sheet2!$B:$B,A:A,[7]Sheet2!$C:$C))/10000</f>
        <v>0</v>
      </c>
      <c r="AY990" s="219">
        <f t="shared" si="1826"/>
        <v>0</v>
      </c>
      <c r="BC990" s="182">
        <v>0</v>
      </c>
      <c r="BD990" s="146">
        <f t="shared" si="1827"/>
        <v>0</v>
      </c>
      <c r="BE990" s="182">
        <v>0</v>
      </c>
      <c r="BF990" s="182">
        <f>SUMIF([8]Sheet1!$O:$O,A990,[8]Sheet1!$AD:$AD)</f>
        <v>0</v>
      </c>
    </row>
    <row r="991" hidden="1" customHeight="1" spans="1:58">
      <c r="A991" s="208">
        <v>2150205</v>
      </c>
      <c r="B991" s="60" t="s">
        <v>846</v>
      </c>
      <c r="C991" s="63">
        <f t="shared" si="1811"/>
        <v>0</v>
      </c>
      <c r="D991" s="63">
        <f t="shared" si="1812"/>
        <v>0</v>
      </c>
      <c r="E991" s="63">
        <f t="shared" si="1813"/>
        <v>0</v>
      </c>
      <c r="F991" s="63">
        <f t="shared" si="1814"/>
        <v>0</v>
      </c>
      <c r="G991" s="63">
        <f t="shared" si="1815"/>
        <v>0</v>
      </c>
      <c r="H991" s="63">
        <f t="shared" si="1816"/>
        <v>0</v>
      </c>
      <c r="I991" s="106" t="str">
        <f t="shared" si="1757"/>
        <v>否</v>
      </c>
      <c r="J991" s="146" t="str">
        <f t="shared" si="1758"/>
        <v>项</v>
      </c>
      <c r="K991" s="146" t="str">
        <f t="shared" si="1759"/>
        <v>215</v>
      </c>
      <c r="N991" s="218">
        <v>0</v>
      </c>
      <c r="O991" s="146">
        <v>0</v>
      </c>
      <c r="P991" s="219">
        <f t="shared" si="1817"/>
        <v>0</v>
      </c>
      <c r="Q991" s="219">
        <v>0</v>
      </c>
      <c r="R991" s="219">
        <v>0</v>
      </c>
      <c r="S991" s="219">
        <f>VLOOKUP(A:A,[3]全区!$A$1:$O$65536,15,FALSE)</f>
        <v>0</v>
      </c>
      <c r="T991" s="219">
        <v>0</v>
      </c>
      <c r="U991" s="146">
        <f>VLOOKUP(A:A,[3]全区!$A$1:$Q$65536,17,FALSE)</f>
        <v>0</v>
      </c>
      <c r="V991" s="219">
        <f t="shared" si="1818"/>
        <v>0</v>
      </c>
      <c r="W991" s="219">
        <v>0</v>
      </c>
      <c r="X991" s="182">
        <f>VLOOKUP(A:A,[3]全区!$A$1:$S$65536,19,FALSE)</f>
        <v>0</v>
      </c>
      <c r="Y991" s="219">
        <f t="shared" si="1819"/>
        <v>0</v>
      </c>
      <c r="AA991" s="182">
        <f>VLOOKUP(A:A,[2]全区!$A$1:$T$65536,20,FALSE)</f>
        <v>0</v>
      </c>
      <c r="AB991" s="219">
        <f t="shared" si="1820"/>
        <v>0</v>
      </c>
      <c r="AC991" s="182">
        <f>VLOOKUP(A:A,[1]全区!$A$1:$V$65536,22,FALSE)</f>
        <v>0</v>
      </c>
      <c r="AD991" s="219">
        <f t="shared" si="1821"/>
        <v>0</v>
      </c>
      <c r="AE991" s="182">
        <f>VLOOKUP(A:A,[2]全区!$A$1:$P$65536,16,FALSE)</f>
        <v>0</v>
      </c>
      <c r="AF991" s="219">
        <f t="shared" si="1822"/>
        <v>0</v>
      </c>
      <c r="AH991" s="182">
        <v>0</v>
      </c>
      <c r="AI991" s="182">
        <f>VLOOKUP(A:A,'[4]YB01'!$A$1:$C$1317,3,FALSE)</f>
        <v>0</v>
      </c>
      <c r="AJ991" s="177">
        <f t="shared" si="1823"/>
        <v>0</v>
      </c>
      <c r="AK991" s="146">
        <v>0</v>
      </c>
      <c r="AL991" s="146">
        <f t="shared" si="1824"/>
        <v>0</v>
      </c>
      <c r="AM991" s="228">
        <v>0</v>
      </c>
      <c r="AN991" s="182">
        <f t="shared" si="1788"/>
        <v>0</v>
      </c>
      <c r="AO991" s="219">
        <v>0</v>
      </c>
      <c r="AP991" s="176">
        <f>(SUMIF([5]预算调整!$O:$O,A:A,[5]预算调整!$AD:$AD))/10000</f>
        <v>0</v>
      </c>
      <c r="AQ991" s="219">
        <f t="shared" si="1809"/>
        <v>0</v>
      </c>
      <c r="AR991" s="219">
        <v>0</v>
      </c>
      <c r="AS991" s="182">
        <f>(SUMIF([6]预算调整!$F:$F,A:A,[6]预算调整!$P:$P))/10000</f>
        <v>0</v>
      </c>
      <c r="AT991" s="219">
        <f t="shared" si="1825"/>
        <v>0</v>
      </c>
      <c r="AW991" s="231">
        <v>0</v>
      </c>
      <c r="AX991" s="182">
        <f>(SUMIF([7]Sheet2!$B:$B,A:A,[7]Sheet2!$C:$C))/10000</f>
        <v>0</v>
      </c>
      <c r="AY991" s="219">
        <f t="shared" si="1826"/>
        <v>0</v>
      </c>
      <c r="BC991" s="182">
        <v>0</v>
      </c>
      <c r="BD991" s="146">
        <f t="shared" si="1827"/>
        <v>0</v>
      </c>
      <c r="BE991" s="182">
        <v>0</v>
      </c>
      <c r="BF991" s="182">
        <f>SUMIF([8]Sheet1!$O:$O,A991,[8]Sheet1!$AD:$AD)</f>
        <v>0</v>
      </c>
    </row>
    <row r="992" hidden="1" customHeight="1" spans="1:58">
      <c r="A992" s="208">
        <v>2150206</v>
      </c>
      <c r="B992" s="60" t="s">
        <v>847</v>
      </c>
      <c r="C992" s="63">
        <f t="shared" si="1811"/>
        <v>0</v>
      </c>
      <c r="D992" s="63">
        <f t="shared" si="1812"/>
        <v>0</v>
      </c>
      <c r="E992" s="63">
        <f t="shared" si="1813"/>
        <v>0</v>
      </c>
      <c r="F992" s="63">
        <f t="shared" si="1814"/>
        <v>0</v>
      </c>
      <c r="G992" s="63">
        <f t="shared" si="1815"/>
        <v>0</v>
      </c>
      <c r="H992" s="63">
        <f t="shared" si="1816"/>
        <v>0</v>
      </c>
      <c r="I992" s="106" t="str">
        <f t="shared" si="1757"/>
        <v>否</v>
      </c>
      <c r="J992" s="146" t="str">
        <f t="shared" si="1758"/>
        <v>项</v>
      </c>
      <c r="K992" s="146" t="str">
        <f t="shared" si="1759"/>
        <v>215</v>
      </c>
      <c r="N992" s="218">
        <v>0</v>
      </c>
      <c r="O992" s="146">
        <v>0</v>
      </c>
      <c r="P992" s="219">
        <f t="shared" si="1817"/>
        <v>0</v>
      </c>
      <c r="Q992" s="219">
        <v>0</v>
      </c>
      <c r="R992" s="219">
        <v>0</v>
      </c>
      <c r="S992" s="219">
        <f>VLOOKUP(A:A,[3]全区!$A$1:$O$65536,15,FALSE)</f>
        <v>0</v>
      </c>
      <c r="T992" s="219">
        <v>0</v>
      </c>
      <c r="U992" s="146">
        <f>VLOOKUP(A:A,[3]全区!$A$1:$Q$65536,17,FALSE)</f>
        <v>0</v>
      </c>
      <c r="V992" s="219">
        <f t="shared" si="1818"/>
        <v>0</v>
      </c>
      <c r="W992" s="219">
        <v>0</v>
      </c>
      <c r="X992" s="182">
        <f>VLOOKUP(A:A,[3]全区!$A$1:$S$65536,19,FALSE)</f>
        <v>0</v>
      </c>
      <c r="Y992" s="219">
        <f t="shared" si="1819"/>
        <v>0</v>
      </c>
      <c r="AA992" s="182">
        <f>VLOOKUP(A:A,[2]全区!$A$1:$T$65536,20,FALSE)</f>
        <v>0</v>
      </c>
      <c r="AB992" s="219">
        <f t="shared" si="1820"/>
        <v>0</v>
      </c>
      <c r="AC992" s="182">
        <f>VLOOKUP(A:A,[1]全区!$A$1:$V$65536,22,FALSE)</f>
        <v>0</v>
      </c>
      <c r="AD992" s="219">
        <f t="shared" si="1821"/>
        <v>0</v>
      </c>
      <c r="AE992" s="182">
        <f>VLOOKUP(A:A,[2]全区!$A$1:$P$65536,16,FALSE)</f>
        <v>0</v>
      </c>
      <c r="AF992" s="219">
        <f t="shared" si="1822"/>
        <v>0</v>
      </c>
      <c r="AH992" s="182">
        <v>0</v>
      </c>
      <c r="AI992" s="182">
        <f>VLOOKUP(A:A,'[4]YB01'!$A$1:$C$1317,3,FALSE)</f>
        <v>0</v>
      </c>
      <c r="AJ992" s="177">
        <f t="shared" si="1823"/>
        <v>0</v>
      </c>
      <c r="AK992" s="146">
        <v>0</v>
      </c>
      <c r="AL992" s="146">
        <f t="shared" si="1824"/>
        <v>0</v>
      </c>
      <c r="AM992" s="228">
        <v>0</v>
      </c>
      <c r="AN992" s="182">
        <f t="shared" si="1788"/>
        <v>0</v>
      </c>
      <c r="AO992" s="219">
        <v>0</v>
      </c>
      <c r="AP992" s="176">
        <f>(SUMIF([5]预算调整!$O:$O,A:A,[5]预算调整!$AD:$AD))/10000</f>
        <v>0</v>
      </c>
      <c r="AQ992" s="219">
        <f t="shared" si="1809"/>
        <v>0</v>
      </c>
      <c r="AR992" s="219">
        <v>0</v>
      </c>
      <c r="AS992" s="182">
        <f>(SUMIF([6]预算调整!$F:$F,A:A,[6]预算调整!$P:$P))/10000</f>
        <v>0</v>
      </c>
      <c r="AT992" s="219">
        <f t="shared" si="1825"/>
        <v>0</v>
      </c>
      <c r="AW992" s="231">
        <v>0</v>
      </c>
      <c r="AX992" s="182">
        <f>(SUMIF([7]Sheet2!$B:$B,A:A,[7]Sheet2!$C:$C))/10000</f>
        <v>0</v>
      </c>
      <c r="AY992" s="219">
        <f t="shared" si="1826"/>
        <v>0</v>
      </c>
      <c r="BC992" s="182">
        <v>0</v>
      </c>
      <c r="BD992" s="146">
        <f t="shared" si="1827"/>
        <v>0</v>
      </c>
      <c r="BE992" s="182">
        <v>0</v>
      </c>
      <c r="BF992" s="182">
        <f>SUMIF([8]Sheet1!$O:$O,A992,[8]Sheet1!$AD:$AD)</f>
        <v>0</v>
      </c>
    </row>
    <row r="993" hidden="1" customHeight="1" spans="1:58">
      <c r="A993" s="208">
        <v>2150207</v>
      </c>
      <c r="B993" s="60" t="s">
        <v>848</v>
      </c>
      <c r="C993" s="63">
        <f t="shared" si="1811"/>
        <v>0</v>
      </c>
      <c r="D993" s="63">
        <f t="shared" si="1812"/>
        <v>0</v>
      </c>
      <c r="E993" s="63">
        <f t="shared" si="1813"/>
        <v>0</v>
      </c>
      <c r="F993" s="63">
        <f t="shared" si="1814"/>
        <v>0</v>
      </c>
      <c r="G993" s="63">
        <f t="shared" si="1815"/>
        <v>0</v>
      </c>
      <c r="H993" s="63">
        <f t="shared" si="1816"/>
        <v>0</v>
      </c>
      <c r="I993" s="106" t="str">
        <f t="shared" si="1757"/>
        <v>否</v>
      </c>
      <c r="J993" s="146" t="str">
        <f t="shared" si="1758"/>
        <v>项</v>
      </c>
      <c r="K993" s="146" t="str">
        <f t="shared" si="1759"/>
        <v>215</v>
      </c>
      <c r="N993" s="218">
        <v>0</v>
      </c>
      <c r="O993" s="146">
        <v>0</v>
      </c>
      <c r="P993" s="219">
        <f t="shared" si="1817"/>
        <v>0</v>
      </c>
      <c r="Q993" s="219">
        <v>0</v>
      </c>
      <c r="R993" s="219">
        <v>0</v>
      </c>
      <c r="S993" s="219">
        <f>VLOOKUP(A:A,[3]全区!$A$1:$O$65536,15,FALSE)</f>
        <v>0</v>
      </c>
      <c r="T993" s="219">
        <v>0</v>
      </c>
      <c r="U993" s="146">
        <f>VLOOKUP(A:A,[3]全区!$A$1:$Q$65536,17,FALSE)</f>
        <v>0</v>
      </c>
      <c r="V993" s="219">
        <f t="shared" si="1818"/>
        <v>0</v>
      </c>
      <c r="W993" s="219">
        <v>0</v>
      </c>
      <c r="X993" s="182">
        <f>VLOOKUP(A:A,[3]全区!$A$1:$S$65536,19,FALSE)</f>
        <v>0</v>
      </c>
      <c r="Y993" s="219">
        <f t="shared" si="1819"/>
        <v>0</v>
      </c>
      <c r="AA993" s="182">
        <f>VLOOKUP(A:A,[2]全区!$A$1:$T$65536,20,FALSE)</f>
        <v>0</v>
      </c>
      <c r="AB993" s="219">
        <f t="shared" si="1820"/>
        <v>0</v>
      </c>
      <c r="AC993" s="182">
        <f>VLOOKUP(A:A,[1]全区!$A$1:$V$65536,22,FALSE)</f>
        <v>0</v>
      </c>
      <c r="AD993" s="219">
        <f t="shared" si="1821"/>
        <v>0</v>
      </c>
      <c r="AE993" s="182">
        <f>VLOOKUP(A:A,[2]全区!$A$1:$P$65536,16,FALSE)</f>
        <v>0</v>
      </c>
      <c r="AF993" s="219">
        <f t="shared" si="1822"/>
        <v>0</v>
      </c>
      <c r="AH993" s="182">
        <v>0</v>
      </c>
      <c r="AI993" s="182">
        <f>VLOOKUP(A:A,'[4]YB01'!$A$1:$C$1317,3,FALSE)</f>
        <v>0</v>
      </c>
      <c r="AJ993" s="177">
        <f t="shared" si="1823"/>
        <v>0</v>
      </c>
      <c r="AK993" s="146">
        <v>0</v>
      </c>
      <c r="AL993" s="146">
        <f t="shared" si="1824"/>
        <v>0</v>
      </c>
      <c r="AM993" s="228">
        <v>0</v>
      </c>
      <c r="AN993" s="182">
        <f t="shared" si="1788"/>
        <v>0</v>
      </c>
      <c r="AO993" s="219">
        <v>0</v>
      </c>
      <c r="AP993" s="176">
        <f>(SUMIF([5]预算调整!$O:$O,A:A,[5]预算调整!$AD:$AD))/10000</f>
        <v>0</v>
      </c>
      <c r="AQ993" s="219">
        <f t="shared" si="1809"/>
        <v>0</v>
      </c>
      <c r="AR993" s="219">
        <v>0</v>
      </c>
      <c r="AS993" s="182">
        <f>(SUMIF([6]预算调整!$F:$F,A:A,[6]预算调整!$P:$P))/10000</f>
        <v>0</v>
      </c>
      <c r="AT993" s="219">
        <f t="shared" si="1825"/>
        <v>0</v>
      </c>
      <c r="AW993" s="231">
        <v>0</v>
      </c>
      <c r="AX993" s="182">
        <f>(SUMIF([7]Sheet2!$B:$B,A:A,[7]Sheet2!$C:$C))/10000</f>
        <v>0</v>
      </c>
      <c r="AY993" s="219">
        <f t="shared" si="1826"/>
        <v>0</v>
      </c>
      <c r="BC993" s="182">
        <v>0</v>
      </c>
      <c r="BD993" s="146">
        <f t="shared" si="1827"/>
        <v>0</v>
      </c>
      <c r="BE993" s="182">
        <v>0</v>
      </c>
      <c r="BF993" s="182">
        <f>SUMIF([8]Sheet1!$O:$O,A993,[8]Sheet1!$AD:$AD)</f>
        <v>0</v>
      </c>
    </row>
    <row r="994" hidden="1" customHeight="1" spans="1:58">
      <c r="A994" s="208">
        <v>2150208</v>
      </c>
      <c r="B994" s="60" t="s">
        <v>849</v>
      </c>
      <c r="C994" s="63">
        <f t="shared" si="1811"/>
        <v>0</v>
      </c>
      <c r="D994" s="63">
        <f t="shared" si="1812"/>
        <v>0</v>
      </c>
      <c r="E994" s="63">
        <f t="shared" si="1813"/>
        <v>0</v>
      </c>
      <c r="F994" s="63">
        <f t="shared" si="1814"/>
        <v>0</v>
      </c>
      <c r="G994" s="63">
        <f t="shared" si="1815"/>
        <v>0</v>
      </c>
      <c r="H994" s="63">
        <f t="shared" si="1816"/>
        <v>0</v>
      </c>
      <c r="I994" s="106" t="str">
        <f t="shared" si="1757"/>
        <v>否</v>
      </c>
      <c r="J994" s="146" t="str">
        <f t="shared" si="1758"/>
        <v>项</v>
      </c>
      <c r="K994" s="146" t="str">
        <f t="shared" si="1759"/>
        <v>215</v>
      </c>
      <c r="N994" s="218">
        <v>0</v>
      </c>
      <c r="O994" s="146">
        <v>0</v>
      </c>
      <c r="P994" s="219">
        <f t="shared" si="1817"/>
        <v>0</v>
      </c>
      <c r="Q994" s="219">
        <v>0</v>
      </c>
      <c r="R994" s="219">
        <v>0</v>
      </c>
      <c r="S994" s="219">
        <f>VLOOKUP(A:A,[3]全区!$A$1:$O$65536,15,FALSE)</f>
        <v>0</v>
      </c>
      <c r="T994" s="219">
        <v>0</v>
      </c>
      <c r="U994" s="146">
        <f>VLOOKUP(A:A,[3]全区!$A$1:$Q$65536,17,FALSE)</f>
        <v>0</v>
      </c>
      <c r="V994" s="219">
        <f t="shared" si="1818"/>
        <v>0</v>
      </c>
      <c r="W994" s="219">
        <v>0</v>
      </c>
      <c r="X994" s="182">
        <f>VLOOKUP(A:A,[3]全区!$A$1:$S$65536,19,FALSE)</f>
        <v>0</v>
      </c>
      <c r="Y994" s="219">
        <f t="shared" si="1819"/>
        <v>0</v>
      </c>
      <c r="AA994" s="182">
        <f>VLOOKUP(A:A,[2]全区!$A$1:$T$65536,20,FALSE)</f>
        <v>0</v>
      </c>
      <c r="AB994" s="219">
        <f t="shared" si="1820"/>
        <v>0</v>
      </c>
      <c r="AC994" s="182">
        <f>VLOOKUP(A:A,[1]全区!$A$1:$V$65536,22,FALSE)</f>
        <v>0</v>
      </c>
      <c r="AD994" s="219">
        <f t="shared" si="1821"/>
        <v>0</v>
      </c>
      <c r="AE994" s="182">
        <f>VLOOKUP(A:A,[2]全区!$A$1:$P$65536,16,FALSE)</f>
        <v>0</v>
      </c>
      <c r="AF994" s="219">
        <f t="shared" si="1822"/>
        <v>0</v>
      </c>
      <c r="AH994" s="182">
        <v>0</v>
      </c>
      <c r="AI994" s="182">
        <f>VLOOKUP(A:A,'[4]YB01'!$A$1:$C$1317,3,FALSE)</f>
        <v>0</v>
      </c>
      <c r="AJ994" s="177">
        <f t="shared" si="1823"/>
        <v>0</v>
      </c>
      <c r="AK994" s="146">
        <v>0</v>
      </c>
      <c r="AL994" s="146">
        <f t="shared" si="1824"/>
        <v>0</v>
      </c>
      <c r="AM994" s="228">
        <v>0</v>
      </c>
      <c r="AN994" s="182">
        <f t="shared" si="1788"/>
        <v>0</v>
      </c>
      <c r="AO994" s="219">
        <v>0</v>
      </c>
      <c r="AP994" s="176">
        <f>(SUMIF([5]预算调整!$O:$O,A:A,[5]预算调整!$AD:$AD))/10000</f>
        <v>0</v>
      </c>
      <c r="AQ994" s="219">
        <f t="shared" si="1809"/>
        <v>0</v>
      </c>
      <c r="AR994" s="219">
        <v>0</v>
      </c>
      <c r="AS994" s="182">
        <f>(SUMIF([6]预算调整!$F:$F,A:A,[6]预算调整!$P:$P))/10000</f>
        <v>0</v>
      </c>
      <c r="AT994" s="219">
        <f t="shared" si="1825"/>
        <v>0</v>
      </c>
      <c r="AW994" s="231">
        <v>0</v>
      </c>
      <c r="AX994" s="182">
        <f>(SUMIF([7]Sheet2!$B:$B,A:A,[7]Sheet2!$C:$C))/10000</f>
        <v>0</v>
      </c>
      <c r="AY994" s="219">
        <f t="shared" si="1826"/>
        <v>0</v>
      </c>
      <c r="BC994" s="182">
        <v>0</v>
      </c>
      <c r="BD994" s="146">
        <f t="shared" si="1827"/>
        <v>0</v>
      </c>
      <c r="BE994" s="182">
        <v>0</v>
      </c>
      <c r="BF994" s="182">
        <f>SUMIF([8]Sheet1!$O:$O,A994,[8]Sheet1!$AD:$AD)</f>
        <v>0</v>
      </c>
    </row>
    <row r="995" hidden="1" customHeight="1" spans="1:58">
      <c r="A995" s="208">
        <v>2150209</v>
      </c>
      <c r="B995" s="60" t="s">
        <v>850</v>
      </c>
      <c r="C995" s="63">
        <f t="shared" si="1811"/>
        <v>0</v>
      </c>
      <c r="D995" s="63">
        <f t="shared" si="1812"/>
        <v>0</v>
      </c>
      <c r="E995" s="63">
        <f t="shared" si="1813"/>
        <v>0</v>
      </c>
      <c r="F995" s="63">
        <f t="shared" si="1814"/>
        <v>0</v>
      </c>
      <c r="G995" s="63">
        <f t="shared" si="1815"/>
        <v>0</v>
      </c>
      <c r="H995" s="63">
        <f t="shared" si="1816"/>
        <v>0</v>
      </c>
      <c r="I995" s="106" t="str">
        <f t="shared" si="1757"/>
        <v>否</v>
      </c>
      <c r="J995" s="146" t="str">
        <f t="shared" si="1758"/>
        <v>项</v>
      </c>
      <c r="K995" s="146" t="str">
        <f t="shared" si="1759"/>
        <v>215</v>
      </c>
      <c r="N995" s="218">
        <v>0</v>
      </c>
      <c r="O995" s="146">
        <v>0</v>
      </c>
      <c r="P995" s="219">
        <f t="shared" si="1817"/>
        <v>0</v>
      </c>
      <c r="Q995" s="219">
        <v>0</v>
      </c>
      <c r="R995" s="219">
        <v>0</v>
      </c>
      <c r="S995" s="219">
        <f>VLOOKUP(A:A,[3]全区!$A$1:$O$65536,15,FALSE)</f>
        <v>0</v>
      </c>
      <c r="T995" s="219">
        <v>0</v>
      </c>
      <c r="U995" s="146">
        <f>VLOOKUP(A:A,[3]全区!$A$1:$Q$65536,17,FALSE)</f>
        <v>0</v>
      </c>
      <c r="V995" s="219">
        <f t="shared" si="1818"/>
        <v>0</v>
      </c>
      <c r="W995" s="219">
        <v>0</v>
      </c>
      <c r="X995" s="182">
        <f>VLOOKUP(A:A,[3]全区!$A$1:$S$65536,19,FALSE)</f>
        <v>0</v>
      </c>
      <c r="Y995" s="219">
        <f t="shared" si="1819"/>
        <v>0</v>
      </c>
      <c r="AA995" s="182">
        <f>VLOOKUP(A:A,[2]全区!$A$1:$T$65536,20,FALSE)</f>
        <v>0</v>
      </c>
      <c r="AB995" s="219">
        <f t="shared" si="1820"/>
        <v>0</v>
      </c>
      <c r="AC995" s="182">
        <f>VLOOKUP(A:A,[1]全区!$A$1:$V$65536,22,FALSE)</f>
        <v>0</v>
      </c>
      <c r="AD995" s="219">
        <f t="shared" si="1821"/>
        <v>0</v>
      </c>
      <c r="AE995" s="182">
        <f>VLOOKUP(A:A,[2]全区!$A$1:$P$65536,16,FALSE)</f>
        <v>0</v>
      </c>
      <c r="AF995" s="219">
        <f t="shared" si="1822"/>
        <v>0</v>
      </c>
      <c r="AH995" s="182">
        <v>0</v>
      </c>
      <c r="AI995" s="182">
        <f>VLOOKUP(A:A,'[4]YB01'!$A$1:$C$1317,3,FALSE)</f>
        <v>0</v>
      </c>
      <c r="AJ995" s="177">
        <f t="shared" si="1823"/>
        <v>0</v>
      </c>
      <c r="AK995" s="146">
        <v>0</v>
      </c>
      <c r="AL995" s="146">
        <f t="shared" si="1824"/>
        <v>0</v>
      </c>
      <c r="AM995" s="228">
        <v>0</v>
      </c>
      <c r="AN995" s="182">
        <f t="shared" si="1788"/>
        <v>0</v>
      </c>
      <c r="AO995" s="219">
        <v>0</v>
      </c>
      <c r="AP995" s="176">
        <f>(SUMIF([5]预算调整!$O:$O,A:A,[5]预算调整!$AD:$AD))/10000</f>
        <v>0</v>
      </c>
      <c r="AQ995" s="219">
        <f t="shared" si="1809"/>
        <v>0</v>
      </c>
      <c r="AR995" s="219">
        <v>0</v>
      </c>
      <c r="AS995" s="182">
        <f>(SUMIF([6]预算调整!$F:$F,A:A,[6]预算调整!$P:$P))/10000</f>
        <v>0</v>
      </c>
      <c r="AT995" s="219">
        <f t="shared" si="1825"/>
        <v>0</v>
      </c>
      <c r="AW995" s="231">
        <v>0</v>
      </c>
      <c r="AX995" s="182">
        <f>(SUMIF([7]Sheet2!$B:$B,A:A,[7]Sheet2!$C:$C))/10000</f>
        <v>0</v>
      </c>
      <c r="AY995" s="219">
        <f t="shared" si="1826"/>
        <v>0</v>
      </c>
      <c r="BC995" s="182">
        <v>0</v>
      </c>
      <c r="BD995" s="146">
        <f t="shared" si="1827"/>
        <v>0</v>
      </c>
      <c r="BE995" s="182">
        <v>0</v>
      </c>
      <c r="BF995" s="182">
        <f>SUMIF([8]Sheet1!$O:$O,A995,[8]Sheet1!$AD:$AD)</f>
        <v>0</v>
      </c>
    </row>
    <row r="996" hidden="1" customHeight="1" spans="1:58">
      <c r="A996" s="208">
        <v>2150210</v>
      </c>
      <c r="B996" s="60" t="s">
        <v>851</v>
      </c>
      <c r="C996" s="63">
        <f t="shared" si="1811"/>
        <v>0</v>
      </c>
      <c r="D996" s="63">
        <f t="shared" si="1812"/>
        <v>0</v>
      </c>
      <c r="E996" s="63">
        <f t="shared" si="1813"/>
        <v>0</v>
      </c>
      <c r="F996" s="63">
        <f t="shared" si="1814"/>
        <v>0</v>
      </c>
      <c r="G996" s="63">
        <f t="shared" si="1815"/>
        <v>0</v>
      </c>
      <c r="H996" s="63">
        <f t="shared" si="1816"/>
        <v>0</v>
      </c>
      <c r="I996" s="106" t="str">
        <f t="shared" si="1757"/>
        <v>否</v>
      </c>
      <c r="J996" s="146" t="str">
        <f t="shared" si="1758"/>
        <v>项</v>
      </c>
      <c r="K996" s="146" t="str">
        <f t="shared" si="1759"/>
        <v>215</v>
      </c>
      <c r="N996" s="218">
        <v>0</v>
      </c>
      <c r="O996" s="146">
        <v>0</v>
      </c>
      <c r="P996" s="219">
        <f t="shared" si="1817"/>
        <v>0</v>
      </c>
      <c r="Q996" s="219">
        <v>0</v>
      </c>
      <c r="R996" s="219">
        <v>0</v>
      </c>
      <c r="S996" s="219">
        <f>VLOOKUP(A:A,[3]全区!$A$1:$O$65536,15,FALSE)</f>
        <v>0</v>
      </c>
      <c r="T996" s="219">
        <v>0</v>
      </c>
      <c r="U996" s="146">
        <f>VLOOKUP(A:A,[3]全区!$A$1:$Q$65536,17,FALSE)</f>
        <v>0</v>
      </c>
      <c r="V996" s="219">
        <f t="shared" si="1818"/>
        <v>0</v>
      </c>
      <c r="W996" s="219">
        <v>0</v>
      </c>
      <c r="X996" s="182">
        <f>VLOOKUP(A:A,[3]全区!$A$1:$S$65536,19,FALSE)</f>
        <v>0</v>
      </c>
      <c r="Y996" s="219">
        <f t="shared" si="1819"/>
        <v>0</v>
      </c>
      <c r="AA996" s="182">
        <f>VLOOKUP(A:A,[2]全区!$A$1:$T$65536,20,FALSE)</f>
        <v>0</v>
      </c>
      <c r="AB996" s="219">
        <f t="shared" si="1820"/>
        <v>0</v>
      </c>
      <c r="AC996" s="182">
        <f>VLOOKUP(A:A,[1]全区!$A$1:$V$65536,22,FALSE)</f>
        <v>0</v>
      </c>
      <c r="AD996" s="219">
        <f t="shared" si="1821"/>
        <v>0</v>
      </c>
      <c r="AE996" s="182">
        <f>VLOOKUP(A:A,[2]全区!$A$1:$P$65536,16,FALSE)</f>
        <v>0</v>
      </c>
      <c r="AF996" s="219">
        <f t="shared" si="1822"/>
        <v>0</v>
      </c>
      <c r="AH996" s="182">
        <v>0</v>
      </c>
      <c r="AI996" s="182">
        <f>VLOOKUP(A:A,'[4]YB01'!$A$1:$C$1317,3,FALSE)</f>
        <v>0</v>
      </c>
      <c r="AJ996" s="177">
        <f t="shared" si="1823"/>
        <v>0</v>
      </c>
      <c r="AK996" s="146">
        <v>0</v>
      </c>
      <c r="AL996" s="146">
        <f t="shared" si="1824"/>
        <v>0</v>
      </c>
      <c r="AM996" s="228">
        <v>0</v>
      </c>
      <c r="AN996" s="182">
        <f t="shared" si="1788"/>
        <v>0</v>
      </c>
      <c r="AO996" s="219">
        <v>0</v>
      </c>
      <c r="AP996" s="176">
        <f>(SUMIF([5]预算调整!$O:$O,A:A,[5]预算调整!$AD:$AD))/10000</f>
        <v>0</v>
      </c>
      <c r="AQ996" s="219">
        <f t="shared" si="1809"/>
        <v>0</v>
      </c>
      <c r="AR996" s="219">
        <v>0</v>
      </c>
      <c r="AS996" s="182">
        <f>(SUMIF([6]预算调整!$F:$F,A:A,[6]预算调整!$P:$P))/10000</f>
        <v>0</v>
      </c>
      <c r="AT996" s="219">
        <f t="shared" si="1825"/>
        <v>0</v>
      </c>
      <c r="AW996" s="231">
        <v>0</v>
      </c>
      <c r="AX996" s="182">
        <f>(SUMIF([7]Sheet2!$B:$B,A:A,[7]Sheet2!$C:$C))/10000</f>
        <v>0</v>
      </c>
      <c r="AY996" s="219">
        <f t="shared" si="1826"/>
        <v>0</v>
      </c>
      <c r="BC996" s="182">
        <v>0</v>
      </c>
      <c r="BD996" s="146">
        <f t="shared" si="1827"/>
        <v>0</v>
      </c>
      <c r="BE996" s="182">
        <v>0</v>
      </c>
      <c r="BF996" s="182">
        <f>SUMIF([8]Sheet1!$O:$O,A996,[8]Sheet1!$AD:$AD)</f>
        <v>0</v>
      </c>
    </row>
    <row r="997" hidden="1" customHeight="1" spans="1:58">
      <c r="A997" s="208">
        <v>2150212</v>
      </c>
      <c r="B997" s="60" t="s">
        <v>852</v>
      </c>
      <c r="C997" s="63">
        <f t="shared" si="1811"/>
        <v>0</v>
      </c>
      <c r="D997" s="63">
        <f t="shared" si="1812"/>
        <v>0</v>
      </c>
      <c r="E997" s="63">
        <f t="shared" si="1813"/>
        <v>0</v>
      </c>
      <c r="F997" s="63">
        <f t="shared" si="1814"/>
        <v>0</v>
      </c>
      <c r="G997" s="63">
        <f t="shared" si="1815"/>
        <v>0</v>
      </c>
      <c r="H997" s="63">
        <f t="shared" si="1816"/>
        <v>0</v>
      </c>
      <c r="I997" s="106" t="str">
        <f t="shared" si="1757"/>
        <v>否</v>
      </c>
      <c r="J997" s="146" t="str">
        <f t="shared" si="1758"/>
        <v>项</v>
      </c>
      <c r="K997" s="146" t="str">
        <f t="shared" si="1759"/>
        <v>215</v>
      </c>
      <c r="N997" s="218">
        <v>0</v>
      </c>
      <c r="O997" s="146">
        <v>0</v>
      </c>
      <c r="P997" s="219">
        <f t="shared" si="1817"/>
        <v>0</v>
      </c>
      <c r="Q997" s="219">
        <v>0</v>
      </c>
      <c r="R997" s="219">
        <v>0</v>
      </c>
      <c r="S997" s="219">
        <f>VLOOKUP(A:A,[3]全区!$A$1:$O$65536,15,FALSE)</f>
        <v>0</v>
      </c>
      <c r="T997" s="219">
        <v>0</v>
      </c>
      <c r="U997" s="146">
        <f>VLOOKUP(A:A,[3]全区!$A$1:$Q$65536,17,FALSE)</f>
        <v>0</v>
      </c>
      <c r="V997" s="219">
        <f t="shared" si="1818"/>
        <v>0</v>
      </c>
      <c r="W997" s="219">
        <v>0</v>
      </c>
      <c r="X997" s="182">
        <f>VLOOKUP(A:A,[3]全区!$A$1:$S$65536,19,FALSE)</f>
        <v>0</v>
      </c>
      <c r="Y997" s="219">
        <f t="shared" si="1819"/>
        <v>0</v>
      </c>
      <c r="AA997" s="182">
        <f>VLOOKUP(A:A,[2]全区!$A$1:$T$65536,20,FALSE)</f>
        <v>0</v>
      </c>
      <c r="AB997" s="219">
        <f t="shared" si="1820"/>
        <v>0</v>
      </c>
      <c r="AC997" s="182">
        <f>VLOOKUP(A:A,[1]全区!$A$1:$V$65536,22,FALSE)</f>
        <v>0</v>
      </c>
      <c r="AD997" s="219">
        <f t="shared" si="1821"/>
        <v>0</v>
      </c>
      <c r="AE997" s="182">
        <f>VLOOKUP(A:A,[2]全区!$A$1:$P$65536,16,FALSE)</f>
        <v>0</v>
      </c>
      <c r="AF997" s="219">
        <f t="shared" si="1822"/>
        <v>0</v>
      </c>
      <c r="AH997" s="182">
        <v>0</v>
      </c>
      <c r="AI997" s="182">
        <f>VLOOKUP(A:A,'[4]YB01'!$A$1:$C$1317,3,FALSE)</f>
        <v>0</v>
      </c>
      <c r="AJ997" s="177">
        <f t="shared" si="1823"/>
        <v>0</v>
      </c>
      <c r="AK997" s="146">
        <v>0</v>
      </c>
      <c r="AL997" s="146">
        <f t="shared" si="1824"/>
        <v>0</v>
      </c>
      <c r="AM997" s="228">
        <v>0</v>
      </c>
      <c r="AN997" s="182">
        <f t="shared" si="1788"/>
        <v>0</v>
      </c>
      <c r="AO997" s="219">
        <v>0</v>
      </c>
      <c r="AP997" s="176">
        <f>(SUMIF([5]预算调整!$O:$O,A:A,[5]预算调整!$AD:$AD))/10000</f>
        <v>0</v>
      </c>
      <c r="AQ997" s="219">
        <f t="shared" si="1809"/>
        <v>0</v>
      </c>
      <c r="AR997" s="219">
        <v>0</v>
      </c>
      <c r="AS997" s="182">
        <f>(SUMIF([6]预算调整!$F:$F,A:A,[6]预算调整!$P:$P))/10000</f>
        <v>0</v>
      </c>
      <c r="AT997" s="219">
        <f t="shared" si="1825"/>
        <v>0</v>
      </c>
      <c r="AW997" s="231">
        <v>0</v>
      </c>
      <c r="AX997" s="182">
        <f>(SUMIF([7]Sheet2!$B:$B,A:A,[7]Sheet2!$C:$C))/10000</f>
        <v>0</v>
      </c>
      <c r="AY997" s="219">
        <f t="shared" si="1826"/>
        <v>0</v>
      </c>
      <c r="BC997" s="182">
        <v>0</v>
      </c>
      <c r="BD997" s="146">
        <f t="shared" si="1827"/>
        <v>0</v>
      </c>
      <c r="BE997" s="182">
        <v>0</v>
      </c>
      <c r="BF997" s="182">
        <f>SUMIF([8]Sheet1!$O:$O,A997,[8]Sheet1!$AD:$AD)</f>
        <v>0</v>
      </c>
    </row>
    <row r="998" hidden="1" customHeight="1" spans="1:58">
      <c r="A998" s="208">
        <v>2150213</v>
      </c>
      <c r="B998" s="60" t="s">
        <v>853</v>
      </c>
      <c r="C998" s="63">
        <f t="shared" si="1811"/>
        <v>0</v>
      </c>
      <c r="D998" s="63">
        <f t="shared" si="1812"/>
        <v>0</v>
      </c>
      <c r="E998" s="63">
        <f t="shared" si="1813"/>
        <v>0</v>
      </c>
      <c r="F998" s="63">
        <f t="shared" si="1814"/>
        <v>0</v>
      </c>
      <c r="G998" s="63">
        <f t="shared" si="1815"/>
        <v>0</v>
      </c>
      <c r="H998" s="63">
        <f t="shared" si="1816"/>
        <v>0</v>
      </c>
      <c r="I998" s="106" t="str">
        <f t="shared" si="1757"/>
        <v>否</v>
      </c>
      <c r="J998" s="146" t="str">
        <f t="shared" si="1758"/>
        <v>项</v>
      </c>
      <c r="K998" s="146" t="str">
        <f t="shared" si="1759"/>
        <v>215</v>
      </c>
      <c r="N998" s="218">
        <v>0</v>
      </c>
      <c r="O998" s="146">
        <v>0</v>
      </c>
      <c r="P998" s="219">
        <f t="shared" si="1817"/>
        <v>0</v>
      </c>
      <c r="Q998" s="219">
        <v>0</v>
      </c>
      <c r="R998" s="219">
        <v>0</v>
      </c>
      <c r="S998" s="219">
        <f>VLOOKUP(A:A,[3]全区!$A$1:$O$65536,15,FALSE)</f>
        <v>0</v>
      </c>
      <c r="T998" s="219">
        <v>0</v>
      </c>
      <c r="U998" s="146">
        <f>VLOOKUP(A:A,[3]全区!$A$1:$Q$65536,17,FALSE)</f>
        <v>0</v>
      </c>
      <c r="V998" s="219">
        <f t="shared" si="1818"/>
        <v>0</v>
      </c>
      <c r="W998" s="219">
        <v>0</v>
      </c>
      <c r="X998" s="182">
        <f>VLOOKUP(A:A,[3]全区!$A$1:$S$65536,19,FALSE)</f>
        <v>0</v>
      </c>
      <c r="Y998" s="219">
        <f t="shared" si="1819"/>
        <v>0</v>
      </c>
      <c r="AA998" s="182">
        <f>VLOOKUP(A:A,[2]全区!$A$1:$T$65536,20,FALSE)</f>
        <v>0</v>
      </c>
      <c r="AB998" s="219">
        <f t="shared" si="1820"/>
        <v>0</v>
      </c>
      <c r="AC998" s="182">
        <f>VLOOKUP(A:A,[1]全区!$A$1:$V$65536,22,FALSE)</f>
        <v>0</v>
      </c>
      <c r="AD998" s="219">
        <f t="shared" si="1821"/>
        <v>0</v>
      </c>
      <c r="AE998" s="182">
        <f>VLOOKUP(A:A,[2]全区!$A$1:$P$65536,16,FALSE)</f>
        <v>0</v>
      </c>
      <c r="AF998" s="219">
        <f t="shared" si="1822"/>
        <v>0</v>
      </c>
      <c r="AH998" s="182">
        <v>0</v>
      </c>
      <c r="AI998" s="182">
        <f>VLOOKUP(A:A,'[4]YB01'!$A$1:$C$1317,3,FALSE)</f>
        <v>0</v>
      </c>
      <c r="AJ998" s="177">
        <f t="shared" si="1823"/>
        <v>0</v>
      </c>
      <c r="AK998" s="146">
        <v>0</v>
      </c>
      <c r="AL998" s="146">
        <f t="shared" si="1824"/>
        <v>0</v>
      </c>
      <c r="AM998" s="228">
        <v>0</v>
      </c>
      <c r="AN998" s="182">
        <f t="shared" si="1788"/>
        <v>0</v>
      </c>
      <c r="AO998" s="219">
        <v>0</v>
      </c>
      <c r="AP998" s="176">
        <f>(SUMIF([5]预算调整!$O:$O,A:A,[5]预算调整!$AD:$AD))/10000</f>
        <v>0</v>
      </c>
      <c r="AQ998" s="219">
        <f t="shared" si="1809"/>
        <v>0</v>
      </c>
      <c r="AR998" s="219">
        <v>0</v>
      </c>
      <c r="AS998" s="182">
        <f>(SUMIF([6]预算调整!$F:$F,A:A,[6]预算调整!$P:$P))/10000</f>
        <v>0</v>
      </c>
      <c r="AT998" s="219">
        <f t="shared" si="1825"/>
        <v>0</v>
      </c>
      <c r="AW998" s="231">
        <v>0</v>
      </c>
      <c r="AX998" s="182">
        <f>(SUMIF([7]Sheet2!$B:$B,A:A,[7]Sheet2!$C:$C))/10000</f>
        <v>0</v>
      </c>
      <c r="AY998" s="219">
        <f t="shared" si="1826"/>
        <v>0</v>
      </c>
      <c r="BC998" s="182">
        <v>0</v>
      </c>
      <c r="BD998" s="146">
        <f t="shared" si="1827"/>
        <v>0</v>
      </c>
      <c r="BE998" s="182">
        <v>0</v>
      </c>
      <c r="BF998" s="182">
        <f>SUMIF([8]Sheet1!$O:$O,A998,[8]Sheet1!$AD:$AD)</f>
        <v>0</v>
      </c>
    </row>
    <row r="999" hidden="1" customHeight="1" spans="1:58">
      <c r="A999" s="208">
        <v>2150214</v>
      </c>
      <c r="B999" s="60" t="s">
        <v>854</v>
      </c>
      <c r="C999" s="63">
        <f t="shared" si="1811"/>
        <v>0</v>
      </c>
      <c r="D999" s="63">
        <f t="shared" si="1812"/>
        <v>0</v>
      </c>
      <c r="E999" s="63">
        <f t="shared" si="1813"/>
        <v>0</v>
      </c>
      <c r="F999" s="63">
        <f t="shared" si="1814"/>
        <v>0</v>
      </c>
      <c r="G999" s="63">
        <f t="shared" si="1815"/>
        <v>0</v>
      </c>
      <c r="H999" s="63">
        <f t="shared" si="1816"/>
        <v>0</v>
      </c>
      <c r="I999" s="106" t="str">
        <f t="shared" si="1757"/>
        <v>否</v>
      </c>
      <c r="J999" s="146" t="str">
        <f t="shared" si="1758"/>
        <v>项</v>
      </c>
      <c r="K999" s="146" t="str">
        <f t="shared" si="1759"/>
        <v>215</v>
      </c>
      <c r="N999" s="218">
        <v>0</v>
      </c>
      <c r="O999" s="146">
        <v>0</v>
      </c>
      <c r="P999" s="219">
        <f t="shared" si="1817"/>
        <v>0</v>
      </c>
      <c r="Q999" s="219">
        <v>0</v>
      </c>
      <c r="R999" s="219">
        <v>0</v>
      </c>
      <c r="S999" s="219">
        <f>VLOOKUP(A:A,[3]全区!$A$1:$O$65536,15,FALSE)</f>
        <v>0</v>
      </c>
      <c r="T999" s="219">
        <v>0</v>
      </c>
      <c r="U999" s="146">
        <f>VLOOKUP(A:A,[3]全区!$A$1:$Q$65536,17,FALSE)</f>
        <v>0</v>
      </c>
      <c r="V999" s="219">
        <f t="shared" si="1818"/>
        <v>0</v>
      </c>
      <c r="W999" s="219">
        <v>0</v>
      </c>
      <c r="X999" s="182">
        <f>VLOOKUP(A:A,[3]全区!$A$1:$S$65536,19,FALSE)</f>
        <v>0</v>
      </c>
      <c r="Y999" s="219">
        <f t="shared" si="1819"/>
        <v>0</v>
      </c>
      <c r="AA999" s="182">
        <f>VLOOKUP(A:A,[2]全区!$A$1:$T$65536,20,FALSE)</f>
        <v>0</v>
      </c>
      <c r="AB999" s="219">
        <f t="shared" si="1820"/>
        <v>0</v>
      </c>
      <c r="AC999" s="182">
        <f>VLOOKUP(A:A,[1]全区!$A$1:$V$65536,22,FALSE)</f>
        <v>0</v>
      </c>
      <c r="AD999" s="219">
        <f t="shared" si="1821"/>
        <v>0</v>
      </c>
      <c r="AE999" s="182">
        <f>VLOOKUP(A:A,[2]全区!$A$1:$P$65536,16,FALSE)</f>
        <v>0</v>
      </c>
      <c r="AF999" s="219">
        <f t="shared" si="1822"/>
        <v>0</v>
      </c>
      <c r="AH999" s="182">
        <v>0</v>
      </c>
      <c r="AI999" s="182">
        <f>VLOOKUP(A:A,'[4]YB01'!$A$1:$C$1317,3,FALSE)</f>
        <v>0</v>
      </c>
      <c r="AJ999" s="177">
        <f t="shared" si="1823"/>
        <v>0</v>
      </c>
      <c r="AK999" s="146">
        <v>0</v>
      </c>
      <c r="AL999" s="146">
        <f t="shared" si="1824"/>
        <v>0</v>
      </c>
      <c r="AM999" s="228">
        <v>0</v>
      </c>
      <c r="AN999" s="182">
        <f t="shared" si="1788"/>
        <v>0</v>
      </c>
      <c r="AO999" s="219">
        <v>0</v>
      </c>
      <c r="AP999" s="176">
        <f>(SUMIF([5]预算调整!$O:$O,A:A,[5]预算调整!$AD:$AD))/10000</f>
        <v>0</v>
      </c>
      <c r="AQ999" s="219">
        <f t="shared" si="1809"/>
        <v>0</v>
      </c>
      <c r="AR999" s="219">
        <v>0</v>
      </c>
      <c r="AS999" s="182">
        <f>(SUMIF([6]预算调整!$F:$F,A:A,[6]预算调整!$P:$P))/10000</f>
        <v>0</v>
      </c>
      <c r="AT999" s="219">
        <f t="shared" si="1825"/>
        <v>0</v>
      </c>
      <c r="AW999" s="231">
        <v>0</v>
      </c>
      <c r="AX999" s="182">
        <f>(SUMIF([7]Sheet2!$B:$B,A:A,[7]Sheet2!$C:$C))/10000</f>
        <v>0</v>
      </c>
      <c r="AY999" s="219">
        <f t="shared" si="1826"/>
        <v>0</v>
      </c>
      <c r="BC999" s="182">
        <v>0</v>
      </c>
      <c r="BD999" s="146">
        <f t="shared" si="1827"/>
        <v>0</v>
      </c>
      <c r="BE999" s="182">
        <v>0</v>
      </c>
      <c r="BF999" s="182">
        <f>SUMIF([8]Sheet1!$O:$O,A999,[8]Sheet1!$AD:$AD)</f>
        <v>0</v>
      </c>
    </row>
    <row r="1000" hidden="1" customHeight="1" spans="1:58">
      <c r="A1000" s="208">
        <v>2150215</v>
      </c>
      <c r="B1000" s="60" t="s">
        <v>855</v>
      </c>
      <c r="C1000" s="63">
        <f t="shared" si="1811"/>
        <v>0</v>
      </c>
      <c r="D1000" s="63">
        <f t="shared" si="1812"/>
        <v>0</v>
      </c>
      <c r="E1000" s="63">
        <f t="shared" si="1813"/>
        <v>0</v>
      </c>
      <c r="F1000" s="63">
        <f t="shared" si="1814"/>
        <v>0</v>
      </c>
      <c r="G1000" s="63">
        <f t="shared" si="1815"/>
        <v>0</v>
      </c>
      <c r="H1000" s="63">
        <f t="shared" si="1816"/>
        <v>0</v>
      </c>
      <c r="I1000" s="106" t="str">
        <f t="shared" si="1757"/>
        <v>否</v>
      </c>
      <c r="J1000" s="146" t="str">
        <f t="shared" si="1758"/>
        <v>项</v>
      </c>
      <c r="K1000" s="146" t="str">
        <f t="shared" si="1759"/>
        <v>215</v>
      </c>
      <c r="N1000" s="218">
        <v>0</v>
      </c>
      <c r="O1000" s="146">
        <v>0</v>
      </c>
      <c r="P1000" s="219">
        <f t="shared" si="1817"/>
        <v>0</v>
      </c>
      <c r="Q1000" s="219">
        <v>0</v>
      </c>
      <c r="R1000" s="219">
        <v>0</v>
      </c>
      <c r="S1000" s="219">
        <f>VLOOKUP(A:A,[3]全区!$A$1:$O$65536,15,FALSE)</f>
        <v>0</v>
      </c>
      <c r="T1000" s="219">
        <v>0</v>
      </c>
      <c r="U1000" s="146">
        <f>VLOOKUP(A:A,[3]全区!$A$1:$Q$65536,17,FALSE)</f>
        <v>0</v>
      </c>
      <c r="V1000" s="219">
        <f t="shared" si="1818"/>
        <v>0</v>
      </c>
      <c r="W1000" s="219">
        <v>0</v>
      </c>
      <c r="X1000" s="182">
        <f>VLOOKUP(A:A,[3]全区!$A$1:$S$65536,19,FALSE)</f>
        <v>0</v>
      </c>
      <c r="Y1000" s="219">
        <f t="shared" si="1819"/>
        <v>0</v>
      </c>
      <c r="AA1000" s="182">
        <f>VLOOKUP(A:A,[2]全区!$A$1:$T$65536,20,FALSE)</f>
        <v>0</v>
      </c>
      <c r="AB1000" s="219">
        <f t="shared" si="1820"/>
        <v>0</v>
      </c>
      <c r="AC1000" s="182">
        <f>VLOOKUP(A:A,[1]全区!$A$1:$V$65536,22,FALSE)</f>
        <v>0</v>
      </c>
      <c r="AD1000" s="219">
        <f t="shared" si="1821"/>
        <v>0</v>
      </c>
      <c r="AE1000" s="182">
        <f>VLOOKUP(A:A,[2]全区!$A$1:$P$65536,16,FALSE)</f>
        <v>0</v>
      </c>
      <c r="AF1000" s="219">
        <f t="shared" si="1822"/>
        <v>0</v>
      </c>
      <c r="AH1000" s="182">
        <v>0</v>
      </c>
      <c r="AI1000" s="182">
        <f>VLOOKUP(A:A,'[4]YB01'!$A$1:$C$1317,3,FALSE)</f>
        <v>0</v>
      </c>
      <c r="AJ1000" s="177">
        <f t="shared" si="1823"/>
        <v>0</v>
      </c>
      <c r="AK1000" s="146">
        <v>0</v>
      </c>
      <c r="AL1000" s="146">
        <f t="shared" si="1824"/>
        <v>0</v>
      </c>
      <c r="AM1000" s="228">
        <v>0</v>
      </c>
      <c r="AN1000" s="182">
        <f t="shared" si="1788"/>
        <v>0</v>
      </c>
      <c r="AO1000" s="219">
        <v>0</v>
      </c>
      <c r="AP1000" s="176">
        <f>(SUMIF([5]预算调整!$O:$O,A:A,[5]预算调整!$AD:$AD))/10000</f>
        <v>0</v>
      </c>
      <c r="AQ1000" s="219">
        <f t="shared" si="1809"/>
        <v>0</v>
      </c>
      <c r="AR1000" s="219">
        <v>0</v>
      </c>
      <c r="AS1000" s="182">
        <f>(SUMIF([6]预算调整!$F:$F,A:A,[6]预算调整!$P:$P))/10000</f>
        <v>0</v>
      </c>
      <c r="AT1000" s="219">
        <f t="shared" si="1825"/>
        <v>0</v>
      </c>
      <c r="AW1000" s="231">
        <v>0</v>
      </c>
      <c r="AX1000" s="182">
        <f>(SUMIF([7]Sheet2!$B:$B,A:A,[7]Sheet2!$C:$C))/10000</f>
        <v>0</v>
      </c>
      <c r="AY1000" s="219">
        <f t="shared" si="1826"/>
        <v>0</v>
      </c>
      <c r="BC1000" s="182">
        <v>0</v>
      </c>
      <c r="BD1000" s="146">
        <f t="shared" si="1827"/>
        <v>0</v>
      </c>
      <c r="BE1000" s="182">
        <v>0</v>
      </c>
      <c r="BF1000" s="182">
        <f>SUMIF([8]Sheet1!$O:$O,A1000,[8]Sheet1!$AD:$AD)</f>
        <v>0</v>
      </c>
    </row>
    <row r="1001" hidden="1" customHeight="1" spans="1:58">
      <c r="A1001" s="208">
        <v>2150299</v>
      </c>
      <c r="B1001" s="60" t="s">
        <v>856</v>
      </c>
      <c r="C1001" s="63">
        <f t="shared" si="1811"/>
        <v>0</v>
      </c>
      <c r="D1001" s="63">
        <f t="shared" si="1812"/>
        <v>0</v>
      </c>
      <c r="E1001" s="63">
        <f t="shared" si="1813"/>
        <v>0</v>
      </c>
      <c r="F1001" s="63">
        <f t="shared" si="1814"/>
        <v>0</v>
      </c>
      <c r="G1001" s="63">
        <f t="shared" si="1815"/>
        <v>0</v>
      </c>
      <c r="H1001" s="63">
        <f t="shared" si="1816"/>
        <v>0</v>
      </c>
      <c r="I1001" s="106" t="str">
        <f t="shared" si="1757"/>
        <v>否</v>
      </c>
      <c r="J1001" s="146" t="str">
        <f t="shared" si="1758"/>
        <v>项</v>
      </c>
      <c r="K1001" s="146" t="str">
        <f t="shared" si="1759"/>
        <v>215</v>
      </c>
      <c r="N1001" s="218">
        <v>0</v>
      </c>
      <c r="O1001" s="146">
        <v>0</v>
      </c>
      <c r="P1001" s="219">
        <f t="shared" si="1817"/>
        <v>0</v>
      </c>
      <c r="Q1001" s="219">
        <v>0</v>
      </c>
      <c r="R1001" s="219">
        <v>0</v>
      </c>
      <c r="S1001" s="219">
        <f>VLOOKUP(A:A,[3]全区!$A$1:$O$65536,15,FALSE)</f>
        <v>0</v>
      </c>
      <c r="T1001" s="219">
        <v>0</v>
      </c>
      <c r="U1001" s="146">
        <f>VLOOKUP(A:A,[3]全区!$A$1:$Q$65536,17,FALSE)</f>
        <v>0</v>
      </c>
      <c r="V1001" s="219">
        <f t="shared" si="1818"/>
        <v>0</v>
      </c>
      <c r="W1001" s="219">
        <v>0</v>
      </c>
      <c r="X1001" s="182">
        <f>VLOOKUP(A:A,[3]全区!$A$1:$S$65536,19,FALSE)</f>
        <v>0</v>
      </c>
      <c r="Y1001" s="219">
        <f t="shared" si="1819"/>
        <v>0</v>
      </c>
      <c r="AA1001" s="182">
        <f>VLOOKUP(A:A,[2]全区!$A$1:$T$65536,20,FALSE)</f>
        <v>0</v>
      </c>
      <c r="AB1001" s="219">
        <f t="shared" si="1820"/>
        <v>0</v>
      </c>
      <c r="AC1001" s="182">
        <f>VLOOKUP(A:A,[1]全区!$A$1:$V$65536,22,FALSE)</f>
        <v>0</v>
      </c>
      <c r="AD1001" s="219">
        <f t="shared" si="1821"/>
        <v>0</v>
      </c>
      <c r="AE1001" s="182">
        <f>VLOOKUP(A:A,[2]全区!$A$1:$P$65536,16,FALSE)</f>
        <v>0</v>
      </c>
      <c r="AF1001" s="219">
        <f t="shared" si="1822"/>
        <v>0</v>
      </c>
      <c r="AH1001" s="182">
        <v>0</v>
      </c>
      <c r="AI1001" s="182">
        <f>VLOOKUP(A:A,'[4]YB01'!$A$1:$C$1317,3,FALSE)</f>
        <v>0</v>
      </c>
      <c r="AJ1001" s="177">
        <f t="shared" si="1823"/>
        <v>0</v>
      </c>
      <c r="AK1001" s="146">
        <v>0</v>
      </c>
      <c r="AL1001" s="146">
        <f t="shared" si="1824"/>
        <v>0</v>
      </c>
      <c r="AM1001" s="228">
        <v>0</v>
      </c>
      <c r="AN1001" s="182">
        <f t="shared" si="1788"/>
        <v>0</v>
      </c>
      <c r="AO1001" s="219">
        <v>0</v>
      </c>
      <c r="AP1001" s="176">
        <f>(SUMIF([5]预算调整!$O:$O,A:A,[5]预算调整!$AD:$AD))/10000</f>
        <v>0</v>
      </c>
      <c r="AQ1001" s="219">
        <f t="shared" si="1809"/>
        <v>0</v>
      </c>
      <c r="AR1001" s="219">
        <v>0</v>
      </c>
      <c r="AS1001" s="182">
        <f>(SUMIF([6]预算调整!$F:$F,A:A,[6]预算调整!$P:$P))/10000</f>
        <v>0</v>
      </c>
      <c r="AT1001" s="219">
        <f t="shared" si="1825"/>
        <v>0</v>
      </c>
      <c r="AW1001" s="231">
        <v>0</v>
      </c>
      <c r="AX1001" s="182">
        <f>(SUMIF([7]Sheet2!$B:$B,A:A,[7]Sheet2!$C:$C))/10000</f>
        <v>0</v>
      </c>
      <c r="AY1001" s="219">
        <f t="shared" si="1826"/>
        <v>0</v>
      </c>
      <c r="BC1001" s="182">
        <v>0</v>
      </c>
      <c r="BD1001" s="146">
        <f t="shared" si="1827"/>
        <v>0</v>
      </c>
      <c r="BE1001" s="182">
        <v>0</v>
      </c>
      <c r="BF1001" s="182">
        <f>SUMIF([8]Sheet1!$O:$O,A1001,[8]Sheet1!$AD:$AD)</f>
        <v>0</v>
      </c>
    </row>
    <row r="1002" s="177" customFormat="1" hidden="1" customHeight="1" spans="1:58">
      <c r="A1002" s="209">
        <v>21503</v>
      </c>
      <c r="B1002" s="207" t="s">
        <v>857</v>
      </c>
      <c r="C1002" s="66">
        <f t="shared" ref="C1002:H1002" si="1828">SUM(C1003:C1006)</f>
        <v>0</v>
      </c>
      <c r="D1002" s="66">
        <f t="shared" si="1828"/>
        <v>0</v>
      </c>
      <c r="E1002" s="66">
        <f t="shared" si="1828"/>
        <v>0</v>
      </c>
      <c r="F1002" s="66">
        <f t="shared" si="1828"/>
        <v>0</v>
      </c>
      <c r="G1002" s="66">
        <f t="shared" si="1828"/>
        <v>0</v>
      </c>
      <c r="H1002" s="66">
        <f t="shared" si="1828"/>
        <v>0</v>
      </c>
      <c r="I1002" s="106" t="str">
        <f t="shared" si="1757"/>
        <v>否</v>
      </c>
      <c r="J1002" s="143" t="str">
        <f t="shared" si="1758"/>
        <v>款</v>
      </c>
      <c r="K1002" s="143" t="str">
        <f t="shared" si="1759"/>
        <v>215</v>
      </c>
      <c r="L1002" s="143"/>
      <c r="M1002" s="143"/>
      <c r="N1002" s="143"/>
      <c r="O1002" s="143"/>
      <c r="P1002" s="143"/>
      <c r="Q1002" s="143"/>
      <c r="R1002" s="143"/>
      <c r="S1002" s="143"/>
      <c r="T1002" s="143"/>
      <c r="U1002" s="143"/>
      <c r="V1002" s="143"/>
      <c r="W1002" s="143"/>
      <c r="AN1002" s="182">
        <f t="shared" si="1788"/>
        <v>0</v>
      </c>
      <c r="AO1002" s="219"/>
      <c r="AP1002" s="176">
        <f>(SUMIF([5]预算调整!$O:$O,A:A,[5]预算调整!$AD:$AD))/10000</f>
        <v>0</v>
      </c>
      <c r="AQ1002" s="219">
        <f t="shared" si="1809"/>
        <v>0</v>
      </c>
      <c r="AR1002" s="219"/>
      <c r="AS1002" s="182">
        <v>0</v>
      </c>
      <c r="AX1002" s="182">
        <v>0</v>
      </c>
      <c r="BC1002" s="182"/>
      <c r="BD1002" s="182"/>
      <c r="BE1002" s="182">
        <v>0</v>
      </c>
      <c r="BF1002" s="182"/>
    </row>
    <row r="1003" hidden="1" customHeight="1" spans="1:58">
      <c r="A1003" s="208">
        <v>2150301</v>
      </c>
      <c r="B1003" s="60" t="s">
        <v>101</v>
      </c>
      <c r="C1003" s="63">
        <f t="shared" ref="C1003:C1006" si="1829">N1003+T1003+W1003</f>
        <v>0</v>
      </c>
      <c r="D1003" s="63">
        <f t="shared" ref="D1003:D1006" si="1830">Q1003+T1003</f>
        <v>0</v>
      </c>
      <c r="E1003" s="63">
        <f t="shared" ref="E1003:E1006" si="1831">H1003-C1003</f>
        <v>0</v>
      </c>
      <c r="F1003" s="63">
        <f t="shared" ref="F1003:F1006" si="1832">G1003-D1003</f>
        <v>0</v>
      </c>
      <c r="G1003" s="63">
        <f t="shared" ref="G1003:G1006" si="1833">AW1003</f>
        <v>0</v>
      </c>
      <c r="H1003" s="63">
        <f t="shared" ref="H1003:H1006" si="1834">AK1003+AN1003</f>
        <v>0</v>
      </c>
      <c r="I1003" s="106" t="str">
        <f t="shared" si="1757"/>
        <v>否</v>
      </c>
      <c r="J1003" s="146" t="str">
        <f t="shared" si="1758"/>
        <v>项</v>
      </c>
      <c r="K1003" s="146" t="str">
        <f t="shared" si="1759"/>
        <v>215</v>
      </c>
      <c r="N1003" s="218">
        <v>0</v>
      </c>
      <c r="O1003" s="146">
        <v>0</v>
      </c>
      <c r="P1003" s="219">
        <f>ROUND(O1003,0)</f>
        <v>0</v>
      </c>
      <c r="Q1003" s="219">
        <v>0</v>
      </c>
      <c r="R1003" s="219">
        <v>0</v>
      </c>
      <c r="S1003" s="219">
        <f>VLOOKUP(A:A,[3]全区!$A$1:$O$65536,15,FALSE)</f>
        <v>0</v>
      </c>
      <c r="T1003" s="219">
        <v>0</v>
      </c>
      <c r="U1003" s="146">
        <f>VLOOKUP(A:A,[3]全区!$A$1:$Q$65536,17,FALSE)</f>
        <v>0</v>
      </c>
      <c r="V1003" s="219">
        <f>ROUND(U1003,0)</f>
        <v>0</v>
      </c>
      <c r="W1003" s="219">
        <v>0</v>
      </c>
      <c r="X1003" s="182">
        <f>VLOOKUP(A:A,[3]全区!$A$1:$S$65536,19,FALSE)</f>
        <v>0</v>
      </c>
      <c r="Y1003" s="219">
        <f>ROUND(X1003,0)</f>
        <v>0</v>
      </c>
      <c r="AA1003" s="182">
        <f>VLOOKUP(A:A,[2]全区!$A$1:$T$65536,20,FALSE)</f>
        <v>0</v>
      </c>
      <c r="AB1003" s="219">
        <f>ROUND(AA1003,0)</f>
        <v>0</v>
      </c>
      <c r="AC1003" s="182">
        <f>VLOOKUP(A:A,[1]全区!$A$1:$V$65536,22,FALSE)</f>
        <v>0</v>
      </c>
      <c r="AD1003" s="219">
        <f>ROUND(AC1003,0)</f>
        <v>0</v>
      </c>
      <c r="AE1003" s="182">
        <f>VLOOKUP(A:A,[2]全区!$A$1:$P$65536,16,FALSE)</f>
        <v>0</v>
      </c>
      <c r="AF1003" s="219">
        <f>ROUND(AE1003,0)</f>
        <v>0</v>
      </c>
      <c r="AH1003" s="182">
        <v>0</v>
      </c>
      <c r="AI1003" s="182">
        <f>VLOOKUP(A:A,'[4]YB01'!$A$1:$C$1317,3,FALSE)</f>
        <v>0</v>
      </c>
      <c r="AJ1003" s="177">
        <f t="shared" ref="AJ1003:AJ1006" si="1835">AO1003+AR1003</f>
        <v>0</v>
      </c>
      <c r="AK1003" s="146">
        <v>0</v>
      </c>
      <c r="AL1003" s="146">
        <f>ROUND(AM1003,0)</f>
        <v>0</v>
      </c>
      <c r="AM1003" s="228">
        <v>0</v>
      </c>
      <c r="AN1003" s="182">
        <f t="shared" si="1788"/>
        <v>0</v>
      </c>
      <c r="AO1003" s="219">
        <v>0</v>
      </c>
      <c r="AP1003" s="176">
        <f>(SUMIF([5]预算调整!$O:$O,A:A,[5]预算调整!$AD:$AD))/10000</f>
        <v>0</v>
      </c>
      <c r="AQ1003" s="219">
        <f t="shared" si="1809"/>
        <v>0</v>
      </c>
      <c r="AR1003" s="219">
        <v>0</v>
      </c>
      <c r="AS1003" s="182">
        <f>(SUMIF([6]预算调整!$F:$F,A:A,[6]预算调整!$P:$P))/10000</f>
        <v>0</v>
      </c>
      <c r="AT1003" s="219">
        <f t="shared" ref="AT1003:AT1006" si="1836">ROUND(AS1003,0)</f>
        <v>0</v>
      </c>
      <c r="AW1003" s="231">
        <v>0</v>
      </c>
      <c r="AX1003" s="182">
        <f>(SUMIF([7]Sheet2!$B:$B,A:A,[7]Sheet2!$C:$C))/10000</f>
        <v>0</v>
      </c>
      <c r="AY1003" s="219">
        <f t="shared" ref="AY1003:AY1006" si="1837">ROUND(AX1003,0)</f>
        <v>0</v>
      </c>
      <c r="BC1003" s="182">
        <v>0</v>
      </c>
      <c r="BD1003" s="146">
        <f t="shared" ref="BD1003:BD1006" si="1838">ROUND(BE1003,0)</f>
        <v>0</v>
      </c>
      <c r="BE1003" s="182">
        <v>0</v>
      </c>
      <c r="BF1003" s="182">
        <f>SUMIF([8]Sheet1!$O:$O,A1003,[8]Sheet1!$AD:$AD)</f>
        <v>0</v>
      </c>
    </row>
    <row r="1004" hidden="1" customHeight="1" spans="1:58">
      <c r="A1004" s="208">
        <v>2150302</v>
      </c>
      <c r="B1004" s="60" t="s">
        <v>102</v>
      </c>
      <c r="C1004" s="63">
        <f t="shared" si="1829"/>
        <v>0</v>
      </c>
      <c r="D1004" s="63">
        <f t="shared" si="1830"/>
        <v>0</v>
      </c>
      <c r="E1004" s="63">
        <f t="shared" si="1831"/>
        <v>0</v>
      </c>
      <c r="F1004" s="63">
        <f t="shared" si="1832"/>
        <v>0</v>
      </c>
      <c r="G1004" s="63">
        <f t="shared" si="1833"/>
        <v>0</v>
      </c>
      <c r="H1004" s="63">
        <f t="shared" si="1834"/>
        <v>0</v>
      </c>
      <c r="I1004" s="106" t="str">
        <f t="shared" si="1757"/>
        <v>否</v>
      </c>
      <c r="J1004" s="146" t="str">
        <f t="shared" si="1758"/>
        <v>项</v>
      </c>
      <c r="K1004" s="146" t="str">
        <f t="shared" si="1759"/>
        <v>215</v>
      </c>
      <c r="N1004" s="218">
        <v>0</v>
      </c>
      <c r="O1004" s="146">
        <v>0</v>
      </c>
      <c r="P1004" s="219">
        <f>ROUND(O1004,0)</f>
        <v>0</v>
      </c>
      <c r="Q1004" s="219">
        <v>0</v>
      </c>
      <c r="R1004" s="219">
        <v>0</v>
      </c>
      <c r="S1004" s="219">
        <f>VLOOKUP(A:A,[3]全区!$A$1:$O$65536,15,FALSE)</f>
        <v>0</v>
      </c>
      <c r="T1004" s="219">
        <v>0</v>
      </c>
      <c r="U1004" s="146">
        <f>VLOOKUP(A:A,[3]全区!$A$1:$Q$65536,17,FALSE)</f>
        <v>0</v>
      </c>
      <c r="V1004" s="219">
        <f>ROUND(U1004,0)</f>
        <v>0</v>
      </c>
      <c r="W1004" s="219">
        <v>0</v>
      </c>
      <c r="X1004" s="182">
        <f>VLOOKUP(A:A,[3]全区!$A$1:$S$65536,19,FALSE)</f>
        <v>0</v>
      </c>
      <c r="Y1004" s="219">
        <f>ROUND(X1004,0)</f>
        <v>0</v>
      </c>
      <c r="AA1004" s="182">
        <f>VLOOKUP(A:A,[2]全区!$A$1:$T$65536,20,FALSE)</f>
        <v>0</v>
      </c>
      <c r="AB1004" s="219">
        <f>ROUND(AA1004,0)</f>
        <v>0</v>
      </c>
      <c r="AC1004" s="182">
        <f>VLOOKUP(A:A,[1]全区!$A$1:$V$65536,22,FALSE)</f>
        <v>0</v>
      </c>
      <c r="AD1004" s="219">
        <f>ROUND(AC1004,0)</f>
        <v>0</v>
      </c>
      <c r="AE1004" s="182">
        <f>VLOOKUP(A:A,[2]全区!$A$1:$P$65536,16,FALSE)</f>
        <v>0</v>
      </c>
      <c r="AF1004" s="219">
        <f>ROUND(AE1004,0)</f>
        <v>0</v>
      </c>
      <c r="AH1004" s="182">
        <v>0</v>
      </c>
      <c r="AI1004" s="182">
        <f>VLOOKUP(A:A,'[4]YB01'!$A$1:$C$1317,3,FALSE)</f>
        <v>0</v>
      </c>
      <c r="AJ1004" s="177">
        <f t="shared" si="1835"/>
        <v>0</v>
      </c>
      <c r="AK1004" s="146">
        <v>0</v>
      </c>
      <c r="AL1004" s="146">
        <f>ROUND(AM1004,0)</f>
        <v>0</v>
      </c>
      <c r="AM1004" s="228">
        <v>0</v>
      </c>
      <c r="AN1004" s="182">
        <f t="shared" si="1788"/>
        <v>0</v>
      </c>
      <c r="AO1004" s="219">
        <v>0</v>
      </c>
      <c r="AP1004" s="176">
        <f>(SUMIF([5]预算调整!$O:$O,A:A,[5]预算调整!$AD:$AD))/10000</f>
        <v>0</v>
      </c>
      <c r="AQ1004" s="219">
        <f t="shared" si="1809"/>
        <v>0</v>
      </c>
      <c r="AR1004" s="219">
        <v>0</v>
      </c>
      <c r="AS1004" s="182">
        <f>(SUMIF([6]预算调整!$F:$F,A:A,[6]预算调整!$P:$P))/10000</f>
        <v>0</v>
      </c>
      <c r="AT1004" s="219">
        <f t="shared" si="1836"/>
        <v>0</v>
      </c>
      <c r="AW1004" s="231">
        <v>0</v>
      </c>
      <c r="AX1004" s="182">
        <f>(SUMIF([7]Sheet2!$B:$B,A:A,[7]Sheet2!$C:$C))/10000</f>
        <v>0</v>
      </c>
      <c r="AY1004" s="219">
        <f t="shared" si="1837"/>
        <v>0</v>
      </c>
      <c r="BC1004" s="182">
        <v>0</v>
      </c>
      <c r="BD1004" s="146">
        <f t="shared" si="1838"/>
        <v>0</v>
      </c>
      <c r="BE1004" s="182">
        <v>0</v>
      </c>
      <c r="BF1004" s="182">
        <f>SUMIF([8]Sheet1!$O:$O,A1004,[8]Sheet1!$AD:$AD)</f>
        <v>0</v>
      </c>
    </row>
    <row r="1005" hidden="1" customHeight="1" spans="1:58">
      <c r="A1005" s="208">
        <v>2150303</v>
      </c>
      <c r="B1005" s="60" t="s">
        <v>103</v>
      </c>
      <c r="C1005" s="63">
        <f t="shared" si="1829"/>
        <v>0</v>
      </c>
      <c r="D1005" s="63">
        <f t="shared" si="1830"/>
        <v>0</v>
      </c>
      <c r="E1005" s="63">
        <f t="shared" si="1831"/>
        <v>0</v>
      </c>
      <c r="F1005" s="63">
        <f t="shared" si="1832"/>
        <v>0</v>
      </c>
      <c r="G1005" s="63">
        <f t="shared" si="1833"/>
        <v>0</v>
      </c>
      <c r="H1005" s="63">
        <f t="shared" si="1834"/>
        <v>0</v>
      </c>
      <c r="I1005" s="106" t="str">
        <f t="shared" si="1757"/>
        <v>否</v>
      </c>
      <c r="J1005" s="146" t="str">
        <f t="shared" si="1758"/>
        <v>项</v>
      </c>
      <c r="K1005" s="146" t="str">
        <f t="shared" si="1759"/>
        <v>215</v>
      </c>
      <c r="N1005" s="218">
        <v>0</v>
      </c>
      <c r="O1005" s="146">
        <v>0</v>
      </c>
      <c r="P1005" s="219">
        <f>ROUND(O1005,0)</f>
        <v>0</v>
      </c>
      <c r="Q1005" s="219">
        <v>0</v>
      </c>
      <c r="R1005" s="219">
        <v>0</v>
      </c>
      <c r="S1005" s="219">
        <f>VLOOKUP(A:A,[3]全区!$A$1:$O$65536,15,FALSE)</f>
        <v>0</v>
      </c>
      <c r="T1005" s="219">
        <v>0</v>
      </c>
      <c r="U1005" s="146">
        <f>VLOOKUP(A:A,[3]全区!$A$1:$Q$65536,17,FALSE)</f>
        <v>0</v>
      </c>
      <c r="V1005" s="219">
        <f>ROUND(U1005,0)</f>
        <v>0</v>
      </c>
      <c r="W1005" s="219">
        <v>0</v>
      </c>
      <c r="X1005" s="182">
        <f>VLOOKUP(A:A,[3]全区!$A$1:$S$65536,19,FALSE)</f>
        <v>0</v>
      </c>
      <c r="Y1005" s="219">
        <f>ROUND(X1005,0)</f>
        <v>0</v>
      </c>
      <c r="AA1005" s="182">
        <f>VLOOKUP(A:A,[2]全区!$A$1:$T$65536,20,FALSE)</f>
        <v>0</v>
      </c>
      <c r="AB1005" s="219">
        <f>ROUND(AA1005,0)</f>
        <v>0</v>
      </c>
      <c r="AC1005" s="182">
        <f>VLOOKUP(A:A,[1]全区!$A$1:$V$65536,22,FALSE)</f>
        <v>0</v>
      </c>
      <c r="AD1005" s="219">
        <f>ROUND(AC1005,0)</f>
        <v>0</v>
      </c>
      <c r="AE1005" s="182">
        <f>VLOOKUP(A:A,[2]全区!$A$1:$P$65536,16,FALSE)</f>
        <v>0</v>
      </c>
      <c r="AF1005" s="219">
        <f>ROUND(AE1005,0)</f>
        <v>0</v>
      </c>
      <c r="AH1005" s="182">
        <v>0</v>
      </c>
      <c r="AI1005" s="182">
        <f>VLOOKUP(A:A,'[4]YB01'!$A$1:$C$1317,3,FALSE)</f>
        <v>0</v>
      </c>
      <c r="AJ1005" s="177">
        <f t="shared" si="1835"/>
        <v>0</v>
      </c>
      <c r="AK1005" s="146">
        <v>0</v>
      </c>
      <c r="AL1005" s="146">
        <f>ROUND(AM1005,0)</f>
        <v>0</v>
      </c>
      <c r="AM1005" s="228">
        <v>0</v>
      </c>
      <c r="AN1005" s="182">
        <f t="shared" si="1788"/>
        <v>0</v>
      </c>
      <c r="AO1005" s="219">
        <v>0</v>
      </c>
      <c r="AP1005" s="176">
        <f>(SUMIF([5]预算调整!$O:$O,A:A,[5]预算调整!$AD:$AD))/10000</f>
        <v>0</v>
      </c>
      <c r="AQ1005" s="219">
        <f t="shared" si="1809"/>
        <v>0</v>
      </c>
      <c r="AR1005" s="219">
        <v>0</v>
      </c>
      <c r="AS1005" s="182">
        <f>(SUMIF([6]预算调整!$F:$F,A:A,[6]预算调整!$P:$P))/10000</f>
        <v>0</v>
      </c>
      <c r="AT1005" s="219">
        <f t="shared" si="1836"/>
        <v>0</v>
      </c>
      <c r="AW1005" s="231">
        <v>0</v>
      </c>
      <c r="AX1005" s="182">
        <f>(SUMIF([7]Sheet2!$B:$B,A:A,[7]Sheet2!$C:$C))/10000</f>
        <v>0</v>
      </c>
      <c r="AY1005" s="219">
        <f t="shared" si="1837"/>
        <v>0</v>
      </c>
      <c r="BC1005" s="182">
        <v>0</v>
      </c>
      <c r="BD1005" s="146">
        <f t="shared" si="1838"/>
        <v>0</v>
      </c>
      <c r="BE1005" s="182">
        <v>0</v>
      </c>
      <c r="BF1005" s="182">
        <f>SUMIF([8]Sheet1!$O:$O,A1005,[8]Sheet1!$AD:$AD)</f>
        <v>0</v>
      </c>
    </row>
    <row r="1006" hidden="1" customHeight="1" spans="1:58">
      <c r="A1006" s="208">
        <v>2150399</v>
      </c>
      <c r="B1006" s="60" t="s">
        <v>858</v>
      </c>
      <c r="C1006" s="63">
        <f t="shared" si="1829"/>
        <v>0</v>
      </c>
      <c r="D1006" s="63">
        <f t="shared" si="1830"/>
        <v>0</v>
      </c>
      <c r="E1006" s="63">
        <f t="shared" si="1831"/>
        <v>0</v>
      </c>
      <c r="F1006" s="63">
        <f t="shared" si="1832"/>
        <v>0</v>
      </c>
      <c r="G1006" s="63">
        <f t="shared" si="1833"/>
        <v>0</v>
      </c>
      <c r="H1006" s="63">
        <f t="shared" si="1834"/>
        <v>0</v>
      </c>
      <c r="I1006" s="106" t="str">
        <f t="shared" si="1757"/>
        <v>否</v>
      </c>
      <c r="J1006" s="146" t="str">
        <f t="shared" si="1758"/>
        <v>项</v>
      </c>
      <c r="K1006" s="146" t="str">
        <f t="shared" si="1759"/>
        <v>215</v>
      </c>
      <c r="N1006" s="218">
        <v>0</v>
      </c>
      <c r="O1006" s="146">
        <v>0</v>
      </c>
      <c r="P1006" s="219">
        <f>ROUND(O1006,0)</f>
        <v>0</v>
      </c>
      <c r="Q1006" s="219">
        <v>0</v>
      </c>
      <c r="R1006" s="219">
        <v>0</v>
      </c>
      <c r="S1006" s="219">
        <f>VLOOKUP(A:A,[3]全区!$A$1:$O$65536,15,FALSE)</f>
        <v>0</v>
      </c>
      <c r="T1006" s="219">
        <v>0</v>
      </c>
      <c r="U1006" s="146">
        <f>VLOOKUP(A:A,[3]全区!$A$1:$Q$65536,17,FALSE)</f>
        <v>0</v>
      </c>
      <c r="V1006" s="219">
        <f>ROUND(U1006,0)</f>
        <v>0</v>
      </c>
      <c r="W1006" s="219">
        <v>0</v>
      </c>
      <c r="X1006" s="182">
        <f>VLOOKUP(A:A,[3]全区!$A$1:$S$65536,19,FALSE)</f>
        <v>0</v>
      </c>
      <c r="Y1006" s="219">
        <f>ROUND(X1006,0)</f>
        <v>0</v>
      </c>
      <c r="AA1006" s="182">
        <f>VLOOKUP(A:A,[2]全区!$A$1:$T$65536,20,FALSE)</f>
        <v>0</v>
      </c>
      <c r="AB1006" s="219">
        <f>ROUND(AA1006,0)</f>
        <v>0</v>
      </c>
      <c r="AC1006" s="182">
        <f>VLOOKUP(A:A,[1]全区!$A$1:$V$65536,22,FALSE)</f>
        <v>0</v>
      </c>
      <c r="AD1006" s="219">
        <f>ROUND(AC1006,0)</f>
        <v>0</v>
      </c>
      <c r="AE1006" s="182">
        <f>VLOOKUP(A:A,[2]全区!$A$1:$P$65536,16,FALSE)</f>
        <v>0</v>
      </c>
      <c r="AF1006" s="219">
        <f>ROUND(AE1006,0)</f>
        <v>0</v>
      </c>
      <c r="AH1006" s="182">
        <v>0</v>
      </c>
      <c r="AI1006" s="182">
        <f>VLOOKUP(A:A,'[4]YB01'!$A$1:$C$1317,3,FALSE)</f>
        <v>0</v>
      </c>
      <c r="AJ1006" s="177">
        <f t="shared" si="1835"/>
        <v>0</v>
      </c>
      <c r="AK1006" s="146">
        <v>0</v>
      </c>
      <c r="AL1006" s="146">
        <f>ROUND(AM1006,0)</f>
        <v>0</v>
      </c>
      <c r="AM1006" s="228">
        <v>0</v>
      </c>
      <c r="AN1006" s="182">
        <f t="shared" si="1788"/>
        <v>0</v>
      </c>
      <c r="AO1006" s="219">
        <v>0</v>
      </c>
      <c r="AP1006" s="176">
        <f>(SUMIF([5]预算调整!$O:$O,A:A,[5]预算调整!$AD:$AD))/10000</f>
        <v>0</v>
      </c>
      <c r="AQ1006" s="219">
        <f t="shared" si="1809"/>
        <v>0</v>
      </c>
      <c r="AR1006" s="219">
        <v>0</v>
      </c>
      <c r="AS1006" s="182">
        <f>(SUMIF([6]预算调整!$F:$F,A:A,[6]预算调整!$P:$P))/10000</f>
        <v>0</v>
      </c>
      <c r="AT1006" s="219">
        <f t="shared" si="1836"/>
        <v>0</v>
      </c>
      <c r="AW1006" s="231">
        <v>0</v>
      </c>
      <c r="AX1006" s="182">
        <f>(SUMIF([7]Sheet2!$B:$B,A:A,[7]Sheet2!$C:$C))/10000</f>
        <v>0</v>
      </c>
      <c r="AY1006" s="219">
        <f t="shared" si="1837"/>
        <v>0</v>
      </c>
      <c r="BC1006" s="182">
        <v>0</v>
      </c>
      <c r="BD1006" s="146">
        <f t="shared" si="1838"/>
        <v>0</v>
      </c>
      <c r="BE1006" s="182">
        <v>0</v>
      </c>
      <c r="BF1006" s="182">
        <f>SUMIF([8]Sheet1!$O:$O,A1006,[8]Sheet1!$AD:$AD)</f>
        <v>0</v>
      </c>
    </row>
    <row r="1007" s="177" customFormat="1" customHeight="1" spans="1:58">
      <c r="A1007" s="209">
        <v>21505</v>
      </c>
      <c r="B1007" s="207" t="s">
        <v>859</v>
      </c>
      <c r="C1007" s="66">
        <f t="shared" ref="C1007:H1007" si="1839">SUM(C1008:C1017)</f>
        <v>0</v>
      </c>
      <c r="D1007" s="66">
        <f t="shared" si="1839"/>
        <v>0</v>
      </c>
      <c r="E1007" s="66">
        <f t="shared" si="1839"/>
        <v>325</v>
      </c>
      <c r="F1007" s="66">
        <f t="shared" si="1839"/>
        <v>325</v>
      </c>
      <c r="G1007" s="66">
        <f t="shared" si="1839"/>
        <v>325</v>
      </c>
      <c r="H1007" s="66">
        <f t="shared" si="1839"/>
        <v>325</v>
      </c>
      <c r="I1007" s="106" t="str">
        <f t="shared" si="1757"/>
        <v>是</v>
      </c>
      <c r="J1007" s="143" t="str">
        <f t="shared" si="1758"/>
        <v>款</v>
      </c>
      <c r="K1007" s="143" t="str">
        <f t="shared" si="1759"/>
        <v>215</v>
      </c>
      <c r="L1007" s="143"/>
      <c r="M1007" s="143"/>
      <c r="N1007" s="143"/>
      <c r="O1007" s="143"/>
      <c r="P1007" s="143"/>
      <c r="Q1007" s="143"/>
      <c r="R1007" s="143"/>
      <c r="S1007" s="143"/>
      <c r="T1007" s="143"/>
      <c r="U1007" s="143"/>
      <c r="V1007" s="143"/>
      <c r="W1007" s="143"/>
      <c r="AN1007" s="182">
        <f t="shared" si="1788"/>
        <v>0</v>
      </c>
      <c r="AO1007" s="219"/>
      <c r="AP1007" s="176">
        <f>(SUMIF([5]预算调整!$O:$O,A:A,[5]预算调整!$AD:$AD))/10000</f>
        <v>0</v>
      </c>
      <c r="AQ1007" s="219">
        <f t="shared" si="1809"/>
        <v>0</v>
      </c>
      <c r="AR1007" s="219"/>
      <c r="AS1007" s="182">
        <v>0</v>
      </c>
      <c r="AX1007" s="182">
        <v>0</v>
      </c>
      <c r="BC1007" s="182"/>
      <c r="BD1007" s="182"/>
      <c r="BE1007" s="182">
        <v>0</v>
      </c>
      <c r="BF1007" s="182"/>
    </row>
    <row r="1008" hidden="1" customHeight="1" spans="1:58">
      <c r="A1008" s="208">
        <v>2150501</v>
      </c>
      <c r="B1008" s="60" t="s">
        <v>101</v>
      </c>
      <c r="C1008" s="63">
        <f t="shared" ref="C1008:C1017" si="1840">N1008+T1008+W1008</f>
        <v>0</v>
      </c>
      <c r="D1008" s="63">
        <f t="shared" ref="D1008:D1017" si="1841">Q1008+T1008</f>
        <v>0</v>
      </c>
      <c r="E1008" s="63">
        <f t="shared" ref="E1008:E1017" si="1842">H1008-C1008</f>
        <v>0</v>
      </c>
      <c r="F1008" s="63">
        <f t="shared" ref="F1008:F1017" si="1843">G1008-D1008</f>
        <v>0</v>
      </c>
      <c r="G1008" s="63">
        <f t="shared" ref="G1008:G1017" si="1844">AW1008</f>
        <v>0</v>
      </c>
      <c r="H1008" s="63">
        <f t="shared" ref="H1008:H1017" si="1845">AK1008+AN1008</f>
        <v>0</v>
      </c>
      <c r="I1008" s="106" t="str">
        <f t="shared" si="1757"/>
        <v>否</v>
      </c>
      <c r="J1008" s="146" t="str">
        <f t="shared" si="1758"/>
        <v>项</v>
      </c>
      <c r="K1008" s="146" t="str">
        <f t="shared" si="1759"/>
        <v>215</v>
      </c>
      <c r="N1008" s="218">
        <v>0</v>
      </c>
      <c r="O1008" s="146">
        <v>0</v>
      </c>
      <c r="P1008" s="219">
        <f t="shared" ref="P1008:P1017" si="1846">ROUND(O1008,0)</f>
        <v>0</v>
      </c>
      <c r="Q1008" s="219">
        <v>0</v>
      </c>
      <c r="R1008" s="219">
        <v>0</v>
      </c>
      <c r="S1008" s="219">
        <f>VLOOKUP(A:A,[3]全区!$A$1:$O$65536,15,FALSE)</f>
        <v>0</v>
      </c>
      <c r="T1008" s="219">
        <v>0</v>
      </c>
      <c r="U1008" s="146">
        <f>VLOOKUP(A:A,[3]全区!$A$1:$Q$65536,17,FALSE)</f>
        <v>0</v>
      </c>
      <c r="V1008" s="219">
        <f t="shared" ref="V1008:V1017" si="1847">ROUND(U1008,0)</f>
        <v>0</v>
      </c>
      <c r="W1008" s="219">
        <v>0</v>
      </c>
      <c r="X1008" s="182">
        <f>VLOOKUP(A:A,[3]全区!$A$1:$S$65536,19,FALSE)</f>
        <v>0</v>
      </c>
      <c r="Y1008" s="219">
        <f t="shared" ref="Y1008:Y1017" si="1848">ROUND(X1008,0)</f>
        <v>0</v>
      </c>
      <c r="AA1008" s="182">
        <f>VLOOKUP(A:A,[2]全区!$A$1:$T$65536,20,FALSE)</f>
        <v>0</v>
      </c>
      <c r="AB1008" s="219">
        <f t="shared" ref="AB1008:AB1017" si="1849">ROUND(AA1008,0)</f>
        <v>0</v>
      </c>
      <c r="AC1008" s="182">
        <f>VLOOKUP(A:A,[1]全区!$A$1:$V$65536,22,FALSE)</f>
        <v>0</v>
      </c>
      <c r="AD1008" s="219">
        <f t="shared" ref="AD1008:AD1017" si="1850">ROUND(AC1008,0)</f>
        <v>0</v>
      </c>
      <c r="AE1008" s="182">
        <f>VLOOKUP(A:A,[2]全区!$A$1:$P$65536,16,FALSE)</f>
        <v>0</v>
      </c>
      <c r="AF1008" s="219">
        <f t="shared" ref="AF1008:AF1017" si="1851">ROUND(AE1008,0)</f>
        <v>0</v>
      </c>
      <c r="AH1008" s="182">
        <v>0</v>
      </c>
      <c r="AI1008" s="182">
        <f>VLOOKUP(A:A,'[4]YB01'!$A$1:$C$1317,3,FALSE)</f>
        <v>0</v>
      </c>
      <c r="AJ1008" s="177">
        <f t="shared" ref="AJ1008:AJ1017" si="1852">AO1008+AR1008</f>
        <v>0</v>
      </c>
      <c r="AK1008" s="146">
        <v>0</v>
      </c>
      <c r="AL1008" s="146">
        <f t="shared" ref="AL1008:AL1017" si="1853">ROUND(AM1008,0)</f>
        <v>0</v>
      </c>
      <c r="AM1008" s="228">
        <v>0</v>
      </c>
      <c r="AN1008" s="182">
        <f t="shared" si="1788"/>
        <v>0</v>
      </c>
      <c r="AO1008" s="219">
        <v>0</v>
      </c>
      <c r="AP1008" s="176">
        <f>(SUMIF([5]预算调整!$O:$O,A:A,[5]预算调整!$AD:$AD))/10000</f>
        <v>0</v>
      </c>
      <c r="AQ1008" s="219">
        <f t="shared" si="1809"/>
        <v>0</v>
      </c>
      <c r="AR1008" s="219">
        <v>0</v>
      </c>
      <c r="AS1008" s="182">
        <f>(SUMIF([6]预算调整!$F:$F,A:A,[6]预算调整!$P:$P))/10000</f>
        <v>0</v>
      </c>
      <c r="AT1008" s="219">
        <f t="shared" ref="AT1008:AT1017" si="1854">ROUND(AS1008,0)</f>
        <v>0</v>
      </c>
      <c r="AW1008" s="231">
        <v>0</v>
      </c>
      <c r="AX1008" s="182">
        <f>(SUMIF([7]Sheet2!$B:$B,A:A,[7]Sheet2!$C:$C))/10000</f>
        <v>0</v>
      </c>
      <c r="AY1008" s="219">
        <f t="shared" ref="AY1008:AY1017" si="1855">ROUND(AX1008,0)</f>
        <v>0</v>
      </c>
      <c r="BC1008" s="182">
        <v>0</v>
      </c>
      <c r="BD1008" s="146">
        <f t="shared" ref="BD1008:BD1017" si="1856">ROUND(BE1008,0)</f>
        <v>0</v>
      </c>
      <c r="BE1008" s="182">
        <v>0</v>
      </c>
      <c r="BF1008" s="182">
        <f>SUMIF([8]Sheet1!$O:$O,A1008,[8]Sheet1!$AD:$AD)</f>
        <v>0</v>
      </c>
    </row>
    <row r="1009" hidden="1" customHeight="1" spans="1:58">
      <c r="A1009" s="208">
        <v>2150502</v>
      </c>
      <c r="B1009" s="60" t="s">
        <v>102</v>
      </c>
      <c r="C1009" s="63">
        <f t="shared" si="1840"/>
        <v>0</v>
      </c>
      <c r="D1009" s="63">
        <f t="shared" si="1841"/>
        <v>0</v>
      </c>
      <c r="E1009" s="63">
        <f t="shared" si="1842"/>
        <v>0</v>
      </c>
      <c r="F1009" s="63">
        <f t="shared" si="1843"/>
        <v>0</v>
      </c>
      <c r="G1009" s="63">
        <f t="shared" si="1844"/>
        <v>0</v>
      </c>
      <c r="H1009" s="63">
        <f t="shared" si="1845"/>
        <v>0</v>
      </c>
      <c r="I1009" s="106" t="str">
        <f t="shared" si="1757"/>
        <v>否</v>
      </c>
      <c r="J1009" s="146" t="str">
        <f t="shared" si="1758"/>
        <v>项</v>
      </c>
      <c r="K1009" s="146" t="str">
        <f t="shared" si="1759"/>
        <v>215</v>
      </c>
      <c r="N1009" s="218">
        <v>0</v>
      </c>
      <c r="O1009" s="146">
        <v>0</v>
      </c>
      <c r="P1009" s="219">
        <f t="shared" si="1846"/>
        <v>0</v>
      </c>
      <c r="Q1009" s="219">
        <v>0</v>
      </c>
      <c r="R1009" s="219">
        <v>0</v>
      </c>
      <c r="S1009" s="219">
        <f>VLOOKUP(A:A,[3]全区!$A$1:$O$65536,15,FALSE)</f>
        <v>0</v>
      </c>
      <c r="T1009" s="219">
        <v>0</v>
      </c>
      <c r="U1009" s="146">
        <f>VLOOKUP(A:A,[3]全区!$A$1:$Q$65536,17,FALSE)</f>
        <v>0</v>
      </c>
      <c r="V1009" s="219">
        <f t="shared" si="1847"/>
        <v>0</v>
      </c>
      <c r="W1009" s="219">
        <v>0</v>
      </c>
      <c r="X1009" s="182">
        <f>VLOOKUP(A:A,[3]全区!$A$1:$S$65536,19,FALSE)</f>
        <v>0</v>
      </c>
      <c r="Y1009" s="219">
        <f t="shared" si="1848"/>
        <v>0</v>
      </c>
      <c r="AA1009" s="182">
        <f>VLOOKUP(A:A,[2]全区!$A$1:$T$65536,20,FALSE)</f>
        <v>0</v>
      </c>
      <c r="AB1009" s="219">
        <f t="shared" si="1849"/>
        <v>0</v>
      </c>
      <c r="AC1009" s="182">
        <f>VLOOKUP(A:A,[1]全区!$A$1:$V$65536,22,FALSE)</f>
        <v>0</v>
      </c>
      <c r="AD1009" s="219">
        <f t="shared" si="1850"/>
        <v>0</v>
      </c>
      <c r="AE1009" s="182">
        <f>VLOOKUP(A:A,[2]全区!$A$1:$P$65536,16,FALSE)</f>
        <v>0</v>
      </c>
      <c r="AF1009" s="219">
        <f t="shared" si="1851"/>
        <v>0</v>
      </c>
      <c r="AH1009" s="182">
        <v>0</v>
      </c>
      <c r="AI1009" s="182">
        <f>VLOOKUP(A:A,'[4]YB01'!$A$1:$C$1317,3,FALSE)</f>
        <v>0</v>
      </c>
      <c r="AJ1009" s="177">
        <f t="shared" si="1852"/>
        <v>0</v>
      </c>
      <c r="AK1009" s="146">
        <v>0</v>
      </c>
      <c r="AL1009" s="146">
        <f t="shared" si="1853"/>
        <v>0</v>
      </c>
      <c r="AM1009" s="228">
        <v>0</v>
      </c>
      <c r="AN1009" s="182">
        <f t="shared" si="1788"/>
        <v>0</v>
      </c>
      <c r="AO1009" s="219">
        <v>0</v>
      </c>
      <c r="AP1009" s="176">
        <f>(SUMIF([5]预算调整!$O:$O,A:A,[5]预算调整!$AD:$AD))/10000</f>
        <v>0</v>
      </c>
      <c r="AQ1009" s="219">
        <f t="shared" si="1809"/>
        <v>0</v>
      </c>
      <c r="AR1009" s="219">
        <v>0</v>
      </c>
      <c r="AS1009" s="182">
        <f>(SUMIF([6]预算调整!$F:$F,A:A,[6]预算调整!$P:$P))/10000</f>
        <v>0</v>
      </c>
      <c r="AT1009" s="219">
        <f t="shared" si="1854"/>
        <v>0</v>
      </c>
      <c r="AW1009" s="231">
        <v>0</v>
      </c>
      <c r="AX1009" s="182">
        <f>(SUMIF([7]Sheet2!$B:$B,A:A,[7]Sheet2!$C:$C))/10000</f>
        <v>0</v>
      </c>
      <c r="AY1009" s="219">
        <f t="shared" si="1855"/>
        <v>0</v>
      </c>
      <c r="BC1009" s="182">
        <v>0</v>
      </c>
      <c r="BD1009" s="146">
        <f t="shared" si="1856"/>
        <v>0</v>
      </c>
      <c r="BE1009" s="182">
        <v>0</v>
      </c>
      <c r="BF1009" s="182">
        <f>SUMIF([8]Sheet1!$O:$O,A1009,[8]Sheet1!$AD:$AD)</f>
        <v>0</v>
      </c>
    </row>
    <row r="1010" hidden="1" customHeight="1" spans="1:58">
      <c r="A1010" s="208">
        <v>2150503</v>
      </c>
      <c r="B1010" s="60" t="s">
        <v>103</v>
      </c>
      <c r="C1010" s="63">
        <f t="shared" si="1840"/>
        <v>0</v>
      </c>
      <c r="D1010" s="63">
        <f t="shared" si="1841"/>
        <v>0</v>
      </c>
      <c r="E1010" s="63">
        <f t="shared" si="1842"/>
        <v>0</v>
      </c>
      <c r="F1010" s="63">
        <f t="shared" si="1843"/>
        <v>0</v>
      </c>
      <c r="G1010" s="63">
        <f t="shared" si="1844"/>
        <v>0</v>
      </c>
      <c r="H1010" s="63">
        <f t="shared" si="1845"/>
        <v>0</v>
      </c>
      <c r="I1010" s="106" t="str">
        <f t="shared" si="1757"/>
        <v>否</v>
      </c>
      <c r="J1010" s="146" t="str">
        <f t="shared" si="1758"/>
        <v>项</v>
      </c>
      <c r="K1010" s="146" t="str">
        <f t="shared" si="1759"/>
        <v>215</v>
      </c>
      <c r="N1010" s="218">
        <v>0</v>
      </c>
      <c r="O1010" s="146">
        <v>0</v>
      </c>
      <c r="P1010" s="219">
        <f t="shared" si="1846"/>
        <v>0</v>
      </c>
      <c r="Q1010" s="219">
        <v>0</v>
      </c>
      <c r="R1010" s="219">
        <v>0</v>
      </c>
      <c r="S1010" s="219">
        <f>VLOOKUP(A:A,[3]全区!$A$1:$O$65536,15,FALSE)</f>
        <v>0</v>
      </c>
      <c r="T1010" s="219">
        <v>0</v>
      </c>
      <c r="U1010" s="146">
        <f>VLOOKUP(A:A,[3]全区!$A$1:$Q$65536,17,FALSE)</f>
        <v>0</v>
      </c>
      <c r="V1010" s="219">
        <f t="shared" si="1847"/>
        <v>0</v>
      </c>
      <c r="W1010" s="219">
        <v>0</v>
      </c>
      <c r="X1010" s="182">
        <f>VLOOKUP(A:A,[3]全区!$A$1:$S$65536,19,FALSE)</f>
        <v>0</v>
      </c>
      <c r="Y1010" s="219">
        <f t="shared" si="1848"/>
        <v>0</v>
      </c>
      <c r="AA1010" s="182">
        <f>VLOOKUP(A:A,[2]全区!$A$1:$T$65536,20,FALSE)</f>
        <v>0</v>
      </c>
      <c r="AB1010" s="219">
        <f t="shared" si="1849"/>
        <v>0</v>
      </c>
      <c r="AC1010" s="182">
        <f>VLOOKUP(A:A,[1]全区!$A$1:$V$65536,22,FALSE)</f>
        <v>0</v>
      </c>
      <c r="AD1010" s="219">
        <f t="shared" si="1850"/>
        <v>0</v>
      </c>
      <c r="AE1010" s="182">
        <f>VLOOKUP(A:A,[2]全区!$A$1:$P$65536,16,FALSE)</f>
        <v>0</v>
      </c>
      <c r="AF1010" s="219">
        <f t="shared" si="1851"/>
        <v>0</v>
      </c>
      <c r="AH1010" s="182">
        <v>0</v>
      </c>
      <c r="AI1010" s="182">
        <f>VLOOKUP(A:A,'[4]YB01'!$A$1:$C$1317,3,FALSE)</f>
        <v>0</v>
      </c>
      <c r="AJ1010" s="177">
        <f t="shared" si="1852"/>
        <v>0</v>
      </c>
      <c r="AK1010" s="146">
        <v>0</v>
      </c>
      <c r="AL1010" s="146">
        <f t="shared" si="1853"/>
        <v>0</v>
      </c>
      <c r="AM1010" s="228">
        <v>0</v>
      </c>
      <c r="AN1010" s="182">
        <f t="shared" si="1788"/>
        <v>0</v>
      </c>
      <c r="AO1010" s="219">
        <v>0</v>
      </c>
      <c r="AP1010" s="176">
        <f>(SUMIF([5]预算调整!$O:$O,A:A,[5]预算调整!$AD:$AD))/10000</f>
        <v>0</v>
      </c>
      <c r="AQ1010" s="219">
        <f t="shared" si="1809"/>
        <v>0</v>
      </c>
      <c r="AR1010" s="219">
        <v>0</v>
      </c>
      <c r="AS1010" s="182">
        <f>(SUMIF([6]预算调整!$F:$F,A:A,[6]预算调整!$P:$P))/10000</f>
        <v>0</v>
      </c>
      <c r="AT1010" s="219">
        <f t="shared" si="1854"/>
        <v>0</v>
      </c>
      <c r="AW1010" s="231">
        <v>0</v>
      </c>
      <c r="AX1010" s="182">
        <f>(SUMIF([7]Sheet2!$B:$B,A:A,[7]Sheet2!$C:$C))/10000</f>
        <v>0</v>
      </c>
      <c r="AY1010" s="219">
        <f t="shared" si="1855"/>
        <v>0</v>
      </c>
      <c r="BC1010" s="182">
        <v>0</v>
      </c>
      <c r="BD1010" s="146">
        <f t="shared" si="1856"/>
        <v>0</v>
      </c>
      <c r="BE1010" s="182">
        <v>0</v>
      </c>
      <c r="BF1010" s="182">
        <f>SUMIF([8]Sheet1!$O:$O,A1010,[8]Sheet1!$AD:$AD)</f>
        <v>0</v>
      </c>
    </row>
    <row r="1011" hidden="1" customHeight="1" spans="1:58">
      <c r="A1011" s="208">
        <v>2150505</v>
      </c>
      <c r="B1011" s="60" t="s">
        <v>860</v>
      </c>
      <c r="C1011" s="63">
        <f t="shared" si="1840"/>
        <v>0</v>
      </c>
      <c r="D1011" s="63">
        <f t="shared" si="1841"/>
        <v>0</v>
      </c>
      <c r="E1011" s="63">
        <f t="shared" si="1842"/>
        <v>0</v>
      </c>
      <c r="F1011" s="63">
        <f t="shared" si="1843"/>
        <v>0</v>
      </c>
      <c r="G1011" s="63">
        <f t="shared" si="1844"/>
        <v>0</v>
      </c>
      <c r="H1011" s="63">
        <f t="shared" si="1845"/>
        <v>0</v>
      </c>
      <c r="I1011" s="106" t="str">
        <f t="shared" si="1757"/>
        <v>否</v>
      </c>
      <c r="J1011" s="146" t="str">
        <f t="shared" si="1758"/>
        <v>项</v>
      </c>
      <c r="K1011" s="146" t="str">
        <f t="shared" si="1759"/>
        <v>215</v>
      </c>
      <c r="N1011" s="218">
        <v>0</v>
      </c>
      <c r="O1011" s="146">
        <v>0</v>
      </c>
      <c r="P1011" s="219">
        <f t="shared" si="1846"/>
        <v>0</v>
      </c>
      <c r="Q1011" s="219">
        <v>0</v>
      </c>
      <c r="R1011" s="219">
        <v>0</v>
      </c>
      <c r="S1011" s="219">
        <f>VLOOKUP(A:A,[3]全区!$A$1:$O$65536,15,FALSE)</f>
        <v>0</v>
      </c>
      <c r="T1011" s="219">
        <v>0</v>
      </c>
      <c r="U1011" s="146">
        <f>VLOOKUP(A:A,[3]全区!$A$1:$Q$65536,17,FALSE)</f>
        <v>0</v>
      </c>
      <c r="V1011" s="219">
        <f t="shared" si="1847"/>
        <v>0</v>
      </c>
      <c r="W1011" s="219">
        <v>0</v>
      </c>
      <c r="X1011" s="182">
        <f>VLOOKUP(A:A,[3]全区!$A$1:$S$65536,19,FALSE)</f>
        <v>0</v>
      </c>
      <c r="Y1011" s="219">
        <f t="shared" si="1848"/>
        <v>0</v>
      </c>
      <c r="AA1011" s="182">
        <f>VLOOKUP(A:A,[2]全区!$A$1:$T$65536,20,FALSE)</f>
        <v>0</v>
      </c>
      <c r="AB1011" s="219">
        <f t="shared" si="1849"/>
        <v>0</v>
      </c>
      <c r="AC1011" s="182">
        <f>VLOOKUP(A:A,[1]全区!$A$1:$V$65536,22,FALSE)</f>
        <v>0</v>
      </c>
      <c r="AD1011" s="219">
        <f t="shared" si="1850"/>
        <v>0</v>
      </c>
      <c r="AE1011" s="182">
        <f>VLOOKUP(A:A,[2]全区!$A$1:$P$65536,16,FALSE)</f>
        <v>0</v>
      </c>
      <c r="AF1011" s="219">
        <f t="shared" si="1851"/>
        <v>0</v>
      </c>
      <c r="AH1011" s="182">
        <v>0</v>
      </c>
      <c r="AI1011" s="182">
        <f>VLOOKUP(A:A,'[4]YB01'!$A$1:$C$1317,3,FALSE)</f>
        <v>0</v>
      </c>
      <c r="AJ1011" s="177">
        <f t="shared" si="1852"/>
        <v>0</v>
      </c>
      <c r="AK1011" s="146">
        <v>0</v>
      </c>
      <c r="AL1011" s="146">
        <f t="shared" si="1853"/>
        <v>0</v>
      </c>
      <c r="AM1011" s="228">
        <v>0</v>
      </c>
      <c r="AN1011" s="182">
        <f t="shared" si="1788"/>
        <v>0</v>
      </c>
      <c r="AO1011" s="219">
        <v>0</v>
      </c>
      <c r="AP1011" s="176">
        <f>(SUMIF([5]预算调整!$O:$O,A:A,[5]预算调整!$AD:$AD))/10000</f>
        <v>0</v>
      </c>
      <c r="AQ1011" s="219">
        <f t="shared" si="1809"/>
        <v>0</v>
      </c>
      <c r="AR1011" s="219">
        <v>0</v>
      </c>
      <c r="AS1011" s="182">
        <f>(SUMIF([6]预算调整!$F:$F,A:A,[6]预算调整!$P:$P))/10000</f>
        <v>0</v>
      </c>
      <c r="AT1011" s="219">
        <f t="shared" si="1854"/>
        <v>0</v>
      </c>
      <c r="AW1011" s="231">
        <v>0</v>
      </c>
      <c r="AX1011" s="182">
        <f>(SUMIF([7]Sheet2!$B:$B,A:A,[7]Sheet2!$C:$C))/10000</f>
        <v>0</v>
      </c>
      <c r="AY1011" s="219">
        <f t="shared" si="1855"/>
        <v>0</v>
      </c>
      <c r="BC1011" s="182">
        <v>0</v>
      </c>
      <c r="BD1011" s="146">
        <f t="shared" si="1856"/>
        <v>0</v>
      </c>
      <c r="BE1011" s="182">
        <v>0</v>
      </c>
      <c r="BF1011" s="182">
        <f>SUMIF([8]Sheet1!$O:$O,A1011,[8]Sheet1!$AD:$AD)</f>
        <v>0</v>
      </c>
    </row>
    <row r="1012" hidden="1" customHeight="1" spans="1:58">
      <c r="A1012" s="208">
        <v>2150507</v>
      </c>
      <c r="B1012" s="60" t="s">
        <v>861</v>
      </c>
      <c r="C1012" s="63">
        <f t="shared" si="1840"/>
        <v>0</v>
      </c>
      <c r="D1012" s="63">
        <f t="shared" si="1841"/>
        <v>0</v>
      </c>
      <c r="E1012" s="63">
        <f t="shared" si="1842"/>
        <v>0</v>
      </c>
      <c r="F1012" s="63">
        <f t="shared" si="1843"/>
        <v>0</v>
      </c>
      <c r="G1012" s="63">
        <f t="shared" si="1844"/>
        <v>0</v>
      </c>
      <c r="H1012" s="63">
        <f t="shared" si="1845"/>
        <v>0</v>
      </c>
      <c r="I1012" s="106" t="str">
        <f t="shared" si="1757"/>
        <v>否</v>
      </c>
      <c r="J1012" s="146" t="str">
        <f t="shared" si="1758"/>
        <v>项</v>
      </c>
      <c r="K1012" s="146" t="str">
        <f t="shared" si="1759"/>
        <v>215</v>
      </c>
      <c r="N1012" s="218">
        <v>0</v>
      </c>
      <c r="O1012" s="146">
        <v>0</v>
      </c>
      <c r="P1012" s="219">
        <f t="shared" si="1846"/>
        <v>0</v>
      </c>
      <c r="Q1012" s="219">
        <v>0</v>
      </c>
      <c r="R1012" s="219">
        <v>0</v>
      </c>
      <c r="S1012" s="219">
        <f>VLOOKUP(A:A,[3]全区!$A$1:$O$65536,15,FALSE)</f>
        <v>0</v>
      </c>
      <c r="T1012" s="219">
        <v>0</v>
      </c>
      <c r="U1012" s="146">
        <f>VLOOKUP(A:A,[3]全区!$A$1:$Q$65536,17,FALSE)</f>
        <v>0</v>
      </c>
      <c r="V1012" s="219">
        <f t="shared" si="1847"/>
        <v>0</v>
      </c>
      <c r="W1012" s="219">
        <v>0</v>
      </c>
      <c r="X1012" s="182">
        <f>VLOOKUP(A:A,[3]全区!$A$1:$S$65536,19,FALSE)</f>
        <v>0</v>
      </c>
      <c r="Y1012" s="219">
        <f t="shared" si="1848"/>
        <v>0</v>
      </c>
      <c r="AA1012" s="182">
        <f>VLOOKUP(A:A,[2]全区!$A$1:$T$65536,20,FALSE)</f>
        <v>0</v>
      </c>
      <c r="AB1012" s="219">
        <f t="shared" si="1849"/>
        <v>0</v>
      </c>
      <c r="AC1012" s="182">
        <f>VLOOKUP(A:A,[1]全区!$A$1:$V$65536,22,FALSE)</f>
        <v>0</v>
      </c>
      <c r="AD1012" s="219">
        <f t="shared" si="1850"/>
        <v>0</v>
      </c>
      <c r="AE1012" s="182">
        <f>VLOOKUP(A:A,[2]全区!$A$1:$P$65536,16,FALSE)</f>
        <v>0</v>
      </c>
      <c r="AF1012" s="219">
        <f t="shared" si="1851"/>
        <v>0</v>
      </c>
      <c r="AH1012" s="182">
        <v>0</v>
      </c>
      <c r="AI1012" s="182">
        <f>VLOOKUP(A:A,'[4]YB01'!$A$1:$C$1317,3,FALSE)</f>
        <v>0</v>
      </c>
      <c r="AJ1012" s="177">
        <f t="shared" si="1852"/>
        <v>0</v>
      </c>
      <c r="AK1012" s="146">
        <v>0</v>
      </c>
      <c r="AL1012" s="146">
        <f t="shared" si="1853"/>
        <v>0</v>
      </c>
      <c r="AM1012" s="228">
        <v>0</v>
      </c>
      <c r="AN1012" s="182">
        <f t="shared" si="1788"/>
        <v>0</v>
      </c>
      <c r="AO1012" s="219">
        <v>0</v>
      </c>
      <c r="AP1012" s="176">
        <f>(SUMIF([5]预算调整!$O:$O,A:A,[5]预算调整!$AD:$AD))/10000</f>
        <v>0</v>
      </c>
      <c r="AQ1012" s="219">
        <f t="shared" si="1809"/>
        <v>0</v>
      </c>
      <c r="AR1012" s="219">
        <v>0</v>
      </c>
      <c r="AS1012" s="182">
        <f>(SUMIF([6]预算调整!$F:$F,A:A,[6]预算调整!$P:$P))/10000</f>
        <v>0</v>
      </c>
      <c r="AT1012" s="219">
        <f t="shared" si="1854"/>
        <v>0</v>
      </c>
      <c r="AW1012" s="231">
        <v>0</v>
      </c>
      <c r="AX1012" s="182">
        <f>(SUMIF([7]Sheet2!$B:$B,A:A,[7]Sheet2!$C:$C))/10000</f>
        <v>0</v>
      </c>
      <c r="AY1012" s="219">
        <f t="shared" si="1855"/>
        <v>0</v>
      </c>
      <c r="BC1012" s="182">
        <v>0</v>
      </c>
      <c r="BD1012" s="146">
        <f t="shared" si="1856"/>
        <v>0</v>
      </c>
      <c r="BE1012" s="182">
        <v>0</v>
      </c>
      <c r="BF1012" s="182">
        <f>SUMIF([8]Sheet1!$O:$O,A1012,[8]Sheet1!$AD:$AD)</f>
        <v>0</v>
      </c>
    </row>
    <row r="1013" hidden="1" customHeight="1" spans="1:58">
      <c r="A1013" s="208">
        <v>2150508</v>
      </c>
      <c r="B1013" s="60" t="s">
        <v>862</v>
      </c>
      <c r="C1013" s="63">
        <f t="shared" si="1840"/>
        <v>0</v>
      </c>
      <c r="D1013" s="63">
        <f t="shared" si="1841"/>
        <v>0</v>
      </c>
      <c r="E1013" s="63">
        <f t="shared" si="1842"/>
        <v>0</v>
      </c>
      <c r="F1013" s="63">
        <f t="shared" si="1843"/>
        <v>0</v>
      </c>
      <c r="G1013" s="63">
        <f t="shared" si="1844"/>
        <v>0</v>
      </c>
      <c r="H1013" s="63">
        <f t="shared" si="1845"/>
        <v>0</v>
      </c>
      <c r="I1013" s="106" t="str">
        <f t="shared" si="1757"/>
        <v>否</v>
      </c>
      <c r="J1013" s="146" t="str">
        <f t="shared" si="1758"/>
        <v>项</v>
      </c>
      <c r="K1013" s="146" t="str">
        <f t="shared" si="1759"/>
        <v>215</v>
      </c>
      <c r="N1013" s="218">
        <v>0</v>
      </c>
      <c r="O1013" s="146">
        <v>0</v>
      </c>
      <c r="P1013" s="219">
        <f t="shared" si="1846"/>
        <v>0</v>
      </c>
      <c r="Q1013" s="219">
        <v>0</v>
      </c>
      <c r="R1013" s="219">
        <v>0</v>
      </c>
      <c r="S1013" s="219">
        <f>VLOOKUP(A:A,[3]全区!$A$1:$O$65536,15,FALSE)</f>
        <v>0</v>
      </c>
      <c r="T1013" s="219">
        <v>0</v>
      </c>
      <c r="U1013" s="146">
        <f>VLOOKUP(A:A,[3]全区!$A$1:$Q$65536,17,FALSE)</f>
        <v>0</v>
      </c>
      <c r="V1013" s="219">
        <f t="shared" si="1847"/>
        <v>0</v>
      </c>
      <c r="W1013" s="219">
        <v>0</v>
      </c>
      <c r="X1013" s="182">
        <f>VLOOKUP(A:A,[3]全区!$A$1:$S$65536,19,FALSE)</f>
        <v>0</v>
      </c>
      <c r="Y1013" s="219">
        <f t="shared" si="1848"/>
        <v>0</v>
      </c>
      <c r="AA1013" s="182">
        <f>VLOOKUP(A:A,[2]全区!$A$1:$T$65536,20,FALSE)</f>
        <v>0</v>
      </c>
      <c r="AB1013" s="219">
        <f t="shared" si="1849"/>
        <v>0</v>
      </c>
      <c r="AC1013" s="182">
        <f>VLOOKUP(A:A,[1]全区!$A$1:$V$65536,22,FALSE)</f>
        <v>0</v>
      </c>
      <c r="AD1013" s="219">
        <f t="shared" si="1850"/>
        <v>0</v>
      </c>
      <c r="AE1013" s="182">
        <f>VLOOKUP(A:A,[2]全区!$A$1:$P$65536,16,FALSE)</f>
        <v>0</v>
      </c>
      <c r="AF1013" s="219">
        <f t="shared" si="1851"/>
        <v>0</v>
      </c>
      <c r="AH1013" s="182">
        <v>0</v>
      </c>
      <c r="AI1013" s="182">
        <f>VLOOKUP(A:A,'[4]YB01'!$A$1:$C$1317,3,FALSE)</f>
        <v>0</v>
      </c>
      <c r="AJ1013" s="177">
        <f t="shared" si="1852"/>
        <v>0</v>
      </c>
      <c r="AK1013" s="146">
        <v>0</v>
      </c>
      <c r="AL1013" s="146">
        <f t="shared" si="1853"/>
        <v>0</v>
      </c>
      <c r="AM1013" s="228">
        <v>0</v>
      </c>
      <c r="AN1013" s="182">
        <f t="shared" si="1788"/>
        <v>0</v>
      </c>
      <c r="AO1013" s="219">
        <v>0</v>
      </c>
      <c r="AP1013" s="176">
        <f>(SUMIF([5]预算调整!$O:$O,A:A,[5]预算调整!$AD:$AD))/10000</f>
        <v>0</v>
      </c>
      <c r="AQ1013" s="219">
        <f t="shared" si="1809"/>
        <v>0</v>
      </c>
      <c r="AR1013" s="219">
        <v>0</v>
      </c>
      <c r="AS1013" s="182">
        <f>(SUMIF([6]预算调整!$F:$F,A:A,[6]预算调整!$P:$P))/10000</f>
        <v>0</v>
      </c>
      <c r="AT1013" s="219">
        <f t="shared" si="1854"/>
        <v>0</v>
      </c>
      <c r="AW1013" s="231">
        <v>0</v>
      </c>
      <c r="AX1013" s="182">
        <f>(SUMIF([7]Sheet2!$B:$B,A:A,[7]Sheet2!$C:$C))/10000</f>
        <v>0</v>
      </c>
      <c r="AY1013" s="219">
        <f t="shared" si="1855"/>
        <v>0</v>
      </c>
      <c r="BC1013" s="182">
        <v>0</v>
      </c>
      <c r="BD1013" s="146">
        <f t="shared" si="1856"/>
        <v>0</v>
      </c>
      <c r="BE1013" s="182">
        <v>0</v>
      </c>
      <c r="BF1013" s="182">
        <f>SUMIF([8]Sheet1!$O:$O,A1013,[8]Sheet1!$AD:$AD)</f>
        <v>0</v>
      </c>
    </row>
    <row r="1014" hidden="1" customHeight="1" spans="1:58">
      <c r="A1014" s="233">
        <v>2150516</v>
      </c>
      <c r="B1014" s="246" t="s">
        <v>863</v>
      </c>
      <c r="C1014" s="63">
        <f t="shared" si="1840"/>
        <v>0</v>
      </c>
      <c r="D1014" s="63">
        <f t="shared" si="1841"/>
        <v>0</v>
      </c>
      <c r="E1014" s="63">
        <f t="shared" si="1842"/>
        <v>0</v>
      </c>
      <c r="F1014" s="63">
        <f t="shared" si="1843"/>
        <v>0</v>
      </c>
      <c r="G1014" s="63">
        <f t="shared" si="1844"/>
        <v>0</v>
      </c>
      <c r="H1014" s="63">
        <f t="shared" si="1845"/>
        <v>0</v>
      </c>
      <c r="I1014" s="106" t="str">
        <f t="shared" ref="I1014:I1051" si="1857">IF(SUM(C1014:H1014)=0,"否","是")</f>
        <v>否</v>
      </c>
      <c r="J1014" s="146" t="str">
        <f t="shared" ref="J1014:J1052" si="1858">IF(LEN(A1014)=3,"类",IF(LEN(A1014)=5,"款","项"))</f>
        <v>项</v>
      </c>
      <c r="K1014" s="146" t="str">
        <f t="shared" ref="K1014:K1052" si="1859">LEFT(A1014,3)</f>
        <v>215</v>
      </c>
      <c r="N1014" s="218">
        <v>0</v>
      </c>
      <c r="P1014" s="219">
        <f t="shared" si="1846"/>
        <v>0</v>
      </c>
      <c r="Q1014" s="219"/>
      <c r="R1014" s="219"/>
      <c r="S1014" s="219"/>
      <c r="T1014" s="219"/>
      <c r="V1014" s="219"/>
      <c r="W1014" s="219">
        <v>0</v>
      </c>
      <c r="Y1014" s="219">
        <f t="shared" si="1848"/>
        <v>0</v>
      </c>
      <c r="AB1014" s="219"/>
      <c r="AD1014" s="219">
        <f t="shared" si="1850"/>
        <v>0</v>
      </c>
      <c r="AF1014" s="219"/>
      <c r="AH1014" s="182">
        <v>0</v>
      </c>
      <c r="AI1014" s="182">
        <f>VLOOKUP(A:A,'[4]YB01'!$A$1:$C$1317,3,FALSE)</f>
        <v>0</v>
      </c>
      <c r="AJ1014" s="177">
        <f t="shared" si="1852"/>
        <v>0</v>
      </c>
      <c r="AK1014" s="146">
        <v>0</v>
      </c>
      <c r="AL1014" s="146">
        <f t="shared" si="1853"/>
        <v>0</v>
      </c>
      <c r="AM1014" s="228">
        <v>0</v>
      </c>
      <c r="AN1014" s="182">
        <f t="shared" si="1788"/>
        <v>0</v>
      </c>
      <c r="AO1014" s="219">
        <v>0</v>
      </c>
      <c r="AP1014" s="176">
        <f>(SUMIF([5]预算调整!$O:$O,A:A,[5]预算调整!$AD:$AD))/10000</f>
        <v>0</v>
      </c>
      <c r="AQ1014" s="219">
        <f t="shared" si="1809"/>
        <v>0</v>
      </c>
      <c r="AR1014" s="219">
        <v>0</v>
      </c>
      <c r="AS1014" s="182">
        <f>(SUMIF([6]预算调整!$F:$F,A:A,[6]预算调整!$P:$P))/10000</f>
        <v>0</v>
      </c>
      <c r="AT1014" s="219">
        <f t="shared" si="1854"/>
        <v>0</v>
      </c>
      <c r="AW1014" s="231">
        <v>0</v>
      </c>
      <c r="AX1014" s="182">
        <f>(SUMIF([7]Sheet2!$B:$B,A:A,[7]Sheet2!$C:$C))/10000</f>
        <v>0</v>
      </c>
      <c r="AY1014" s="219">
        <f t="shared" si="1855"/>
        <v>0</v>
      </c>
      <c r="BC1014" s="182">
        <v>0</v>
      </c>
      <c r="BD1014" s="146">
        <f t="shared" si="1856"/>
        <v>0</v>
      </c>
      <c r="BE1014" s="182">
        <v>0</v>
      </c>
      <c r="BF1014" s="182">
        <f>SUMIF([8]Sheet1!$O:$O,A1014,[8]Sheet1!$AD:$AD)</f>
        <v>0</v>
      </c>
    </row>
    <row r="1015" customHeight="1" spans="1:58">
      <c r="A1015" s="233">
        <v>2150517</v>
      </c>
      <c r="B1015" s="246" t="s">
        <v>864</v>
      </c>
      <c r="C1015" s="63">
        <f t="shared" si="1840"/>
        <v>0</v>
      </c>
      <c r="D1015" s="63">
        <f t="shared" si="1841"/>
        <v>0</v>
      </c>
      <c r="E1015" s="63">
        <f t="shared" si="1842"/>
        <v>325</v>
      </c>
      <c r="F1015" s="63">
        <f t="shared" si="1843"/>
        <v>325</v>
      </c>
      <c r="G1015" s="63">
        <f t="shared" si="1844"/>
        <v>325</v>
      </c>
      <c r="H1015" s="63">
        <f t="shared" si="1845"/>
        <v>325</v>
      </c>
      <c r="I1015" s="106" t="str">
        <f t="shared" si="1857"/>
        <v>是</v>
      </c>
      <c r="J1015" s="146" t="str">
        <f t="shared" si="1858"/>
        <v>项</v>
      </c>
      <c r="K1015" s="146" t="str">
        <f t="shared" si="1859"/>
        <v>215</v>
      </c>
      <c r="N1015" s="218">
        <v>0</v>
      </c>
      <c r="O1015" s="146">
        <v>0</v>
      </c>
      <c r="P1015" s="219">
        <f t="shared" si="1846"/>
        <v>0</v>
      </c>
      <c r="Q1015" s="219">
        <v>0</v>
      </c>
      <c r="R1015" s="219">
        <v>0</v>
      </c>
      <c r="S1015" s="219">
        <f>VLOOKUP(A:A,[3]全区!$A$1:$O$65536,15,FALSE)</f>
        <v>0</v>
      </c>
      <c r="T1015" s="219">
        <v>0</v>
      </c>
      <c r="U1015" s="146">
        <f>VLOOKUP(A:A,[3]全区!$A$1:$Q$65536,17,FALSE)</f>
        <v>0</v>
      </c>
      <c r="V1015" s="219">
        <f t="shared" si="1847"/>
        <v>0</v>
      </c>
      <c r="W1015" s="219">
        <v>0</v>
      </c>
      <c r="X1015" s="182">
        <f>VLOOKUP(A:A,[3]全区!$A$1:$S$65536,19,FALSE)</f>
        <v>0</v>
      </c>
      <c r="Y1015" s="219">
        <f t="shared" si="1848"/>
        <v>0</v>
      </c>
      <c r="AA1015" s="182">
        <f>VLOOKUP(A:A,[2]全区!$A$1:$T$65536,20,FALSE)</f>
        <v>625</v>
      </c>
      <c r="AB1015" s="219">
        <f t="shared" si="1849"/>
        <v>625</v>
      </c>
      <c r="AC1015" s="182">
        <f>VLOOKUP(A:A,[1]全区!$A$1:$V$65536,22,FALSE)</f>
        <v>0</v>
      </c>
      <c r="AD1015" s="219">
        <f t="shared" si="1850"/>
        <v>0</v>
      </c>
      <c r="AE1015" s="182">
        <f>VLOOKUP(A:A,[2]全区!$A$1:$P$65536,16,FALSE)</f>
        <v>0</v>
      </c>
      <c r="AF1015" s="219">
        <f t="shared" si="1851"/>
        <v>0</v>
      </c>
      <c r="AH1015" s="182">
        <v>325</v>
      </c>
      <c r="AI1015" s="182">
        <f>VLOOKUP(A:A,'[4]YB01'!$A$1:$C$1317,3,FALSE)</f>
        <v>325</v>
      </c>
      <c r="AJ1015" s="177">
        <f t="shared" si="1852"/>
        <v>0</v>
      </c>
      <c r="AK1015" s="146">
        <v>325</v>
      </c>
      <c r="AL1015" s="146">
        <f t="shared" si="1853"/>
        <v>325</v>
      </c>
      <c r="AM1015" s="228">
        <v>325</v>
      </c>
      <c r="AN1015" s="182">
        <f t="shared" si="1788"/>
        <v>0</v>
      </c>
      <c r="AO1015" s="219">
        <v>0</v>
      </c>
      <c r="AP1015" s="176">
        <f>(SUMIF([5]预算调整!$O:$O,A:A,[5]预算调整!$AD:$AD))/10000</f>
        <v>0</v>
      </c>
      <c r="AQ1015" s="219">
        <f t="shared" si="1809"/>
        <v>0</v>
      </c>
      <c r="AR1015" s="219">
        <v>0</v>
      </c>
      <c r="AS1015" s="182">
        <f>(SUMIF([6]预算调整!$F:$F,A:A,[6]预算调整!$P:$P))/10000</f>
        <v>0</v>
      </c>
      <c r="AT1015" s="219">
        <f t="shared" si="1854"/>
        <v>0</v>
      </c>
      <c r="AW1015" s="231">
        <v>325</v>
      </c>
      <c r="AX1015" s="182">
        <f>(SUMIF([7]Sheet2!$B:$B,A:A,[7]Sheet2!$C:$C))/10000</f>
        <v>325</v>
      </c>
      <c r="AY1015" s="219">
        <f t="shared" si="1855"/>
        <v>325</v>
      </c>
      <c r="BC1015" s="182">
        <v>0</v>
      </c>
      <c r="BD1015" s="146">
        <f t="shared" si="1856"/>
        <v>0</v>
      </c>
      <c r="BE1015" s="182">
        <v>0</v>
      </c>
      <c r="BF1015" s="182">
        <f>SUMIF([8]Sheet1!$O:$O,A1015,[8]Sheet1!$AD:$AD)</f>
        <v>0</v>
      </c>
    </row>
    <row r="1016" hidden="1" customHeight="1" spans="1:58">
      <c r="A1016" s="233">
        <v>2150550</v>
      </c>
      <c r="B1016" s="246" t="s">
        <v>110</v>
      </c>
      <c r="C1016" s="63">
        <f t="shared" si="1840"/>
        <v>0</v>
      </c>
      <c r="D1016" s="63">
        <f t="shared" si="1841"/>
        <v>0</v>
      </c>
      <c r="E1016" s="63">
        <f t="shared" si="1842"/>
        <v>0</v>
      </c>
      <c r="F1016" s="63">
        <f t="shared" si="1843"/>
        <v>0</v>
      </c>
      <c r="G1016" s="63">
        <f t="shared" si="1844"/>
        <v>0</v>
      </c>
      <c r="H1016" s="63">
        <f t="shared" si="1845"/>
        <v>0</v>
      </c>
      <c r="I1016" s="106" t="str">
        <f t="shared" si="1857"/>
        <v>否</v>
      </c>
      <c r="J1016" s="146" t="str">
        <f t="shared" si="1858"/>
        <v>项</v>
      </c>
      <c r="K1016" s="146" t="str">
        <f t="shared" si="1859"/>
        <v>215</v>
      </c>
      <c r="N1016" s="218">
        <v>0</v>
      </c>
      <c r="P1016" s="219">
        <f t="shared" si="1846"/>
        <v>0</v>
      </c>
      <c r="Q1016" s="219"/>
      <c r="R1016" s="219"/>
      <c r="S1016" s="219"/>
      <c r="T1016" s="219"/>
      <c r="V1016" s="219"/>
      <c r="W1016" s="219">
        <v>0</v>
      </c>
      <c r="Y1016" s="219">
        <f t="shared" si="1848"/>
        <v>0</v>
      </c>
      <c r="AB1016" s="219"/>
      <c r="AD1016" s="219">
        <f t="shared" si="1850"/>
        <v>0</v>
      </c>
      <c r="AF1016" s="219"/>
      <c r="AH1016" s="182">
        <v>0</v>
      </c>
      <c r="AI1016" s="182">
        <f>VLOOKUP(A:A,'[4]YB01'!$A$1:$C$1317,3,FALSE)</f>
        <v>0</v>
      </c>
      <c r="AJ1016" s="177">
        <f t="shared" si="1852"/>
        <v>0</v>
      </c>
      <c r="AK1016" s="146">
        <v>0</v>
      </c>
      <c r="AL1016" s="146">
        <f t="shared" si="1853"/>
        <v>0</v>
      </c>
      <c r="AM1016" s="228">
        <v>0</v>
      </c>
      <c r="AN1016" s="182">
        <f t="shared" si="1788"/>
        <v>0</v>
      </c>
      <c r="AO1016" s="219">
        <v>0</v>
      </c>
      <c r="AP1016" s="176">
        <f>(SUMIF([5]预算调整!$O:$O,A:A,[5]预算调整!$AD:$AD))/10000</f>
        <v>0</v>
      </c>
      <c r="AQ1016" s="219">
        <f t="shared" si="1809"/>
        <v>0</v>
      </c>
      <c r="AR1016" s="219">
        <v>0</v>
      </c>
      <c r="AS1016" s="182">
        <f>(SUMIF([6]预算调整!$F:$F,A:A,[6]预算调整!$P:$P))/10000</f>
        <v>0</v>
      </c>
      <c r="AT1016" s="219">
        <f t="shared" si="1854"/>
        <v>0</v>
      </c>
      <c r="AW1016" s="231">
        <v>0</v>
      </c>
      <c r="AX1016" s="182">
        <f>(SUMIF([7]Sheet2!$B:$B,A:A,[7]Sheet2!$C:$C))/10000</f>
        <v>0</v>
      </c>
      <c r="AY1016" s="219">
        <f t="shared" si="1855"/>
        <v>0</v>
      </c>
      <c r="BC1016" s="182">
        <v>0</v>
      </c>
      <c r="BD1016" s="146">
        <f t="shared" si="1856"/>
        <v>0</v>
      </c>
      <c r="BE1016" s="182">
        <v>0</v>
      </c>
      <c r="BF1016" s="182">
        <f>SUMIF([8]Sheet1!$O:$O,A1016,[8]Sheet1!$AD:$AD)</f>
        <v>0</v>
      </c>
    </row>
    <row r="1017" hidden="1" customHeight="1" spans="1:58">
      <c r="A1017" s="208">
        <v>2150599</v>
      </c>
      <c r="B1017" s="60" t="s">
        <v>865</v>
      </c>
      <c r="C1017" s="63">
        <f t="shared" si="1840"/>
        <v>0</v>
      </c>
      <c r="D1017" s="63">
        <f t="shared" si="1841"/>
        <v>0</v>
      </c>
      <c r="E1017" s="63">
        <f t="shared" si="1842"/>
        <v>0</v>
      </c>
      <c r="F1017" s="63">
        <f t="shared" si="1843"/>
        <v>0</v>
      </c>
      <c r="G1017" s="63">
        <f t="shared" si="1844"/>
        <v>0</v>
      </c>
      <c r="H1017" s="63">
        <f t="shared" si="1845"/>
        <v>0</v>
      </c>
      <c r="I1017" s="106" t="str">
        <f t="shared" si="1857"/>
        <v>否</v>
      </c>
      <c r="J1017" s="146" t="str">
        <f t="shared" si="1858"/>
        <v>项</v>
      </c>
      <c r="K1017" s="146" t="str">
        <f t="shared" si="1859"/>
        <v>215</v>
      </c>
      <c r="N1017" s="218">
        <v>0</v>
      </c>
      <c r="O1017" s="146">
        <v>0</v>
      </c>
      <c r="P1017" s="219">
        <f t="shared" si="1846"/>
        <v>0</v>
      </c>
      <c r="Q1017" s="219">
        <v>0</v>
      </c>
      <c r="R1017" s="219">
        <v>0</v>
      </c>
      <c r="S1017" s="219">
        <f>VLOOKUP(A:A,[3]全区!$A$1:$O$65536,15,FALSE)</f>
        <v>0</v>
      </c>
      <c r="T1017" s="219">
        <v>0</v>
      </c>
      <c r="U1017" s="146">
        <f>VLOOKUP(A:A,[3]全区!$A$1:$Q$65536,17,FALSE)</f>
        <v>0</v>
      </c>
      <c r="V1017" s="219">
        <f t="shared" si="1847"/>
        <v>0</v>
      </c>
      <c r="W1017" s="219">
        <v>0</v>
      </c>
      <c r="X1017" s="182">
        <f>VLOOKUP(A:A,[3]全区!$A$1:$S$65536,19,FALSE)</f>
        <v>0</v>
      </c>
      <c r="Y1017" s="219">
        <f t="shared" si="1848"/>
        <v>0</v>
      </c>
      <c r="AA1017" s="182">
        <f>VLOOKUP(A:A,[2]全区!$A$1:$T$65536,20,FALSE)</f>
        <v>0</v>
      </c>
      <c r="AB1017" s="219">
        <f t="shared" si="1849"/>
        <v>0</v>
      </c>
      <c r="AC1017" s="182">
        <f>VLOOKUP(A:A,[1]全区!$A$1:$V$65536,22,FALSE)</f>
        <v>0</v>
      </c>
      <c r="AD1017" s="219">
        <f t="shared" si="1850"/>
        <v>0</v>
      </c>
      <c r="AE1017" s="182">
        <f>VLOOKUP(A:A,[2]全区!$A$1:$P$65536,16,FALSE)</f>
        <v>0</v>
      </c>
      <c r="AF1017" s="219">
        <f t="shared" si="1851"/>
        <v>0</v>
      </c>
      <c r="AH1017" s="182">
        <v>0</v>
      </c>
      <c r="AI1017" s="182">
        <f>VLOOKUP(A:A,'[4]YB01'!$A$1:$C$1317,3,FALSE)</f>
        <v>0</v>
      </c>
      <c r="AJ1017" s="177">
        <f t="shared" si="1852"/>
        <v>0</v>
      </c>
      <c r="AK1017" s="146">
        <v>0</v>
      </c>
      <c r="AL1017" s="146">
        <f t="shared" si="1853"/>
        <v>0</v>
      </c>
      <c r="AM1017" s="228">
        <v>0</v>
      </c>
      <c r="AN1017" s="182">
        <f t="shared" si="1788"/>
        <v>0</v>
      </c>
      <c r="AO1017" s="219">
        <v>0</v>
      </c>
      <c r="AP1017" s="176">
        <f>(SUMIF([5]预算调整!$O:$O,A:A,[5]预算调整!$AD:$AD))/10000</f>
        <v>0</v>
      </c>
      <c r="AQ1017" s="219">
        <f t="shared" si="1809"/>
        <v>0</v>
      </c>
      <c r="AR1017" s="219">
        <v>0</v>
      </c>
      <c r="AS1017" s="182">
        <f>(SUMIF([6]预算调整!$F:$F,A:A,[6]预算调整!$P:$P))/10000</f>
        <v>0</v>
      </c>
      <c r="AT1017" s="219">
        <f t="shared" si="1854"/>
        <v>0</v>
      </c>
      <c r="AW1017" s="231">
        <v>0</v>
      </c>
      <c r="AX1017" s="182">
        <f>(SUMIF([7]Sheet2!$B:$B,A:A,[7]Sheet2!$C:$C))/10000</f>
        <v>0</v>
      </c>
      <c r="AY1017" s="219">
        <f t="shared" si="1855"/>
        <v>0</v>
      </c>
      <c r="BC1017" s="182">
        <v>0</v>
      </c>
      <c r="BD1017" s="146">
        <f t="shared" si="1856"/>
        <v>0</v>
      </c>
      <c r="BE1017" s="182">
        <v>0</v>
      </c>
      <c r="BF1017" s="182">
        <f>SUMIF([8]Sheet1!$O:$O,A1017,[8]Sheet1!$AD:$AD)</f>
        <v>0</v>
      </c>
    </row>
    <row r="1018" s="177" customFormat="1" hidden="1" customHeight="1" spans="1:58">
      <c r="A1018" s="209">
        <v>21507</v>
      </c>
      <c r="B1018" s="207" t="s">
        <v>866</v>
      </c>
      <c r="C1018" s="66">
        <f t="shared" ref="C1018:H1018" si="1860">SUM(C1019:C1024)</f>
        <v>0</v>
      </c>
      <c r="D1018" s="66">
        <f t="shared" si="1860"/>
        <v>0</v>
      </c>
      <c r="E1018" s="66">
        <f t="shared" si="1860"/>
        <v>0</v>
      </c>
      <c r="F1018" s="66">
        <f t="shared" si="1860"/>
        <v>0</v>
      </c>
      <c r="G1018" s="66">
        <f t="shared" si="1860"/>
        <v>0</v>
      </c>
      <c r="H1018" s="66">
        <f t="shared" si="1860"/>
        <v>0</v>
      </c>
      <c r="I1018" s="106" t="str">
        <f t="shared" si="1857"/>
        <v>否</v>
      </c>
      <c r="J1018" s="143" t="str">
        <f t="shared" si="1858"/>
        <v>款</v>
      </c>
      <c r="K1018" s="143" t="str">
        <f t="shared" si="1859"/>
        <v>215</v>
      </c>
      <c r="L1018" s="143"/>
      <c r="M1018" s="143"/>
      <c r="N1018" s="143"/>
      <c r="O1018" s="143"/>
      <c r="P1018" s="143"/>
      <c r="Q1018" s="143"/>
      <c r="R1018" s="143"/>
      <c r="S1018" s="143"/>
      <c r="T1018" s="143"/>
      <c r="U1018" s="143"/>
      <c r="V1018" s="143"/>
      <c r="W1018" s="143"/>
      <c r="AN1018" s="182">
        <f t="shared" si="1788"/>
        <v>0</v>
      </c>
      <c r="AO1018" s="219"/>
      <c r="AP1018" s="176">
        <f>(SUMIF([5]预算调整!$O:$O,A:A,[5]预算调整!$AD:$AD))/10000</f>
        <v>0</v>
      </c>
      <c r="AQ1018" s="219">
        <f t="shared" si="1809"/>
        <v>0</v>
      </c>
      <c r="AR1018" s="219"/>
      <c r="AS1018" s="182">
        <v>0</v>
      </c>
      <c r="AX1018" s="182">
        <v>0</v>
      </c>
      <c r="BC1018" s="182"/>
      <c r="BD1018" s="182"/>
      <c r="BE1018" s="182">
        <v>0</v>
      </c>
      <c r="BF1018" s="182"/>
    </row>
    <row r="1019" hidden="1" customHeight="1" spans="1:58">
      <c r="A1019" s="208">
        <v>2150701</v>
      </c>
      <c r="B1019" s="60" t="s">
        <v>101</v>
      </c>
      <c r="C1019" s="63">
        <f t="shared" ref="C1019:C1024" si="1861">N1019+T1019+W1019</f>
        <v>0</v>
      </c>
      <c r="D1019" s="63">
        <f t="shared" ref="D1019:D1024" si="1862">Q1019+T1019</f>
        <v>0</v>
      </c>
      <c r="E1019" s="63">
        <f t="shared" ref="E1019:E1024" si="1863">H1019-C1019</f>
        <v>0</v>
      </c>
      <c r="F1019" s="63">
        <f t="shared" ref="F1019:F1024" si="1864">G1019-D1019</f>
        <v>0</v>
      </c>
      <c r="G1019" s="63">
        <f t="shared" ref="G1019:G1024" si="1865">AW1019</f>
        <v>0</v>
      </c>
      <c r="H1019" s="63">
        <f t="shared" ref="H1019:H1024" si="1866">AK1019+AN1019</f>
        <v>0</v>
      </c>
      <c r="I1019" s="106" t="str">
        <f t="shared" si="1857"/>
        <v>否</v>
      </c>
      <c r="J1019" s="146" t="str">
        <f t="shared" si="1858"/>
        <v>项</v>
      </c>
      <c r="K1019" s="146" t="str">
        <f t="shared" si="1859"/>
        <v>215</v>
      </c>
      <c r="N1019" s="218">
        <v>0</v>
      </c>
      <c r="O1019" s="146">
        <v>0</v>
      </c>
      <c r="P1019" s="219">
        <f t="shared" ref="P1019:P1024" si="1867">ROUND(O1019,0)</f>
        <v>0</v>
      </c>
      <c r="Q1019" s="219">
        <v>0</v>
      </c>
      <c r="R1019" s="219">
        <v>0</v>
      </c>
      <c r="S1019" s="219">
        <f>VLOOKUP(A:A,[3]全区!$A$1:$O$65536,15,FALSE)</f>
        <v>0</v>
      </c>
      <c r="T1019" s="219">
        <v>0</v>
      </c>
      <c r="U1019" s="146">
        <f>VLOOKUP(A:A,[3]全区!$A$1:$Q$65536,17,FALSE)</f>
        <v>0</v>
      </c>
      <c r="V1019" s="219">
        <f t="shared" ref="V1019:V1024" si="1868">ROUND(U1019,0)</f>
        <v>0</v>
      </c>
      <c r="W1019" s="219">
        <v>0</v>
      </c>
      <c r="X1019" s="182">
        <f>VLOOKUP(A:A,[3]全区!$A$1:$S$65536,19,FALSE)</f>
        <v>0</v>
      </c>
      <c r="Y1019" s="219">
        <f t="shared" ref="Y1019:Y1024" si="1869">ROUND(X1019,0)</f>
        <v>0</v>
      </c>
      <c r="AA1019" s="182">
        <f>VLOOKUP(A:A,[2]全区!$A$1:$T$65536,20,FALSE)</f>
        <v>0</v>
      </c>
      <c r="AB1019" s="219">
        <f t="shared" ref="AB1019:AB1024" si="1870">ROUND(AA1019,0)</f>
        <v>0</v>
      </c>
      <c r="AC1019" s="182">
        <f>VLOOKUP(A:A,[1]全区!$A$1:$V$65536,22,FALSE)</f>
        <v>0</v>
      </c>
      <c r="AD1019" s="219">
        <f t="shared" ref="AD1019:AD1024" si="1871">ROUND(AC1019,0)</f>
        <v>0</v>
      </c>
      <c r="AE1019" s="182">
        <f>VLOOKUP(A:A,[2]全区!$A$1:$P$65536,16,FALSE)</f>
        <v>0</v>
      </c>
      <c r="AF1019" s="219">
        <f t="shared" ref="AF1019:AF1024" si="1872">ROUND(AE1019,0)</f>
        <v>0</v>
      </c>
      <c r="AH1019" s="182">
        <v>0</v>
      </c>
      <c r="AI1019" s="182">
        <f>VLOOKUP(A:A,'[4]YB01'!$A$1:$C$1317,3,FALSE)</f>
        <v>0</v>
      </c>
      <c r="AJ1019" s="177">
        <f t="shared" ref="AJ1019:AJ1024" si="1873">AO1019+AR1019</f>
        <v>0</v>
      </c>
      <c r="AK1019" s="146">
        <v>0</v>
      </c>
      <c r="AL1019" s="146">
        <f t="shared" ref="AL1019:AL1024" si="1874">ROUND(AM1019,0)</f>
        <v>0</v>
      </c>
      <c r="AM1019" s="228">
        <v>0</v>
      </c>
      <c r="AN1019" s="182">
        <f t="shared" si="1788"/>
        <v>0</v>
      </c>
      <c r="AO1019" s="219">
        <v>0</v>
      </c>
      <c r="AP1019" s="176">
        <f>(SUMIF([5]预算调整!$O:$O,A:A,[5]预算调整!$AD:$AD))/10000</f>
        <v>0</v>
      </c>
      <c r="AQ1019" s="219">
        <f t="shared" si="1809"/>
        <v>0</v>
      </c>
      <c r="AR1019" s="219">
        <v>0</v>
      </c>
      <c r="AS1019" s="182">
        <f>(SUMIF([6]预算调整!$F:$F,A:A,[6]预算调整!$P:$P))/10000</f>
        <v>0</v>
      </c>
      <c r="AT1019" s="219">
        <f t="shared" ref="AT1019:AT1024" si="1875">ROUND(AS1019,0)</f>
        <v>0</v>
      </c>
      <c r="AW1019" s="231">
        <v>0</v>
      </c>
      <c r="AX1019" s="182">
        <f>(SUMIF([7]Sheet2!$B:$B,A:A,[7]Sheet2!$C:$C))/10000</f>
        <v>0</v>
      </c>
      <c r="AY1019" s="219">
        <f t="shared" ref="AY1019:AY1024" si="1876">ROUND(AX1019,0)</f>
        <v>0</v>
      </c>
      <c r="BC1019" s="182">
        <v>0</v>
      </c>
      <c r="BD1019" s="146">
        <f t="shared" ref="BD1019:BD1024" si="1877">ROUND(BE1019,0)</f>
        <v>0</v>
      </c>
      <c r="BE1019" s="182">
        <v>0</v>
      </c>
      <c r="BF1019" s="182">
        <f>SUMIF([8]Sheet1!$O:$O,A1019,[8]Sheet1!$AD:$AD)</f>
        <v>0</v>
      </c>
    </row>
    <row r="1020" hidden="1" customHeight="1" spans="1:58">
      <c r="A1020" s="208">
        <v>2150702</v>
      </c>
      <c r="B1020" s="60" t="s">
        <v>102</v>
      </c>
      <c r="C1020" s="63">
        <f t="shared" si="1861"/>
        <v>0</v>
      </c>
      <c r="D1020" s="63">
        <f t="shared" si="1862"/>
        <v>0</v>
      </c>
      <c r="E1020" s="63">
        <f t="shared" si="1863"/>
        <v>0</v>
      </c>
      <c r="F1020" s="63">
        <f t="shared" si="1864"/>
        <v>0</v>
      </c>
      <c r="G1020" s="63">
        <f t="shared" si="1865"/>
        <v>0</v>
      </c>
      <c r="H1020" s="63">
        <f t="shared" si="1866"/>
        <v>0</v>
      </c>
      <c r="I1020" s="106" t="str">
        <f t="shared" si="1857"/>
        <v>否</v>
      </c>
      <c r="J1020" s="146" t="str">
        <f t="shared" si="1858"/>
        <v>项</v>
      </c>
      <c r="K1020" s="146" t="str">
        <f t="shared" si="1859"/>
        <v>215</v>
      </c>
      <c r="N1020" s="218">
        <v>0</v>
      </c>
      <c r="O1020" s="146">
        <v>0</v>
      </c>
      <c r="P1020" s="219">
        <f t="shared" si="1867"/>
        <v>0</v>
      </c>
      <c r="Q1020" s="219">
        <v>0</v>
      </c>
      <c r="R1020" s="219">
        <v>0</v>
      </c>
      <c r="S1020" s="219">
        <f>VLOOKUP(A:A,[3]全区!$A$1:$O$65536,15,FALSE)</f>
        <v>0</v>
      </c>
      <c r="T1020" s="219">
        <v>0</v>
      </c>
      <c r="U1020" s="146">
        <f>VLOOKUP(A:A,[3]全区!$A$1:$Q$65536,17,FALSE)</f>
        <v>0</v>
      </c>
      <c r="V1020" s="219">
        <f t="shared" si="1868"/>
        <v>0</v>
      </c>
      <c r="W1020" s="219">
        <v>0</v>
      </c>
      <c r="X1020" s="182">
        <f>VLOOKUP(A:A,[3]全区!$A$1:$S$65536,19,FALSE)</f>
        <v>0</v>
      </c>
      <c r="Y1020" s="219">
        <f t="shared" si="1869"/>
        <v>0</v>
      </c>
      <c r="AA1020" s="182">
        <f>VLOOKUP(A:A,[2]全区!$A$1:$T$65536,20,FALSE)</f>
        <v>0</v>
      </c>
      <c r="AB1020" s="219">
        <f t="shared" si="1870"/>
        <v>0</v>
      </c>
      <c r="AC1020" s="182">
        <f>VLOOKUP(A:A,[1]全区!$A$1:$V$65536,22,FALSE)</f>
        <v>0</v>
      </c>
      <c r="AD1020" s="219">
        <f t="shared" si="1871"/>
        <v>0</v>
      </c>
      <c r="AE1020" s="182">
        <f>VLOOKUP(A:A,[2]全区!$A$1:$P$65536,16,FALSE)</f>
        <v>0</v>
      </c>
      <c r="AF1020" s="219">
        <f t="shared" si="1872"/>
        <v>0</v>
      </c>
      <c r="AH1020" s="182">
        <v>0</v>
      </c>
      <c r="AI1020" s="182">
        <f>VLOOKUP(A:A,'[4]YB01'!$A$1:$C$1317,3,FALSE)</f>
        <v>0</v>
      </c>
      <c r="AJ1020" s="177">
        <f t="shared" si="1873"/>
        <v>0</v>
      </c>
      <c r="AK1020" s="146">
        <v>0</v>
      </c>
      <c r="AL1020" s="146">
        <f t="shared" si="1874"/>
        <v>0</v>
      </c>
      <c r="AM1020" s="228">
        <v>0</v>
      </c>
      <c r="AN1020" s="182">
        <f t="shared" si="1788"/>
        <v>0</v>
      </c>
      <c r="AO1020" s="219">
        <v>0</v>
      </c>
      <c r="AP1020" s="176">
        <f>(SUMIF([5]预算调整!$O:$O,A:A,[5]预算调整!$AD:$AD))/10000</f>
        <v>0</v>
      </c>
      <c r="AQ1020" s="219">
        <f t="shared" si="1809"/>
        <v>0</v>
      </c>
      <c r="AR1020" s="219">
        <v>0</v>
      </c>
      <c r="AS1020" s="182">
        <f>(SUMIF([6]预算调整!$F:$F,A:A,[6]预算调整!$P:$P))/10000</f>
        <v>0</v>
      </c>
      <c r="AT1020" s="219">
        <f t="shared" si="1875"/>
        <v>0</v>
      </c>
      <c r="AW1020" s="231">
        <v>0</v>
      </c>
      <c r="AX1020" s="182">
        <f>(SUMIF([7]Sheet2!$B:$B,A:A,[7]Sheet2!$C:$C))/10000</f>
        <v>0</v>
      </c>
      <c r="AY1020" s="219">
        <f t="shared" si="1876"/>
        <v>0</v>
      </c>
      <c r="BC1020" s="182">
        <v>0</v>
      </c>
      <c r="BD1020" s="146">
        <f t="shared" si="1877"/>
        <v>0</v>
      </c>
      <c r="BE1020" s="182">
        <v>0</v>
      </c>
      <c r="BF1020" s="182">
        <f>SUMIF([8]Sheet1!$O:$O,A1020,[8]Sheet1!$AD:$AD)</f>
        <v>0</v>
      </c>
    </row>
    <row r="1021" hidden="1" customHeight="1" spans="1:58">
      <c r="A1021" s="208">
        <v>2150703</v>
      </c>
      <c r="B1021" s="60" t="s">
        <v>103</v>
      </c>
      <c r="C1021" s="63">
        <f t="shared" si="1861"/>
        <v>0</v>
      </c>
      <c r="D1021" s="63">
        <f t="shared" si="1862"/>
        <v>0</v>
      </c>
      <c r="E1021" s="63">
        <f t="shared" si="1863"/>
        <v>0</v>
      </c>
      <c r="F1021" s="63">
        <f t="shared" si="1864"/>
        <v>0</v>
      </c>
      <c r="G1021" s="63">
        <f t="shared" si="1865"/>
        <v>0</v>
      </c>
      <c r="H1021" s="63">
        <f t="shared" si="1866"/>
        <v>0</v>
      </c>
      <c r="I1021" s="106" t="str">
        <f t="shared" si="1857"/>
        <v>否</v>
      </c>
      <c r="J1021" s="146" t="str">
        <f t="shared" si="1858"/>
        <v>项</v>
      </c>
      <c r="K1021" s="146" t="str">
        <f t="shared" si="1859"/>
        <v>215</v>
      </c>
      <c r="N1021" s="218">
        <v>0</v>
      </c>
      <c r="O1021" s="146">
        <v>0</v>
      </c>
      <c r="P1021" s="219">
        <f t="shared" si="1867"/>
        <v>0</v>
      </c>
      <c r="Q1021" s="219">
        <v>0</v>
      </c>
      <c r="R1021" s="219">
        <v>0</v>
      </c>
      <c r="S1021" s="219">
        <f>VLOOKUP(A:A,[3]全区!$A$1:$O$65536,15,FALSE)</f>
        <v>0</v>
      </c>
      <c r="T1021" s="219">
        <v>0</v>
      </c>
      <c r="U1021" s="146">
        <f>VLOOKUP(A:A,[3]全区!$A$1:$Q$65536,17,FALSE)</f>
        <v>0</v>
      </c>
      <c r="V1021" s="219">
        <f t="shared" si="1868"/>
        <v>0</v>
      </c>
      <c r="W1021" s="219">
        <v>0</v>
      </c>
      <c r="X1021" s="182">
        <f>VLOOKUP(A:A,[3]全区!$A$1:$S$65536,19,FALSE)</f>
        <v>0</v>
      </c>
      <c r="Y1021" s="219">
        <f t="shared" si="1869"/>
        <v>0</v>
      </c>
      <c r="AA1021" s="182">
        <f>VLOOKUP(A:A,[2]全区!$A$1:$T$65536,20,FALSE)</f>
        <v>0</v>
      </c>
      <c r="AB1021" s="219">
        <f t="shared" si="1870"/>
        <v>0</v>
      </c>
      <c r="AC1021" s="182">
        <f>VLOOKUP(A:A,[1]全区!$A$1:$V$65536,22,FALSE)</f>
        <v>0</v>
      </c>
      <c r="AD1021" s="219">
        <f t="shared" si="1871"/>
        <v>0</v>
      </c>
      <c r="AE1021" s="182">
        <f>VLOOKUP(A:A,[2]全区!$A$1:$P$65536,16,FALSE)</f>
        <v>0</v>
      </c>
      <c r="AF1021" s="219">
        <f t="shared" si="1872"/>
        <v>0</v>
      </c>
      <c r="AH1021" s="182">
        <v>0</v>
      </c>
      <c r="AI1021" s="182">
        <f>VLOOKUP(A:A,'[4]YB01'!$A$1:$C$1317,3,FALSE)</f>
        <v>0</v>
      </c>
      <c r="AJ1021" s="177">
        <f t="shared" si="1873"/>
        <v>0</v>
      </c>
      <c r="AK1021" s="146">
        <v>0</v>
      </c>
      <c r="AL1021" s="146">
        <f t="shared" si="1874"/>
        <v>0</v>
      </c>
      <c r="AM1021" s="228">
        <v>0</v>
      </c>
      <c r="AN1021" s="182">
        <f t="shared" si="1788"/>
        <v>0</v>
      </c>
      <c r="AO1021" s="219">
        <v>0</v>
      </c>
      <c r="AP1021" s="176">
        <f>(SUMIF([5]预算调整!$O:$O,A:A,[5]预算调整!$AD:$AD))/10000</f>
        <v>0</v>
      </c>
      <c r="AQ1021" s="219">
        <f t="shared" si="1809"/>
        <v>0</v>
      </c>
      <c r="AR1021" s="219">
        <v>0</v>
      </c>
      <c r="AS1021" s="182">
        <f>(SUMIF([6]预算调整!$F:$F,A:A,[6]预算调整!$P:$P))/10000</f>
        <v>0</v>
      </c>
      <c r="AT1021" s="219">
        <f t="shared" si="1875"/>
        <v>0</v>
      </c>
      <c r="AW1021" s="231">
        <v>0</v>
      </c>
      <c r="AX1021" s="182">
        <f>(SUMIF([7]Sheet2!$B:$B,A:A,[7]Sheet2!$C:$C))/10000</f>
        <v>0</v>
      </c>
      <c r="AY1021" s="219">
        <f t="shared" si="1876"/>
        <v>0</v>
      </c>
      <c r="BC1021" s="182">
        <v>0</v>
      </c>
      <c r="BD1021" s="146">
        <f t="shared" si="1877"/>
        <v>0</v>
      </c>
      <c r="BE1021" s="182">
        <v>0</v>
      </c>
      <c r="BF1021" s="182">
        <f>SUMIF([8]Sheet1!$O:$O,A1021,[8]Sheet1!$AD:$AD)</f>
        <v>0</v>
      </c>
    </row>
    <row r="1022" hidden="1" customHeight="1" spans="1:58">
      <c r="A1022" s="208">
        <v>2150704</v>
      </c>
      <c r="B1022" s="60" t="s">
        <v>867</v>
      </c>
      <c r="C1022" s="63">
        <f t="shared" si="1861"/>
        <v>0</v>
      </c>
      <c r="D1022" s="63">
        <f t="shared" si="1862"/>
        <v>0</v>
      </c>
      <c r="E1022" s="63">
        <f t="shared" si="1863"/>
        <v>0</v>
      </c>
      <c r="F1022" s="63">
        <f t="shared" si="1864"/>
        <v>0</v>
      </c>
      <c r="G1022" s="63">
        <f t="shared" si="1865"/>
        <v>0</v>
      </c>
      <c r="H1022" s="63">
        <f t="shared" si="1866"/>
        <v>0</v>
      </c>
      <c r="I1022" s="106" t="str">
        <f t="shared" si="1857"/>
        <v>否</v>
      </c>
      <c r="J1022" s="146" t="str">
        <f t="shared" si="1858"/>
        <v>项</v>
      </c>
      <c r="K1022" s="146" t="str">
        <f t="shared" si="1859"/>
        <v>215</v>
      </c>
      <c r="N1022" s="218">
        <v>0</v>
      </c>
      <c r="O1022" s="146">
        <v>0</v>
      </c>
      <c r="P1022" s="219">
        <f t="shared" si="1867"/>
        <v>0</v>
      </c>
      <c r="Q1022" s="219">
        <v>0</v>
      </c>
      <c r="R1022" s="219">
        <v>0</v>
      </c>
      <c r="S1022" s="219">
        <f>VLOOKUP(A:A,[3]全区!$A$1:$O$65536,15,FALSE)</f>
        <v>0</v>
      </c>
      <c r="T1022" s="219">
        <v>0</v>
      </c>
      <c r="U1022" s="146">
        <f>VLOOKUP(A:A,[3]全区!$A$1:$Q$65536,17,FALSE)</f>
        <v>0</v>
      </c>
      <c r="V1022" s="219">
        <f t="shared" si="1868"/>
        <v>0</v>
      </c>
      <c r="W1022" s="219">
        <v>0</v>
      </c>
      <c r="X1022" s="182">
        <f>VLOOKUP(A:A,[3]全区!$A$1:$S$65536,19,FALSE)</f>
        <v>0</v>
      </c>
      <c r="Y1022" s="219">
        <f t="shared" si="1869"/>
        <v>0</v>
      </c>
      <c r="AA1022" s="182">
        <f>VLOOKUP(A:A,[2]全区!$A$1:$T$65536,20,FALSE)</f>
        <v>0</v>
      </c>
      <c r="AB1022" s="219">
        <f t="shared" si="1870"/>
        <v>0</v>
      </c>
      <c r="AC1022" s="182">
        <f>VLOOKUP(A:A,[1]全区!$A$1:$V$65536,22,FALSE)</f>
        <v>0</v>
      </c>
      <c r="AD1022" s="219">
        <f t="shared" si="1871"/>
        <v>0</v>
      </c>
      <c r="AE1022" s="182">
        <f>VLOOKUP(A:A,[2]全区!$A$1:$P$65536,16,FALSE)</f>
        <v>0</v>
      </c>
      <c r="AF1022" s="219">
        <f t="shared" si="1872"/>
        <v>0</v>
      </c>
      <c r="AH1022" s="182">
        <v>0</v>
      </c>
      <c r="AI1022" s="182">
        <f>VLOOKUP(A:A,'[4]YB01'!$A$1:$C$1317,3,FALSE)</f>
        <v>0</v>
      </c>
      <c r="AJ1022" s="177">
        <f t="shared" si="1873"/>
        <v>0</v>
      </c>
      <c r="AK1022" s="146">
        <v>0</v>
      </c>
      <c r="AL1022" s="146">
        <f t="shared" si="1874"/>
        <v>0</v>
      </c>
      <c r="AM1022" s="228">
        <v>0</v>
      </c>
      <c r="AN1022" s="182">
        <f t="shared" si="1788"/>
        <v>0</v>
      </c>
      <c r="AO1022" s="219">
        <v>0</v>
      </c>
      <c r="AP1022" s="176">
        <f>(SUMIF([5]预算调整!$O:$O,A:A,[5]预算调整!$AD:$AD))/10000</f>
        <v>0</v>
      </c>
      <c r="AQ1022" s="219">
        <f t="shared" si="1809"/>
        <v>0</v>
      </c>
      <c r="AR1022" s="219">
        <v>0</v>
      </c>
      <c r="AS1022" s="182">
        <f>(SUMIF([6]预算调整!$F:$F,A:A,[6]预算调整!$P:$P))/10000</f>
        <v>0</v>
      </c>
      <c r="AT1022" s="219">
        <f t="shared" si="1875"/>
        <v>0</v>
      </c>
      <c r="AW1022" s="231">
        <v>0</v>
      </c>
      <c r="AX1022" s="182">
        <f>(SUMIF([7]Sheet2!$B:$B,A:A,[7]Sheet2!$C:$C))/10000</f>
        <v>0</v>
      </c>
      <c r="AY1022" s="219">
        <f t="shared" si="1876"/>
        <v>0</v>
      </c>
      <c r="BC1022" s="182">
        <v>0</v>
      </c>
      <c r="BD1022" s="146">
        <f t="shared" si="1877"/>
        <v>0</v>
      </c>
      <c r="BE1022" s="182">
        <v>0</v>
      </c>
      <c r="BF1022" s="182">
        <f>SUMIF([8]Sheet1!$O:$O,A1022,[8]Sheet1!$AD:$AD)</f>
        <v>0</v>
      </c>
    </row>
    <row r="1023" hidden="1" customHeight="1" spans="1:58">
      <c r="A1023" s="208">
        <v>2150705</v>
      </c>
      <c r="B1023" s="60" t="s">
        <v>868</v>
      </c>
      <c r="C1023" s="63">
        <f t="shared" si="1861"/>
        <v>0</v>
      </c>
      <c r="D1023" s="63">
        <f t="shared" si="1862"/>
        <v>0</v>
      </c>
      <c r="E1023" s="63">
        <f t="shared" si="1863"/>
        <v>0</v>
      </c>
      <c r="F1023" s="63">
        <f t="shared" si="1864"/>
        <v>0</v>
      </c>
      <c r="G1023" s="63">
        <f t="shared" si="1865"/>
        <v>0</v>
      </c>
      <c r="H1023" s="63">
        <f t="shared" si="1866"/>
        <v>0</v>
      </c>
      <c r="I1023" s="106" t="str">
        <f t="shared" si="1857"/>
        <v>否</v>
      </c>
      <c r="J1023" s="146" t="str">
        <f t="shared" si="1858"/>
        <v>项</v>
      </c>
      <c r="K1023" s="146" t="str">
        <f t="shared" si="1859"/>
        <v>215</v>
      </c>
      <c r="N1023" s="218">
        <v>0</v>
      </c>
      <c r="O1023" s="146">
        <v>0</v>
      </c>
      <c r="P1023" s="219">
        <f t="shared" si="1867"/>
        <v>0</v>
      </c>
      <c r="Q1023" s="219">
        <v>0</v>
      </c>
      <c r="R1023" s="219">
        <v>0</v>
      </c>
      <c r="S1023" s="219">
        <f>VLOOKUP(A:A,[3]全区!$A$1:$O$65536,15,FALSE)</f>
        <v>0</v>
      </c>
      <c r="T1023" s="219">
        <v>0</v>
      </c>
      <c r="U1023" s="146">
        <f>VLOOKUP(A:A,[3]全区!$A$1:$Q$65536,17,FALSE)</f>
        <v>0</v>
      </c>
      <c r="V1023" s="219">
        <f t="shared" si="1868"/>
        <v>0</v>
      </c>
      <c r="W1023" s="219">
        <v>0</v>
      </c>
      <c r="X1023" s="182">
        <f>VLOOKUP(A:A,[3]全区!$A$1:$S$65536,19,FALSE)</f>
        <v>0</v>
      </c>
      <c r="Y1023" s="219">
        <f t="shared" si="1869"/>
        <v>0</v>
      </c>
      <c r="AA1023" s="182">
        <f>VLOOKUP(A:A,[2]全区!$A$1:$T$65536,20,FALSE)</f>
        <v>0</v>
      </c>
      <c r="AB1023" s="219">
        <f t="shared" si="1870"/>
        <v>0</v>
      </c>
      <c r="AC1023" s="182">
        <f>VLOOKUP(A:A,[1]全区!$A$1:$V$65536,22,FALSE)</f>
        <v>0</v>
      </c>
      <c r="AD1023" s="219">
        <f t="shared" si="1871"/>
        <v>0</v>
      </c>
      <c r="AE1023" s="182">
        <f>VLOOKUP(A:A,[2]全区!$A$1:$P$65536,16,FALSE)</f>
        <v>0</v>
      </c>
      <c r="AF1023" s="219">
        <f t="shared" si="1872"/>
        <v>0</v>
      </c>
      <c r="AH1023" s="182">
        <v>0</v>
      </c>
      <c r="AI1023" s="182">
        <f>VLOOKUP(A:A,'[4]YB01'!$A$1:$C$1317,3,FALSE)</f>
        <v>0</v>
      </c>
      <c r="AJ1023" s="177">
        <f t="shared" si="1873"/>
        <v>0</v>
      </c>
      <c r="AK1023" s="146">
        <v>0</v>
      </c>
      <c r="AL1023" s="146">
        <f t="shared" si="1874"/>
        <v>0</v>
      </c>
      <c r="AM1023" s="228">
        <v>0</v>
      </c>
      <c r="AN1023" s="182">
        <f t="shared" si="1788"/>
        <v>0</v>
      </c>
      <c r="AO1023" s="219">
        <v>0</v>
      </c>
      <c r="AP1023" s="176">
        <f>(SUMIF([5]预算调整!$O:$O,A:A,[5]预算调整!$AD:$AD))/10000</f>
        <v>0</v>
      </c>
      <c r="AQ1023" s="219">
        <f t="shared" si="1809"/>
        <v>0</v>
      </c>
      <c r="AR1023" s="219">
        <v>0</v>
      </c>
      <c r="AS1023" s="182">
        <f>(SUMIF([6]预算调整!$F:$F,A:A,[6]预算调整!$P:$P))/10000</f>
        <v>0</v>
      </c>
      <c r="AT1023" s="219">
        <f t="shared" si="1875"/>
        <v>0</v>
      </c>
      <c r="AW1023" s="231">
        <v>0</v>
      </c>
      <c r="AX1023" s="182">
        <f>(SUMIF([7]Sheet2!$B:$B,A:A,[7]Sheet2!$C:$C))/10000</f>
        <v>0</v>
      </c>
      <c r="AY1023" s="219">
        <f t="shared" si="1876"/>
        <v>0</v>
      </c>
      <c r="BC1023" s="182">
        <v>0</v>
      </c>
      <c r="BD1023" s="146">
        <f t="shared" si="1877"/>
        <v>0</v>
      </c>
      <c r="BE1023" s="182">
        <v>0</v>
      </c>
      <c r="BF1023" s="182">
        <f>SUMIF([8]Sheet1!$O:$O,A1023,[8]Sheet1!$AD:$AD)</f>
        <v>0</v>
      </c>
    </row>
    <row r="1024" hidden="1" customHeight="1" spans="1:58">
      <c r="A1024" s="208">
        <v>2150799</v>
      </c>
      <c r="B1024" s="60" t="s">
        <v>869</v>
      </c>
      <c r="C1024" s="63">
        <f t="shared" si="1861"/>
        <v>0</v>
      </c>
      <c r="D1024" s="63">
        <f t="shared" si="1862"/>
        <v>0</v>
      </c>
      <c r="E1024" s="63">
        <f t="shared" si="1863"/>
        <v>0</v>
      </c>
      <c r="F1024" s="63">
        <f t="shared" si="1864"/>
        <v>0</v>
      </c>
      <c r="G1024" s="63">
        <f t="shared" si="1865"/>
        <v>0</v>
      </c>
      <c r="H1024" s="63">
        <f t="shared" si="1866"/>
        <v>0</v>
      </c>
      <c r="I1024" s="106" t="str">
        <f t="shared" si="1857"/>
        <v>否</v>
      </c>
      <c r="J1024" s="146" t="str">
        <f t="shared" si="1858"/>
        <v>项</v>
      </c>
      <c r="K1024" s="146" t="str">
        <f t="shared" si="1859"/>
        <v>215</v>
      </c>
      <c r="N1024" s="218">
        <v>0</v>
      </c>
      <c r="O1024" s="146">
        <v>0</v>
      </c>
      <c r="P1024" s="219">
        <f t="shared" si="1867"/>
        <v>0</v>
      </c>
      <c r="Q1024" s="219">
        <v>0</v>
      </c>
      <c r="R1024" s="219">
        <v>0</v>
      </c>
      <c r="S1024" s="219">
        <f>VLOOKUP(A:A,[3]全区!$A$1:$O$65536,15,FALSE)</f>
        <v>0</v>
      </c>
      <c r="T1024" s="219">
        <v>0</v>
      </c>
      <c r="U1024" s="146">
        <f>VLOOKUP(A:A,[3]全区!$A$1:$Q$65536,17,FALSE)</f>
        <v>0</v>
      </c>
      <c r="V1024" s="219">
        <f t="shared" si="1868"/>
        <v>0</v>
      </c>
      <c r="W1024" s="219">
        <v>0</v>
      </c>
      <c r="X1024" s="182">
        <f>VLOOKUP(A:A,[3]全区!$A$1:$S$65536,19,FALSE)</f>
        <v>0</v>
      </c>
      <c r="Y1024" s="219">
        <f t="shared" si="1869"/>
        <v>0</v>
      </c>
      <c r="AA1024" s="182">
        <f>VLOOKUP(A:A,[2]全区!$A$1:$T$65536,20,FALSE)</f>
        <v>0</v>
      </c>
      <c r="AB1024" s="219">
        <f t="shared" si="1870"/>
        <v>0</v>
      </c>
      <c r="AC1024" s="182">
        <f>VLOOKUP(A:A,[1]全区!$A$1:$V$65536,22,FALSE)</f>
        <v>0</v>
      </c>
      <c r="AD1024" s="219">
        <f t="shared" si="1871"/>
        <v>0</v>
      </c>
      <c r="AE1024" s="182">
        <f>VLOOKUP(A:A,[2]全区!$A$1:$P$65536,16,FALSE)</f>
        <v>0</v>
      </c>
      <c r="AF1024" s="219">
        <f t="shared" si="1872"/>
        <v>0</v>
      </c>
      <c r="AH1024" s="182">
        <v>0</v>
      </c>
      <c r="AI1024" s="182">
        <f>VLOOKUP(A:A,'[4]YB01'!$A$1:$C$1317,3,FALSE)</f>
        <v>0</v>
      </c>
      <c r="AJ1024" s="177">
        <f t="shared" si="1873"/>
        <v>0</v>
      </c>
      <c r="AK1024" s="146">
        <v>0</v>
      </c>
      <c r="AL1024" s="146">
        <f t="shared" si="1874"/>
        <v>0</v>
      </c>
      <c r="AM1024" s="228">
        <v>0</v>
      </c>
      <c r="AN1024" s="182">
        <f t="shared" si="1788"/>
        <v>0</v>
      </c>
      <c r="AO1024" s="219">
        <v>0</v>
      </c>
      <c r="AP1024" s="176">
        <f>(SUMIF([5]预算调整!$O:$O,A:A,[5]预算调整!$AD:$AD))/10000</f>
        <v>0</v>
      </c>
      <c r="AQ1024" s="219">
        <f t="shared" si="1809"/>
        <v>0</v>
      </c>
      <c r="AR1024" s="219">
        <v>0</v>
      </c>
      <c r="AS1024" s="182">
        <f>(SUMIF([6]预算调整!$F:$F,A:A,[6]预算调整!$P:$P))/10000</f>
        <v>0</v>
      </c>
      <c r="AT1024" s="219">
        <f t="shared" si="1875"/>
        <v>0</v>
      </c>
      <c r="AW1024" s="231">
        <v>0</v>
      </c>
      <c r="AX1024" s="182">
        <f>(SUMIF([7]Sheet2!$B:$B,A:A,[7]Sheet2!$C:$C))/10000</f>
        <v>0</v>
      </c>
      <c r="AY1024" s="219">
        <f t="shared" si="1876"/>
        <v>0</v>
      </c>
      <c r="BC1024" s="182">
        <v>0</v>
      </c>
      <c r="BD1024" s="146">
        <f t="shared" si="1877"/>
        <v>0</v>
      </c>
      <c r="BE1024" s="182">
        <v>0</v>
      </c>
      <c r="BF1024" s="182">
        <f>SUMIF([8]Sheet1!$O:$O,A1024,[8]Sheet1!$AD:$AD)</f>
        <v>0</v>
      </c>
    </row>
    <row r="1025" s="177" customFormat="1" customHeight="1" spans="1:58">
      <c r="A1025" s="209">
        <v>21508</v>
      </c>
      <c r="B1025" s="207" t="s">
        <v>870</v>
      </c>
      <c r="C1025" s="66">
        <f t="shared" ref="C1025:H1025" si="1878">SUM(C1026:C1032)</f>
        <v>42</v>
      </c>
      <c r="D1025" s="66">
        <f t="shared" si="1878"/>
        <v>0</v>
      </c>
      <c r="E1025" s="66">
        <f t="shared" si="1878"/>
        <v>236</v>
      </c>
      <c r="F1025" s="66">
        <f t="shared" si="1878"/>
        <v>236</v>
      </c>
      <c r="G1025" s="66">
        <f t="shared" si="1878"/>
        <v>236</v>
      </c>
      <c r="H1025" s="66">
        <f t="shared" si="1878"/>
        <v>278</v>
      </c>
      <c r="I1025" s="106" t="str">
        <f t="shared" si="1857"/>
        <v>是</v>
      </c>
      <c r="J1025" s="143" t="str">
        <f t="shared" si="1858"/>
        <v>款</v>
      </c>
      <c r="K1025" s="143" t="str">
        <f t="shared" si="1859"/>
        <v>215</v>
      </c>
      <c r="L1025" s="143"/>
      <c r="M1025" s="143"/>
      <c r="N1025" s="143"/>
      <c r="O1025" s="143"/>
      <c r="P1025" s="143"/>
      <c r="Q1025" s="143"/>
      <c r="R1025" s="143"/>
      <c r="S1025" s="143"/>
      <c r="T1025" s="143"/>
      <c r="U1025" s="143"/>
      <c r="V1025" s="143"/>
      <c r="W1025" s="143"/>
      <c r="AN1025" s="182">
        <f t="shared" si="1788"/>
        <v>0</v>
      </c>
      <c r="AO1025" s="219"/>
      <c r="AP1025" s="176">
        <f>(SUMIF([5]预算调整!$O:$O,A:A,[5]预算调整!$AD:$AD))/10000</f>
        <v>0</v>
      </c>
      <c r="AQ1025" s="219">
        <f t="shared" si="1809"/>
        <v>0</v>
      </c>
      <c r="AR1025" s="219"/>
      <c r="AS1025" s="182">
        <v>0</v>
      </c>
      <c r="AX1025" s="182">
        <v>0</v>
      </c>
      <c r="BC1025" s="182"/>
      <c r="BD1025" s="182"/>
      <c r="BE1025" s="182">
        <v>0</v>
      </c>
      <c r="BF1025" s="182"/>
    </row>
    <row r="1026" hidden="1" customHeight="1" spans="1:58">
      <c r="A1026" s="208">
        <v>2150801</v>
      </c>
      <c r="B1026" s="60" t="s">
        <v>101</v>
      </c>
      <c r="C1026" s="63">
        <f t="shared" ref="C1026:C1032" si="1879">N1026+T1026+W1026</f>
        <v>0</v>
      </c>
      <c r="D1026" s="63">
        <f t="shared" ref="D1026:D1032" si="1880">Q1026+T1026</f>
        <v>0</v>
      </c>
      <c r="E1026" s="63">
        <f t="shared" ref="E1026:E1032" si="1881">H1026-C1026</f>
        <v>0</v>
      </c>
      <c r="F1026" s="63">
        <f t="shared" ref="F1026:F1032" si="1882">G1026-D1026</f>
        <v>0</v>
      </c>
      <c r="G1026" s="63">
        <f t="shared" ref="G1026:G1032" si="1883">AW1026</f>
        <v>0</v>
      </c>
      <c r="H1026" s="63">
        <f t="shared" ref="H1026:H1032" si="1884">AK1026+AN1026</f>
        <v>0</v>
      </c>
      <c r="I1026" s="106" t="str">
        <f t="shared" si="1857"/>
        <v>否</v>
      </c>
      <c r="J1026" s="146" t="str">
        <f t="shared" si="1858"/>
        <v>项</v>
      </c>
      <c r="K1026" s="146" t="str">
        <f t="shared" si="1859"/>
        <v>215</v>
      </c>
      <c r="N1026" s="218">
        <v>0</v>
      </c>
      <c r="O1026" s="146">
        <v>0</v>
      </c>
      <c r="P1026" s="219">
        <f t="shared" ref="P1026:P1032" si="1885">ROUND(O1026,0)</f>
        <v>0</v>
      </c>
      <c r="Q1026" s="219">
        <v>0</v>
      </c>
      <c r="R1026" s="219">
        <v>0</v>
      </c>
      <c r="S1026" s="219">
        <f>VLOOKUP(A:A,[3]全区!$A$1:$O$65536,15,FALSE)</f>
        <v>0</v>
      </c>
      <c r="T1026" s="219">
        <v>0</v>
      </c>
      <c r="U1026" s="146">
        <f>VLOOKUP(A:A,[3]全区!$A$1:$Q$65536,17,FALSE)</f>
        <v>0</v>
      </c>
      <c r="V1026" s="219">
        <f t="shared" ref="V1026:V1032" si="1886">ROUND(U1026,0)</f>
        <v>0</v>
      </c>
      <c r="W1026" s="219">
        <v>0</v>
      </c>
      <c r="X1026" s="182">
        <f>VLOOKUP(A:A,[3]全区!$A$1:$S$65536,19,FALSE)</f>
        <v>0</v>
      </c>
      <c r="Y1026" s="219">
        <f t="shared" ref="Y1026:Y1032" si="1887">ROUND(X1026,0)</f>
        <v>0</v>
      </c>
      <c r="AA1026" s="182">
        <f>VLOOKUP(A:A,[2]全区!$A$1:$T$65536,20,FALSE)</f>
        <v>0</v>
      </c>
      <c r="AB1026" s="219">
        <f t="shared" ref="AB1026:AB1032" si="1888">ROUND(AA1026,0)</f>
        <v>0</v>
      </c>
      <c r="AC1026" s="182">
        <f>VLOOKUP(A:A,[1]全区!$A$1:$V$65536,22,FALSE)</f>
        <v>0</v>
      </c>
      <c r="AD1026" s="219">
        <f t="shared" ref="AD1026:AD1032" si="1889">ROUND(AC1026,0)</f>
        <v>0</v>
      </c>
      <c r="AE1026" s="182">
        <f>VLOOKUP(A:A,[2]全区!$A$1:$P$65536,16,FALSE)</f>
        <v>0</v>
      </c>
      <c r="AF1026" s="219">
        <f t="shared" ref="AF1026:AF1032" si="1890">ROUND(AE1026,0)</f>
        <v>0</v>
      </c>
      <c r="AH1026" s="182">
        <v>0</v>
      </c>
      <c r="AI1026" s="182">
        <f>VLOOKUP(A:A,'[4]YB01'!$A$1:$C$1317,3,FALSE)</f>
        <v>0</v>
      </c>
      <c r="AJ1026" s="177">
        <f t="shared" ref="AJ1026:AJ1032" si="1891">AO1026+AR1026</f>
        <v>0</v>
      </c>
      <c r="AK1026" s="146">
        <v>0</v>
      </c>
      <c r="AL1026" s="146">
        <f t="shared" ref="AL1026:AL1032" si="1892">ROUND(AM1026,0)</f>
        <v>0</v>
      </c>
      <c r="AM1026" s="228">
        <v>0</v>
      </c>
      <c r="AN1026" s="182">
        <f t="shared" si="1788"/>
        <v>0</v>
      </c>
      <c r="AO1026" s="219">
        <v>0</v>
      </c>
      <c r="AP1026" s="176">
        <f>(SUMIF([5]预算调整!$O:$O,A:A,[5]预算调整!$AD:$AD))/10000</f>
        <v>0</v>
      </c>
      <c r="AQ1026" s="219">
        <f t="shared" si="1809"/>
        <v>0</v>
      </c>
      <c r="AR1026" s="219">
        <v>0</v>
      </c>
      <c r="AS1026" s="182">
        <f>(SUMIF([6]预算调整!$F:$F,A:A,[6]预算调整!$P:$P))/10000</f>
        <v>0</v>
      </c>
      <c r="AT1026" s="219">
        <f t="shared" ref="AT1026:AT1032" si="1893">ROUND(AS1026,0)</f>
        <v>0</v>
      </c>
      <c r="AW1026" s="231">
        <v>0</v>
      </c>
      <c r="AX1026" s="182">
        <f>(SUMIF([7]Sheet2!$B:$B,A:A,[7]Sheet2!$C:$C))/10000</f>
        <v>0</v>
      </c>
      <c r="AY1026" s="219">
        <f t="shared" ref="AY1026:AY1032" si="1894">ROUND(AX1026,0)</f>
        <v>0</v>
      </c>
      <c r="BC1026" s="182">
        <v>0</v>
      </c>
      <c r="BD1026" s="146">
        <f t="shared" ref="BD1026:BD1032" si="1895">ROUND(BE1026,0)</f>
        <v>0</v>
      </c>
      <c r="BE1026" s="182">
        <v>0</v>
      </c>
      <c r="BF1026" s="182">
        <f>SUMIF([8]Sheet1!$O:$O,A1026,[8]Sheet1!$AD:$AD)</f>
        <v>0</v>
      </c>
    </row>
    <row r="1027" hidden="1" customHeight="1" spans="1:58">
      <c r="A1027" s="208">
        <v>2150802</v>
      </c>
      <c r="B1027" s="60" t="s">
        <v>102</v>
      </c>
      <c r="C1027" s="63">
        <f t="shared" si="1879"/>
        <v>0</v>
      </c>
      <c r="D1027" s="63">
        <f t="shared" si="1880"/>
        <v>0</v>
      </c>
      <c r="E1027" s="63">
        <f t="shared" si="1881"/>
        <v>0</v>
      </c>
      <c r="F1027" s="63">
        <f t="shared" si="1882"/>
        <v>0</v>
      </c>
      <c r="G1027" s="63">
        <f t="shared" si="1883"/>
        <v>0</v>
      </c>
      <c r="H1027" s="63">
        <f t="shared" si="1884"/>
        <v>0</v>
      </c>
      <c r="I1027" s="106" t="str">
        <f t="shared" si="1857"/>
        <v>否</v>
      </c>
      <c r="J1027" s="146" t="str">
        <f t="shared" si="1858"/>
        <v>项</v>
      </c>
      <c r="K1027" s="146" t="str">
        <f t="shared" si="1859"/>
        <v>215</v>
      </c>
      <c r="N1027" s="218">
        <v>0</v>
      </c>
      <c r="O1027" s="146">
        <v>0</v>
      </c>
      <c r="P1027" s="219">
        <f t="shared" si="1885"/>
        <v>0</v>
      </c>
      <c r="Q1027" s="219">
        <v>0</v>
      </c>
      <c r="R1027" s="219">
        <v>0</v>
      </c>
      <c r="S1027" s="219">
        <f>VLOOKUP(A:A,[3]全区!$A$1:$O$65536,15,FALSE)</f>
        <v>0</v>
      </c>
      <c r="T1027" s="219">
        <v>0</v>
      </c>
      <c r="U1027" s="146">
        <f>VLOOKUP(A:A,[3]全区!$A$1:$Q$65536,17,FALSE)</f>
        <v>0</v>
      </c>
      <c r="V1027" s="219">
        <f t="shared" si="1886"/>
        <v>0</v>
      </c>
      <c r="W1027" s="219">
        <v>0</v>
      </c>
      <c r="X1027" s="182">
        <f>VLOOKUP(A:A,[3]全区!$A$1:$S$65536,19,FALSE)</f>
        <v>0</v>
      </c>
      <c r="Y1027" s="219">
        <f t="shared" si="1887"/>
        <v>0</v>
      </c>
      <c r="AA1027" s="182">
        <f>VLOOKUP(A:A,[2]全区!$A$1:$T$65536,20,FALSE)</f>
        <v>0</v>
      </c>
      <c r="AB1027" s="219">
        <f t="shared" si="1888"/>
        <v>0</v>
      </c>
      <c r="AC1027" s="182">
        <f>VLOOKUP(A:A,[1]全区!$A$1:$V$65536,22,FALSE)</f>
        <v>0</v>
      </c>
      <c r="AD1027" s="219">
        <f t="shared" si="1889"/>
        <v>0</v>
      </c>
      <c r="AE1027" s="182">
        <f>VLOOKUP(A:A,[2]全区!$A$1:$P$65536,16,FALSE)</f>
        <v>0</v>
      </c>
      <c r="AF1027" s="219">
        <f t="shared" si="1890"/>
        <v>0</v>
      </c>
      <c r="AH1027" s="182">
        <v>0</v>
      </c>
      <c r="AI1027" s="182">
        <f>VLOOKUP(A:A,'[4]YB01'!$A$1:$C$1317,3,FALSE)</f>
        <v>0</v>
      </c>
      <c r="AJ1027" s="177">
        <f t="shared" si="1891"/>
        <v>0</v>
      </c>
      <c r="AK1027" s="146">
        <v>0</v>
      </c>
      <c r="AL1027" s="146">
        <f t="shared" si="1892"/>
        <v>0</v>
      </c>
      <c r="AM1027" s="228">
        <v>0</v>
      </c>
      <c r="AN1027" s="182">
        <f t="shared" si="1788"/>
        <v>0</v>
      </c>
      <c r="AO1027" s="219">
        <v>0</v>
      </c>
      <c r="AP1027" s="176">
        <f>(SUMIF([5]预算调整!$O:$O,A:A,[5]预算调整!$AD:$AD))/10000</f>
        <v>0</v>
      </c>
      <c r="AQ1027" s="219">
        <f t="shared" si="1809"/>
        <v>0</v>
      </c>
      <c r="AR1027" s="219">
        <v>0</v>
      </c>
      <c r="AS1027" s="182">
        <f>(SUMIF([6]预算调整!$F:$F,A:A,[6]预算调整!$P:$P))/10000</f>
        <v>0</v>
      </c>
      <c r="AT1027" s="219">
        <f t="shared" si="1893"/>
        <v>0</v>
      </c>
      <c r="AW1027" s="231">
        <v>0</v>
      </c>
      <c r="AX1027" s="182">
        <f>(SUMIF([7]Sheet2!$B:$B,A:A,[7]Sheet2!$C:$C))/10000</f>
        <v>0</v>
      </c>
      <c r="AY1027" s="219">
        <f t="shared" si="1894"/>
        <v>0</v>
      </c>
      <c r="BC1027" s="182">
        <v>0</v>
      </c>
      <c r="BD1027" s="146">
        <f t="shared" si="1895"/>
        <v>0</v>
      </c>
      <c r="BE1027" s="182">
        <v>0</v>
      </c>
      <c r="BF1027" s="182">
        <f>SUMIF([8]Sheet1!$O:$O,A1027,[8]Sheet1!$AD:$AD)</f>
        <v>0</v>
      </c>
    </row>
    <row r="1028" hidden="1" customHeight="1" spans="1:58">
      <c r="A1028" s="208">
        <v>2150803</v>
      </c>
      <c r="B1028" s="60" t="s">
        <v>103</v>
      </c>
      <c r="C1028" s="63">
        <f t="shared" si="1879"/>
        <v>0</v>
      </c>
      <c r="D1028" s="63">
        <f t="shared" si="1880"/>
        <v>0</v>
      </c>
      <c r="E1028" s="63">
        <f t="shared" si="1881"/>
        <v>0</v>
      </c>
      <c r="F1028" s="63">
        <f t="shared" si="1882"/>
        <v>0</v>
      </c>
      <c r="G1028" s="63">
        <f t="shared" si="1883"/>
        <v>0</v>
      </c>
      <c r="H1028" s="63">
        <f t="shared" si="1884"/>
        <v>0</v>
      </c>
      <c r="I1028" s="106" t="str">
        <f t="shared" si="1857"/>
        <v>否</v>
      </c>
      <c r="J1028" s="146" t="str">
        <f t="shared" si="1858"/>
        <v>项</v>
      </c>
      <c r="K1028" s="146" t="str">
        <f t="shared" si="1859"/>
        <v>215</v>
      </c>
      <c r="N1028" s="218">
        <v>0</v>
      </c>
      <c r="O1028" s="146">
        <v>0</v>
      </c>
      <c r="P1028" s="219">
        <f t="shared" si="1885"/>
        <v>0</v>
      </c>
      <c r="Q1028" s="219">
        <v>0</v>
      </c>
      <c r="R1028" s="219">
        <v>0</v>
      </c>
      <c r="S1028" s="219">
        <f>VLOOKUP(A:A,[3]全区!$A$1:$O$65536,15,FALSE)</f>
        <v>0</v>
      </c>
      <c r="T1028" s="219">
        <v>0</v>
      </c>
      <c r="U1028" s="146">
        <f>VLOOKUP(A:A,[3]全区!$A$1:$Q$65536,17,FALSE)</f>
        <v>0</v>
      </c>
      <c r="V1028" s="219">
        <f t="shared" si="1886"/>
        <v>0</v>
      </c>
      <c r="W1028" s="219">
        <v>0</v>
      </c>
      <c r="X1028" s="182">
        <f>VLOOKUP(A:A,[3]全区!$A$1:$S$65536,19,FALSE)</f>
        <v>0</v>
      </c>
      <c r="Y1028" s="219">
        <f t="shared" si="1887"/>
        <v>0</v>
      </c>
      <c r="AA1028" s="182">
        <f>VLOOKUP(A:A,[2]全区!$A$1:$T$65536,20,FALSE)</f>
        <v>0</v>
      </c>
      <c r="AB1028" s="219">
        <f t="shared" si="1888"/>
        <v>0</v>
      </c>
      <c r="AC1028" s="182">
        <f>VLOOKUP(A:A,[1]全区!$A$1:$V$65536,22,FALSE)</f>
        <v>0</v>
      </c>
      <c r="AD1028" s="219">
        <f t="shared" si="1889"/>
        <v>0</v>
      </c>
      <c r="AE1028" s="182">
        <f>VLOOKUP(A:A,[2]全区!$A$1:$P$65536,16,FALSE)</f>
        <v>0</v>
      </c>
      <c r="AF1028" s="219">
        <f t="shared" si="1890"/>
        <v>0</v>
      </c>
      <c r="AH1028" s="182">
        <v>0</v>
      </c>
      <c r="AI1028" s="182">
        <f>VLOOKUP(A:A,'[4]YB01'!$A$1:$C$1317,3,FALSE)</f>
        <v>0</v>
      </c>
      <c r="AJ1028" s="177">
        <f t="shared" si="1891"/>
        <v>0</v>
      </c>
      <c r="AK1028" s="146">
        <v>0</v>
      </c>
      <c r="AL1028" s="146">
        <f t="shared" si="1892"/>
        <v>0</v>
      </c>
      <c r="AM1028" s="228">
        <v>0</v>
      </c>
      <c r="AN1028" s="182">
        <f t="shared" si="1788"/>
        <v>0</v>
      </c>
      <c r="AO1028" s="219">
        <v>0</v>
      </c>
      <c r="AP1028" s="176">
        <f>(SUMIF([5]预算调整!$O:$O,A:A,[5]预算调整!$AD:$AD))/10000</f>
        <v>0</v>
      </c>
      <c r="AQ1028" s="219">
        <f t="shared" si="1809"/>
        <v>0</v>
      </c>
      <c r="AR1028" s="219">
        <v>0</v>
      </c>
      <c r="AS1028" s="182">
        <f>(SUMIF([6]预算调整!$F:$F,A:A,[6]预算调整!$P:$P))/10000</f>
        <v>0</v>
      </c>
      <c r="AT1028" s="219">
        <f t="shared" si="1893"/>
        <v>0</v>
      </c>
      <c r="AW1028" s="231">
        <v>0</v>
      </c>
      <c r="AX1028" s="182">
        <f>(SUMIF([7]Sheet2!$B:$B,A:A,[7]Sheet2!$C:$C))/10000</f>
        <v>0</v>
      </c>
      <c r="AY1028" s="219">
        <f t="shared" si="1894"/>
        <v>0</v>
      </c>
      <c r="BC1028" s="182">
        <v>0</v>
      </c>
      <c r="BD1028" s="146">
        <f t="shared" si="1895"/>
        <v>0</v>
      </c>
      <c r="BE1028" s="182">
        <v>0</v>
      </c>
      <c r="BF1028" s="182">
        <f>SUMIF([8]Sheet1!$O:$O,A1028,[8]Sheet1!$AD:$AD)</f>
        <v>0</v>
      </c>
    </row>
    <row r="1029" hidden="1" customHeight="1" spans="1:58">
      <c r="A1029" s="208">
        <v>2150804</v>
      </c>
      <c r="B1029" s="60" t="s">
        <v>871</v>
      </c>
      <c r="C1029" s="63">
        <f t="shared" si="1879"/>
        <v>0</v>
      </c>
      <c r="D1029" s="63">
        <f t="shared" si="1880"/>
        <v>0</v>
      </c>
      <c r="E1029" s="63">
        <f t="shared" si="1881"/>
        <v>0</v>
      </c>
      <c r="F1029" s="63">
        <f t="shared" si="1882"/>
        <v>0</v>
      </c>
      <c r="G1029" s="63">
        <f t="shared" si="1883"/>
        <v>0</v>
      </c>
      <c r="H1029" s="63">
        <f t="shared" si="1884"/>
        <v>0</v>
      </c>
      <c r="I1029" s="106" t="str">
        <f t="shared" si="1857"/>
        <v>否</v>
      </c>
      <c r="J1029" s="146" t="str">
        <f t="shared" si="1858"/>
        <v>项</v>
      </c>
      <c r="K1029" s="146" t="str">
        <f t="shared" si="1859"/>
        <v>215</v>
      </c>
      <c r="N1029" s="218">
        <v>0</v>
      </c>
      <c r="O1029" s="146">
        <v>0</v>
      </c>
      <c r="P1029" s="219">
        <f t="shared" si="1885"/>
        <v>0</v>
      </c>
      <c r="Q1029" s="219">
        <v>0</v>
      </c>
      <c r="R1029" s="219">
        <v>0</v>
      </c>
      <c r="S1029" s="219">
        <f>VLOOKUP(A:A,[3]全区!$A$1:$O$65536,15,FALSE)</f>
        <v>0</v>
      </c>
      <c r="T1029" s="219">
        <v>0</v>
      </c>
      <c r="U1029" s="146">
        <f>VLOOKUP(A:A,[3]全区!$A$1:$Q$65536,17,FALSE)</f>
        <v>0</v>
      </c>
      <c r="V1029" s="219">
        <f t="shared" si="1886"/>
        <v>0</v>
      </c>
      <c r="W1029" s="219">
        <v>0</v>
      </c>
      <c r="X1029" s="182">
        <f>VLOOKUP(A:A,[3]全区!$A$1:$S$65536,19,FALSE)</f>
        <v>0</v>
      </c>
      <c r="Y1029" s="219">
        <f t="shared" si="1887"/>
        <v>0</v>
      </c>
      <c r="AA1029" s="182">
        <f>VLOOKUP(A:A,[2]全区!$A$1:$T$65536,20,FALSE)</f>
        <v>0</v>
      </c>
      <c r="AB1029" s="219">
        <f t="shared" si="1888"/>
        <v>0</v>
      </c>
      <c r="AC1029" s="182">
        <f>VLOOKUP(A:A,[1]全区!$A$1:$V$65536,22,FALSE)</f>
        <v>0</v>
      </c>
      <c r="AD1029" s="219">
        <f t="shared" si="1889"/>
        <v>0</v>
      </c>
      <c r="AE1029" s="182">
        <f>VLOOKUP(A:A,[2]全区!$A$1:$P$65536,16,FALSE)</f>
        <v>0</v>
      </c>
      <c r="AF1029" s="219">
        <f t="shared" si="1890"/>
        <v>0</v>
      </c>
      <c r="AH1029" s="182">
        <v>0</v>
      </c>
      <c r="AI1029" s="182">
        <f>VLOOKUP(A:A,'[4]YB01'!$A$1:$C$1317,3,FALSE)</f>
        <v>0</v>
      </c>
      <c r="AJ1029" s="177">
        <f t="shared" si="1891"/>
        <v>0</v>
      </c>
      <c r="AK1029" s="146">
        <v>0</v>
      </c>
      <c r="AL1029" s="146">
        <f t="shared" si="1892"/>
        <v>0</v>
      </c>
      <c r="AM1029" s="228">
        <v>0</v>
      </c>
      <c r="AN1029" s="182">
        <f t="shared" si="1788"/>
        <v>0</v>
      </c>
      <c r="AO1029" s="219">
        <v>0</v>
      </c>
      <c r="AP1029" s="176">
        <f>(SUMIF([5]预算调整!$O:$O,A:A,[5]预算调整!$AD:$AD))/10000</f>
        <v>0</v>
      </c>
      <c r="AQ1029" s="219">
        <f t="shared" si="1809"/>
        <v>0</v>
      </c>
      <c r="AR1029" s="219">
        <v>0</v>
      </c>
      <c r="AS1029" s="182">
        <f>(SUMIF([6]预算调整!$F:$F,A:A,[6]预算调整!$P:$P))/10000</f>
        <v>0</v>
      </c>
      <c r="AT1029" s="219">
        <f t="shared" si="1893"/>
        <v>0</v>
      </c>
      <c r="AW1029" s="231">
        <v>0</v>
      </c>
      <c r="AX1029" s="182">
        <f>(SUMIF([7]Sheet2!$B:$B,A:A,[7]Sheet2!$C:$C))/10000</f>
        <v>0</v>
      </c>
      <c r="AY1029" s="219">
        <f t="shared" si="1894"/>
        <v>0</v>
      </c>
      <c r="BC1029" s="182">
        <v>0</v>
      </c>
      <c r="BD1029" s="146">
        <f t="shared" si="1895"/>
        <v>0</v>
      </c>
      <c r="BE1029" s="182">
        <v>0</v>
      </c>
      <c r="BF1029" s="182">
        <f>SUMIF([8]Sheet1!$O:$O,A1029,[8]Sheet1!$AD:$AD)</f>
        <v>0</v>
      </c>
    </row>
    <row r="1030" customHeight="1" spans="1:58">
      <c r="A1030" s="208">
        <v>2150805</v>
      </c>
      <c r="B1030" s="60" t="s">
        <v>872</v>
      </c>
      <c r="C1030" s="63">
        <f t="shared" si="1879"/>
        <v>42</v>
      </c>
      <c r="D1030" s="63">
        <f t="shared" si="1880"/>
        <v>0</v>
      </c>
      <c r="E1030" s="63">
        <f t="shared" si="1881"/>
        <v>236</v>
      </c>
      <c r="F1030" s="63">
        <f t="shared" si="1882"/>
        <v>236</v>
      </c>
      <c r="G1030" s="63">
        <f t="shared" si="1883"/>
        <v>236</v>
      </c>
      <c r="H1030" s="63">
        <f t="shared" si="1884"/>
        <v>278</v>
      </c>
      <c r="I1030" s="106" t="str">
        <f t="shared" si="1857"/>
        <v>是</v>
      </c>
      <c r="J1030" s="146" t="str">
        <f t="shared" si="1858"/>
        <v>项</v>
      </c>
      <c r="K1030" s="146" t="str">
        <f t="shared" si="1859"/>
        <v>215</v>
      </c>
      <c r="N1030" s="218">
        <v>42</v>
      </c>
      <c r="O1030" s="146">
        <v>42</v>
      </c>
      <c r="P1030" s="219">
        <f t="shared" si="1885"/>
        <v>42</v>
      </c>
      <c r="Q1030" s="219">
        <v>0</v>
      </c>
      <c r="R1030" s="219">
        <v>0</v>
      </c>
      <c r="S1030" s="219">
        <f>VLOOKUP(A:A,[3]全区!$A$1:$O$65536,15,FALSE)</f>
        <v>0</v>
      </c>
      <c r="T1030" s="219">
        <v>0</v>
      </c>
      <c r="U1030" s="146">
        <f>VLOOKUP(A:A,[3]全区!$A$1:$Q$65536,17,FALSE)</f>
        <v>0</v>
      </c>
      <c r="V1030" s="219">
        <f t="shared" si="1886"/>
        <v>0</v>
      </c>
      <c r="W1030" s="219">
        <v>0</v>
      </c>
      <c r="X1030" s="182">
        <f>VLOOKUP(A:A,[3]全区!$A$1:$S$65536,19,FALSE)</f>
        <v>0</v>
      </c>
      <c r="Y1030" s="219">
        <f t="shared" si="1887"/>
        <v>0</v>
      </c>
      <c r="AA1030" s="182">
        <f>VLOOKUP(A:A,[2]全区!$A$1:$T$65536,20,FALSE)</f>
        <v>236</v>
      </c>
      <c r="AB1030" s="219">
        <f t="shared" si="1888"/>
        <v>236</v>
      </c>
      <c r="AC1030" s="182">
        <f>VLOOKUP(A:A,[1]全区!$A$1:$V$65536,22,FALSE)</f>
        <v>0</v>
      </c>
      <c r="AD1030" s="219">
        <f t="shared" si="1889"/>
        <v>0</v>
      </c>
      <c r="AE1030" s="182">
        <f>VLOOKUP(A:A,[2]全区!$A$1:$P$65536,16,FALSE)</f>
        <v>0</v>
      </c>
      <c r="AF1030" s="219">
        <f t="shared" si="1890"/>
        <v>0</v>
      </c>
      <c r="AH1030" s="182">
        <v>278</v>
      </c>
      <c r="AI1030" s="182">
        <f>VLOOKUP(A:A,'[4]YB01'!$A$1:$C$1317,3,FALSE)</f>
        <v>278</v>
      </c>
      <c r="AJ1030" s="177">
        <f t="shared" si="1891"/>
        <v>0</v>
      </c>
      <c r="AK1030" s="146">
        <v>278</v>
      </c>
      <c r="AL1030" s="146">
        <f t="shared" si="1892"/>
        <v>278</v>
      </c>
      <c r="AM1030" s="228">
        <v>278</v>
      </c>
      <c r="AN1030" s="182">
        <f t="shared" si="1788"/>
        <v>0</v>
      </c>
      <c r="AO1030" s="219">
        <v>0</v>
      </c>
      <c r="AP1030" s="176">
        <f>(SUMIF([5]预算调整!$O:$O,A:A,[5]预算调整!$AD:$AD))/10000</f>
        <v>0</v>
      </c>
      <c r="AQ1030" s="219">
        <f t="shared" si="1809"/>
        <v>0</v>
      </c>
      <c r="AR1030" s="219">
        <v>0</v>
      </c>
      <c r="AS1030" s="182">
        <f>(SUMIF([6]预算调整!$F:$F,A:A,[6]预算调整!$P:$P))/10000</f>
        <v>0</v>
      </c>
      <c r="AT1030" s="219">
        <f t="shared" si="1893"/>
        <v>0</v>
      </c>
      <c r="AW1030" s="231">
        <v>236</v>
      </c>
      <c r="AX1030" s="182">
        <f>(SUMIF([7]Sheet2!$B:$B,A:A,[7]Sheet2!$C:$C))/10000</f>
        <v>236</v>
      </c>
      <c r="AY1030" s="219">
        <f t="shared" si="1894"/>
        <v>236</v>
      </c>
      <c r="BC1030" s="182">
        <v>0</v>
      </c>
      <c r="BD1030" s="146">
        <f t="shared" si="1895"/>
        <v>0</v>
      </c>
      <c r="BE1030" s="182">
        <v>0</v>
      </c>
      <c r="BF1030" s="182">
        <f>SUMIF([8]Sheet1!$O:$O,A1030,[8]Sheet1!$AD:$AD)</f>
        <v>0</v>
      </c>
    </row>
    <row r="1031" hidden="1" customHeight="1" spans="1:58">
      <c r="A1031" s="233">
        <v>2150806</v>
      </c>
      <c r="B1031" s="241" t="s">
        <v>873</v>
      </c>
      <c r="C1031" s="63">
        <f t="shared" si="1879"/>
        <v>0</v>
      </c>
      <c r="D1031" s="63">
        <f t="shared" si="1880"/>
        <v>0</v>
      </c>
      <c r="E1031" s="63">
        <f t="shared" si="1881"/>
        <v>0</v>
      </c>
      <c r="F1031" s="63">
        <f t="shared" si="1882"/>
        <v>0</v>
      </c>
      <c r="G1031" s="63">
        <f t="shared" si="1883"/>
        <v>0</v>
      </c>
      <c r="H1031" s="63">
        <f t="shared" si="1884"/>
        <v>0</v>
      </c>
      <c r="I1031" s="106" t="str">
        <f t="shared" si="1857"/>
        <v>否</v>
      </c>
      <c r="J1031" s="146" t="str">
        <f t="shared" si="1858"/>
        <v>项</v>
      </c>
      <c r="K1031" s="146" t="str">
        <f t="shared" si="1859"/>
        <v>215</v>
      </c>
      <c r="N1031" s="218">
        <v>0</v>
      </c>
      <c r="P1031" s="219">
        <f t="shared" si="1885"/>
        <v>0</v>
      </c>
      <c r="Q1031" s="219"/>
      <c r="R1031" s="219"/>
      <c r="S1031" s="219"/>
      <c r="T1031" s="219"/>
      <c r="V1031" s="219"/>
      <c r="W1031" s="219">
        <v>0</v>
      </c>
      <c r="Y1031" s="219">
        <f t="shared" si="1887"/>
        <v>0</v>
      </c>
      <c r="AB1031" s="219"/>
      <c r="AD1031" s="219">
        <f t="shared" si="1889"/>
        <v>0</v>
      </c>
      <c r="AF1031" s="219"/>
      <c r="AH1031" s="182">
        <v>0</v>
      </c>
      <c r="AI1031" s="182">
        <f>VLOOKUP(A:A,'[4]YB01'!$A$1:$C$1317,3,FALSE)</f>
        <v>0</v>
      </c>
      <c r="AJ1031" s="177">
        <f t="shared" si="1891"/>
        <v>0</v>
      </c>
      <c r="AK1031" s="146">
        <v>0</v>
      </c>
      <c r="AL1031" s="146">
        <f t="shared" si="1892"/>
        <v>0</v>
      </c>
      <c r="AM1031" s="228">
        <v>0</v>
      </c>
      <c r="AN1031" s="182">
        <f t="shared" si="1788"/>
        <v>0</v>
      </c>
      <c r="AO1031" s="219">
        <v>0</v>
      </c>
      <c r="AP1031" s="176">
        <f>(SUMIF([5]预算调整!$O:$O,A:A,[5]预算调整!$AD:$AD))/10000</f>
        <v>0</v>
      </c>
      <c r="AQ1031" s="219">
        <f t="shared" si="1809"/>
        <v>0</v>
      </c>
      <c r="AR1031" s="219">
        <v>0</v>
      </c>
      <c r="AS1031" s="182">
        <f>(SUMIF([6]预算调整!$F:$F,A:A,[6]预算调整!$P:$P))/10000</f>
        <v>0</v>
      </c>
      <c r="AT1031" s="219">
        <f t="shared" si="1893"/>
        <v>0</v>
      </c>
      <c r="AW1031" s="231">
        <v>0</v>
      </c>
      <c r="AX1031" s="182">
        <f>(SUMIF([7]Sheet2!$B:$B,A:A,[7]Sheet2!$C:$C))/10000</f>
        <v>0</v>
      </c>
      <c r="AY1031" s="219">
        <f t="shared" si="1894"/>
        <v>0</v>
      </c>
      <c r="BC1031" s="182">
        <v>0</v>
      </c>
      <c r="BD1031" s="146">
        <f t="shared" si="1895"/>
        <v>0</v>
      </c>
      <c r="BE1031" s="182">
        <v>0</v>
      </c>
      <c r="BF1031" s="182">
        <f>SUMIF([8]Sheet1!$O:$O,A1031,[8]Sheet1!$AD:$AD)</f>
        <v>0</v>
      </c>
    </row>
    <row r="1032" hidden="1" customHeight="1" spans="1:58">
      <c r="A1032" s="208">
        <v>2150899</v>
      </c>
      <c r="B1032" s="60" t="s">
        <v>874</v>
      </c>
      <c r="C1032" s="63">
        <f t="shared" si="1879"/>
        <v>0</v>
      </c>
      <c r="D1032" s="63">
        <f t="shared" si="1880"/>
        <v>0</v>
      </c>
      <c r="E1032" s="63">
        <f t="shared" si="1881"/>
        <v>0</v>
      </c>
      <c r="F1032" s="63">
        <f t="shared" si="1882"/>
        <v>0</v>
      </c>
      <c r="G1032" s="63">
        <f t="shared" si="1883"/>
        <v>0</v>
      </c>
      <c r="H1032" s="63">
        <f t="shared" si="1884"/>
        <v>0</v>
      </c>
      <c r="I1032" s="106" t="str">
        <f t="shared" si="1857"/>
        <v>否</v>
      </c>
      <c r="J1032" s="146" t="str">
        <f t="shared" si="1858"/>
        <v>项</v>
      </c>
      <c r="K1032" s="146" t="str">
        <f t="shared" si="1859"/>
        <v>215</v>
      </c>
      <c r="N1032" s="218">
        <v>0</v>
      </c>
      <c r="O1032" s="146">
        <v>0</v>
      </c>
      <c r="P1032" s="219">
        <f t="shared" si="1885"/>
        <v>0</v>
      </c>
      <c r="Q1032" s="219">
        <v>0</v>
      </c>
      <c r="R1032" s="219">
        <v>0</v>
      </c>
      <c r="S1032" s="219">
        <f>VLOOKUP(A:A,[3]全区!$A$1:$O$65536,15,FALSE)</f>
        <v>0</v>
      </c>
      <c r="T1032" s="219">
        <v>0</v>
      </c>
      <c r="U1032" s="146">
        <f>VLOOKUP(A:A,[3]全区!$A$1:$Q$65536,17,FALSE)</f>
        <v>0</v>
      </c>
      <c r="V1032" s="219">
        <f t="shared" si="1886"/>
        <v>0</v>
      </c>
      <c r="W1032" s="219">
        <v>0</v>
      </c>
      <c r="X1032" s="182">
        <f>VLOOKUP(A:A,[3]全区!$A$1:$S$65536,19,FALSE)</f>
        <v>0</v>
      </c>
      <c r="Y1032" s="219">
        <f t="shared" si="1887"/>
        <v>0</v>
      </c>
      <c r="AA1032" s="182">
        <f>VLOOKUP(A:A,[2]全区!$A$1:$T$65536,20,FALSE)</f>
        <v>0</v>
      </c>
      <c r="AB1032" s="219">
        <f t="shared" si="1888"/>
        <v>0</v>
      </c>
      <c r="AC1032" s="182">
        <f>VLOOKUP(A:A,[1]全区!$A$1:$V$65536,22,FALSE)</f>
        <v>0</v>
      </c>
      <c r="AD1032" s="219">
        <f t="shared" si="1889"/>
        <v>0</v>
      </c>
      <c r="AE1032" s="182">
        <f>VLOOKUP(A:A,[2]全区!$A$1:$P$65536,16,FALSE)</f>
        <v>0</v>
      </c>
      <c r="AF1032" s="219">
        <f t="shared" si="1890"/>
        <v>0</v>
      </c>
      <c r="AH1032" s="182">
        <v>0</v>
      </c>
      <c r="AI1032" s="182">
        <f>VLOOKUP(A:A,'[4]YB01'!$A$1:$C$1317,3,FALSE)</f>
        <v>0</v>
      </c>
      <c r="AJ1032" s="177">
        <f t="shared" si="1891"/>
        <v>0</v>
      </c>
      <c r="AK1032" s="146">
        <v>0</v>
      </c>
      <c r="AL1032" s="146">
        <f t="shared" si="1892"/>
        <v>0</v>
      </c>
      <c r="AM1032" s="228">
        <v>0</v>
      </c>
      <c r="AN1032" s="182">
        <f t="shared" si="1788"/>
        <v>0</v>
      </c>
      <c r="AO1032" s="219">
        <v>0</v>
      </c>
      <c r="AP1032" s="176">
        <f>(SUMIF([5]预算调整!$O:$O,A:A,[5]预算调整!$AD:$AD))/10000</f>
        <v>0</v>
      </c>
      <c r="AQ1032" s="219">
        <f t="shared" si="1809"/>
        <v>0</v>
      </c>
      <c r="AR1032" s="219">
        <v>0</v>
      </c>
      <c r="AS1032" s="182">
        <f>(SUMIF([6]预算调整!$F:$F,A:A,[6]预算调整!$P:$P))/10000</f>
        <v>0</v>
      </c>
      <c r="AT1032" s="219">
        <f t="shared" si="1893"/>
        <v>0</v>
      </c>
      <c r="AW1032" s="231">
        <v>0</v>
      </c>
      <c r="AX1032" s="182">
        <f>(SUMIF([7]Sheet2!$B:$B,A:A,[7]Sheet2!$C:$C))/10000</f>
        <v>0</v>
      </c>
      <c r="AY1032" s="219">
        <f t="shared" si="1894"/>
        <v>0</v>
      </c>
      <c r="BC1032" s="182">
        <v>0</v>
      </c>
      <c r="BD1032" s="146">
        <f t="shared" si="1895"/>
        <v>0</v>
      </c>
      <c r="BE1032" s="182">
        <v>0</v>
      </c>
      <c r="BF1032" s="182">
        <f>SUMIF([8]Sheet1!$O:$O,A1032,[8]Sheet1!$AD:$AD)</f>
        <v>0</v>
      </c>
    </row>
    <row r="1033" s="177" customFormat="1" hidden="1" customHeight="1" spans="1:58">
      <c r="A1033" s="209">
        <v>21599</v>
      </c>
      <c r="B1033" s="207" t="s">
        <v>875</v>
      </c>
      <c r="C1033" s="66">
        <f t="shared" ref="C1033:H1033" si="1896">SUM(C1034:C1038)</f>
        <v>0</v>
      </c>
      <c r="D1033" s="66">
        <f t="shared" si="1896"/>
        <v>0</v>
      </c>
      <c r="E1033" s="66">
        <f t="shared" si="1896"/>
        <v>0</v>
      </c>
      <c r="F1033" s="66">
        <f t="shared" si="1896"/>
        <v>0</v>
      </c>
      <c r="G1033" s="66">
        <f t="shared" si="1896"/>
        <v>0</v>
      </c>
      <c r="H1033" s="66">
        <f t="shared" si="1896"/>
        <v>0</v>
      </c>
      <c r="I1033" s="106" t="str">
        <f t="shared" si="1857"/>
        <v>否</v>
      </c>
      <c r="J1033" s="143" t="str">
        <f t="shared" si="1858"/>
        <v>款</v>
      </c>
      <c r="K1033" s="143" t="str">
        <f t="shared" si="1859"/>
        <v>215</v>
      </c>
      <c r="L1033" s="143"/>
      <c r="M1033" s="143"/>
      <c r="N1033" s="143"/>
      <c r="O1033" s="143"/>
      <c r="P1033" s="143"/>
      <c r="Q1033" s="143"/>
      <c r="R1033" s="143"/>
      <c r="S1033" s="143"/>
      <c r="T1033" s="143"/>
      <c r="U1033" s="143"/>
      <c r="V1033" s="143"/>
      <c r="W1033" s="143"/>
      <c r="AN1033" s="182">
        <f t="shared" si="1788"/>
        <v>0</v>
      </c>
      <c r="AO1033" s="219"/>
      <c r="AP1033" s="176">
        <f>(SUMIF([5]预算调整!$O:$O,A:A,[5]预算调整!$AD:$AD))/10000</f>
        <v>0</v>
      </c>
      <c r="AQ1033" s="219">
        <f t="shared" si="1809"/>
        <v>0</v>
      </c>
      <c r="AR1033" s="219"/>
      <c r="AS1033" s="182">
        <v>0</v>
      </c>
      <c r="AX1033" s="182">
        <v>0</v>
      </c>
      <c r="BC1033" s="182"/>
      <c r="BD1033" s="182"/>
      <c r="BE1033" s="182">
        <v>0</v>
      </c>
      <c r="BF1033" s="182"/>
    </row>
    <row r="1034" hidden="1" customHeight="1" spans="1:58">
      <c r="A1034" s="208">
        <v>2159901</v>
      </c>
      <c r="B1034" s="60" t="s">
        <v>876</v>
      </c>
      <c r="C1034" s="63">
        <f t="shared" ref="C1034:C1038" si="1897">N1034+T1034+W1034</f>
        <v>0</v>
      </c>
      <c r="D1034" s="63">
        <f t="shared" ref="D1034:D1038" si="1898">Q1034+T1034</f>
        <v>0</v>
      </c>
      <c r="E1034" s="63">
        <f t="shared" ref="E1034:E1038" si="1899">H1034-C1034</f>
        <v>0</v>
      </c>
      <c r="F1034" s="63">
        <f t="shared" ref="F1034:F1038" si="1900">G1034-D1034</f>
        <v>0</v>
      </c>
      <c r="G1034" s="63">
        <f t="shared" ref="G1034:G1038" si="1901">AW1034</f>
        <v>0</v>
      </c>
      <c r="H1034" s="63">
        <f t="shared" ref="H1034:H1038" si="1902">AK1034+AN1034</f>
        <v>0</v>
      </c>
      <c r="I1034" s="106" t="str">
        <f t="shared" si="1857"/>
        <v>否</v>
      </c>
      <c r="J1034" s="146" t="str">
        <f t="shared" si="1858"/>
        <v>项</v>
      </c>
      <c r="K1034" s="146" t="str">
        <f t="shared" si="1859"/>
        <v>215</v>
      </c>
      <c r="N1034" s="218">
        <v>0</v>
      </c>
      <c r="O1034" s="146">
        <v>0</v>
      </c>
      <c r="P1034" s="219">
        <f>ROUND(O1034,0)</f>
        <v>0</v>
      </c>
      <c r="Q1034" s="219">
        <v>0</v>
      </c>
      <c r="R1034" s="219">
        <v>0</v>
      </c>
      <c r="S1034" s="219">
        <f>VLOOKUP(A:A,[3]全区!$A$1:$O$65536,15,FALSE)</f>
        <v>0</v>
      </c>
      <c r="T1034" s="219">
        <v>0</v>
      </c>
      <c r="U1034" s="146">
        <f>VLOOKUP(A:A,[3]全区!$A$1:$Q$65536,17,FALSE)</f>
        <v>0</v>
      </c>
      <c r="V1034" s="219">
        <f>ROUND(U1034,0)</f>
        <v>0</v>
      </c>
      <c r="W1034" s="219">
        <v>0</v>
      </c>
      <c r="X1034" s="182">
        <f>VLOOKUP(A:A,[3]全区!$A$1:$S$65536,19,FALSE)</f>
        <v>0</v>
      </c>
      <c r="Y1034" s="219">
        <f>ROUND(X1034,0)</f>
        <v>0</v>
      </c>
      <c r="AA1034" s="182">
        <f>VLOOKUP(A:A,[2]全区!$A$1:$T$65536,20,FALSE)</f>
        <v>0</v>
      </c>
      <c r="AB1034" s="219">
        <f>ROUND(AA1034,0)</f>
        <v>0</v>
      </c>
      <c r="AC1034" s="182">
        <f>VLOOKUP(A:A,[1]全区!$A$1:$V$65536,22,FALSE)</f>
        <v>0</v>
      </c>
      <c r="AD1034" s="219">
        <f>ROUND(AC1034,0)</f>
        <v>0</v>
      </c>
      <c r="AE1034" s="182">
        <f>VLOOKUP(A:A,[2]全区!$A$1:$P$65536,16,FALSE)</f>
        <v>0</v>
      </c>
      <c r="AF1034" s="219">
        <f>ROUND(AE1034,0)</f>
        <v>0</v>
      </c>
      <c r="AH1034" s="182">
        <v>0</v>
      </c>
      <c r="AI1034" s="182">
        <f>VLOOKUP(A:A,'[4]YB01'!$A$1:$C$1317,3,FALSE)</f>
        <v>0</v>
      </c>
      <c r="AJ1034" s="177">
        <f t="shared" ref="AJ1034:AJ1038" si="1903">AO1034+AR1034</f>
        <v>0</v>
      </c>
      <c r="AK1034" s="146">
        <v>0</v>
      </c>
      <c r="AL1034" s="146">
        <f>ROUND(AM1034,0)</f>
        <v>0</v>
      </c>
      <c r="AM1034" s="228">
        <v>0</v>
      </c>
      <c r="AN1034" s="182">
        <f t="shared" si="1788"/>
        <v>0</v>
      </c>
      <c r="AO1034" s="219">
        <v>0</v>
      </c>
      <c r="AP1034" s="176">
        <f>(SUMIF([5]预算调整!$O:$O,A:A,[5]预算调整!$AD:$AD))/10000</f>
        <v>0</v>
      </c>
      <c r="AQ1034" s="219">
        <f t="shared" si="1809"/>
        <v>0</v>
      </c>
      <c r="AR1034" s="219">
        <v>0</v>
      </c>
      <c r="AS1034" s="182">
        <f>(SUMIF([6]预算调整!$F:$F,A:A,[6]预算调整!$P:$P))/10000</f>
        <v>0</v>
      </c>
      <c r="AT1034" s="219">
        <f t="shared" ref="AT1034:AT1038" si="1904">ROUND(AS1034,0)</f>
        <v>0</v>
      </c>
      <c r="AW1034" s="231">
        <v>0</v>
      </c>
      <c r="AX1034" s="182">
        <f>(SUMIF([7]Sheet2!$B:$B,A:A,[7]Sheet2!$C:$C))/10000</f>
        <v>0</v>
      </c>
      <c r="AY1034" s="219">
        <f t="shared" ref="AY1034:AY1038" si="1905">ROUND(AX1034,0)</f>
        <v>0</v>
      </c>
      <c r="BC1034" s="182">
        <v>0</v>
      </c>
      <c r="BD1034" s="146">
        <f t="shared" ref="BD1034:BD1038" si="1906">ROUND(BE1034,0)</f>
        <v>0</v>
      </c>
      <c r="BE1034" s="182">
        <v>0</v>
      </c>
      <c r="BF1034" s="182">
        <f>SUMIF([8]Sheet1!$O:$O,A1034,[8]Sheet1!$AD:$AD)</f>
        <v>0</v>
      </c>
    </row>
    <row r="1035" hidden="1" customHeight="1" spans="1:58">
      <c r="A1035" s="208">
        <v>2159904</v>
      </c>
      <c r="B1035" s="60" t="s">
        <v>877</v>
      </c>
      <c r="C1035" s="63">
        <f t="shared" si="1897"/>
        <v>0</v>
      </c>
      <c r="D1035" s="63">
        <f t="shared" si="1898"/>
        <v>0</v>
      </c>
      <c r="E1035" s="63">
        <f t="shared" si="1899"/>
        <v>0</v>
      </c>
      <c r="F1035" s="63">
        <f t="shared" si="1900"/>
        <v>0</v>
      </c>
      <c r="G1035" s="63">
        <f t="shared" si="1901"/>
        <v>0</v>
      </c>
      <c r="H1035" s="63">
        <f t="shared" si="1902"/>
        <v>0</v>
      </c>
      <c r="I1035" s="106" t="str">
        <f t="shared" si="1857"/>
        <v>否</v>
      </c>
      <c r="J1035" s="146" t="str">
        <f t="shared" si="1858"/>
        <v>项</v>
      </c>
      <c r="K1035" s="146" t="str">
        <f t="shared" si="1859"/>
        <v>215</v>
      </c>
      <c r="N1035" s="218">
        <v>0</v>
      </c>
      <c r="O1035" s="146">
        <v>0</v>
      </c>
      <c r="P1035" s="219">
        <f>ROUND(O1035,0)</f>
        <v>0</v>
      </c>
      <c r="Q1035" s="219">
        <v>0</v>
      </c>
      <c r="R1035" s="219">
        <v>0</v>
      </c>
      <c r="S1035" s="219">
        <f>VLOOKUP(A:A,[3]全区!$A$1:$O$65536,15,FALSE)</f>
        <v>0</v>
      </c>
      <c r="T1035" s="219">
        <v>0</v>
      </c>
      <c r="U1035" s="146">
        <f>VLOOKUP(A:A,[3]全区!$A$1:$Q$65536,17,FALSE)</f>
        <v>0</v>
      </c>
      <c r="V1035" s="219">
        <f>ROUND(U1035,0)</f>
        <v>0</v>
      </c>
      <c r="W1035" s="219">
        <v>0</v>
      </c>
      <c r="X1035" s="182">
        <f>VLOOKUP(A:A,[3]全区!$A$1:$S$65536,19,FALSE)</f>
        <v>0</v>
      </c>
      <c r="Y1035" s="219">
        <f>ROUND(X1035,0)</f>
        <v>0</v>
      </c>
      <c r="AA1035" s="182">
        <f>VLOOKUP(A:A,[2]全区!$A$1:$T$65536,20,FALSE)</f>
        <v>0</v>
      </c>
      <c r="AB1035" s="219">
        <f>ROUND(AA1035,0)</f>
        <v>0</v>
      </c>
      <c r="AC1035" s="182">
        <f>VLOOKUP(A:A,[1]全区!$A$1:$V$65536,22,FALSE)</f>
        <v>0</v>
      </c>
      <c r="AD1035" s="219">
        <f>ROUND(AC1035,0)</f>
        <v>0</v>
      </c>
      <c r="AE1035" s="182">
        <f>VLOOKUP(A:A,[2]全区!$A$1:$P$65536,16,FALSE)</f>
        <v>0</v>
      </c>
      <c r="AF1035" s="219">
        <f>ROUND(AE1035,0)</f>
        <v>0</v>
      </c>
      <c r="AH1035" s="182">
        <v>0</v>
      </c>
      <c r="AI1035" s="182">
        <f>VLOOKUP(A:A,'[4]YB01'!$A$1:$C$1317,3,FALSE)</f>
        <v>0</v>
      </c>
      <c r="AJ1035" s="177">
        <f t="shared" si="1903"/>
        <v>0</v>
      </c>
      <c r="AK1035" s="146">
        <v>0</v>
      </c>
      <c r="AL1035" s="146">
        <f>ROUND(AM1035,0)</f>
        <v>0</v>
      </c>
      <c r="AM1035" s="228">
        <v>0</v>
      </c>
      <c r="AN1035" s="182">
        <f t="shared" ref="AN1035:AN1098" si="1907">BC1035+BG1035</f>
        <v>0</v>
      </c>
      <c r="AO1035" s="219">
        <v>0</v>
      </c>
      <c r="AP1035" s="176">
        <f>(SUMIF([5]预算调整!$O:$O,A:A,[5]预算调整!$AD:$AD))/10000</f>
        <v>0</v>
      </c>
      <c r="AQ1035" s="219">
        <f t="shared" si="1809"/>
        <v>0</v>
      </c>
      <c r="AR1035" s="219">
        <v>0</v>
      </c>
      <c r="AS1035" s="182">
        <f>(SUMIF([6]预算调整!$F:$F,A:A,[6]预算调整!$P:$P))/10000</f>
        <v>0</v>
      </c>
      <c r="AT1035" s="219">
        <f t="shared" si="1904"/>
        <v>0</v>
      </c>
      <c r="AW1035" s="231">
        <v>0</v>
      </c>
      <c r="AX1035" s="182">
        <f>(SUMIF([7]Sheet2!$B:$B,A:A,[7]Sheet2!$C:$C))/10000</f>
        <v>0</v>
      </c>
      <c r="AY1035" s="219">
        <f t="shared" si="1905"/>
        <v>0</v>
      </c>
      <c r="BC1035" s="182">
        <v>0</v>
      </c>
      <c r="BD1035" s="146">
        <f t="shared" si="1906"/>
        <v>0</v>
      </c>
      <c r="BE1035" s="182">
        <v>0</v>
      </c>
      <c r="BF1035" s="182">
        <f>SUMIF([8]Sheet1!$O:$O,A1035,[8]Sheet1!$AD:$AD)</f>
        <v>0</v>
      </c>
    </row>
    <row r="1036" hidden="1" customHeight="1" spans="1:58">
      <c r="A1036" s="208">
        <v>2159905</v>
      </c>
      <c r="B1036" s="60" t="s">
        <v>878</v>
      </c>
      <c r="C1036" s="63">
        <f t="shared" si="1897"/>
        <v>0</v>
      </c>
      <c r="D1036" s="63">
        <f t="shared" si="1898"/>
        <v>0</v>
      </c>
      <c r="E1036" s="63">
        <f t="shared" si="1899"/>
        <v>0</v>
      </c>
      <c r="F1036" s="63">
        <f t="shared" si="1900"/>
        <v>0</v>
      </c>
      <c r="G1036" s="63">
        <f t="shared" si="1901"/>
        <v>0</v>
      </c>
      <c r="H1036" s="63">
        <f t="shared" si="1902"/>
        <v>0</v>
      </c>
      <c r="I1036" s="106" t="str">
        <f t="shared" si="1857"/>
        <v>否</v>
      </c>
      <c r="J1036" s="146" t="str">
        <f t="shared" si="1858"/>
        <v>项</v>
      </c>
      <c r="K1036" s="146" t="str">
        <f t="shared" si="1859"/>
        <v>215</v>
      </c>
      <c r="N1036" s="218">
        <v>0</v>
      </c>
      <c r="O1036" s="146">
        <v>0</v>
      </c>
      <c r="P1036" s="219">
        <f>ROUND(O1036,0)</f>
        <v>0</v>
      </c>
      <c r="Q1036" s="219">
        <v>0</v>
      </c>
      <c r="R1036" s="219">
        <v>0</v>
      </c>
      <c r="S1036" s="219">
        <f>VLOOKUP(A:A,[3]全区!$A$1:$O$65536,15,FALSE)</f>
        <v>0</v>
      </c>
      <c r="T1036" s="219">
        <v>0</v>
      </c>
      <c r="U1036" s="146">
        <f>VLOOKUP(A:A,[3]全区!$A$1:$Q$65536,17,FALSE)</f>
        <v>0</v>
      </c>
      <c r="V1036" s="219">
        <f>ROUND(U1036,0)</f>
        <v>0</v>
      </c>
      <c r="W1036" s="219">
        <v>0</v>
      </c>
      <c r="X1036" s="182">
        <f>VLOOKUP(A:A,[3]全区!$A$1:$S$65536,19,FALSE)</f>
        <v>0</v>
      </c>
      <c r="Y1036" s="219">
        <f>ROUND(X1036,0)</f>
        <v>0</v>
      </c>
      <c r="AA1036" s="182">
        <f>VLOOKUP(A:A,[2]全区!$A$1:$T$65536,20,FALSE)</f>
        <v>0</v>
      </c>
      <c r="AB1036" s="219">
        <f>ROUND(AA1036,0)</f>
        <v>0</v>
      </c>
      <c r="AC1036" s="182">
        <f>VLOOKUP(A:A,[1]全区!$A$1:$V$65536,22,FALSE)</f>
        <v>0</v>
      </c>
      <c r="AD1036" s="219">
        <f>ROUND(AC1036,0)</f>
        <v>0</v>
      </c>
      <c r="AE1036" s="182">
        <f>VLOOKUP(A:A,[2]全区!$A$1:$P$65536,16,FALSE)</f>
        <v>0</v>
      </c>
      <c r="AF1036" s="219">
        <f>ROUND(AE1036,0)</f>
        <v>0</v>
      </c>
      <c r="AH1036" s="182">
        <v>0</v>
      </c>
      <c r="AI1036" s="182">
        <f>VLOOKUP(A:A,'[4]YB01'!$A$1:$C$1317,3,FALSE)</f>
        <v>0</v>
      </c>
      <c r="AJ1036" s="177">
        <f t="shared" si="1903"/>
        <v>0</v>
      </c>
      <c r="AK1036" s="146">
        <v>0</v>
      </c>
      <c r="AL1036" s="146">
        <f>ROUND(AM1036,0)</f>
        <v>0</v>
      </c>
      <c r="AM1036" s="228">
        <v>0</v>
      </c>
      <c r="AN1036" s="182">
        <f t="shared" si="1907"/>
        <v>0</v>
      </c>
      <c r="AO1036" s="219">
        <v>0</v>
      </c>
      <c r="AP1036" s="176">
        <f>(SUMIF([5]预算调整!$O:$O,A:A,[5]预算调整!$AD:$AD))/10000</f>
        <v>0</v>
      </c>
      <c r="AQ1036" s="219">
        <f t="shared" si="1809"/>
        <v>0</v>
      </c>
      <c r="AR1036" s="219">
        <v>0</v>
      </c>
      <c r="AS1036" s="182">
        <f>(SUMIF([6]预算调整!$F:$F,A:A,[6]预算调整!$P:$P))/10000</f>
        <v>0</v>
      </c>
      <c r="AT1036" s="219">
        <f t="shared" si="1904"/>
        <v>0</v>
      </c>
      <c r="AW1036" s="231">
        <v>0</v>
      </c>
      <c r="AX1036" s="182">
        <f>(SUMIF([7]Sheet2!$B:$B,A:A,[7]Sheet2!$C:$C))/10000</f>
        <v>0</v>
      </c>
      <c r="AY1036" s="219">
        <f t="shared" si="1905"/>
        <v>0</v>
      </c>
      <c r="BC1036" s="182">
        <v>0</v>
      </c>
      <c r="BD1036" s="146">
        <f t="shared" si="1906"/>
        <v>0</v>
      </c>
      <c r="BE1036" s="182">
        <v>0</v>
      </c>
      <c r="BF1036" s="182">
        <f>SUMIF([8]Sheet1!$O:$O,A1036,[8]Sheet1!$AD:$AD)</f>
        <v>0</v>
      </c>
    </row>
    <row r="1037" hidden="1" customHeight="1" spans="1:58">
      <c r="A1037" s="208">
        <v>2159906</v>
      </c>
      <c r="B1037" s="60" t="s">
        <v>879</v>
      </c>
      <c r="C1037" s="63">
        <f t="shared" si="1897"/>
        <v>0</v>
      </c>
      <c r="D1037" s="63">
        <f t="shared" si="1898"/>
        <v>0</v>
      </c>
      <c r="E1037" s="63">
        <f t="shared" si="1899"/>
        <v>0</v>
      </c>
      <c r="F1037" s="63">
        <f t="shared" si="1900"/>
        <v>0</v>
      </c>
      <c r="G1037" s="63">
        <f t="shared" si="1901"/>
        <v>0</v>
      </c>
      <c r="H1037" s="63">
        <f t="shared" si="1902"/>
        <v>0</v>
      </c>
      <c r="I1037" s="106" t="str">
        <f t="shared" si="1857"/>
        <v>否</v>
      </c>
      <c r="J1037" s="146" t="str">
        <f t="shared" si="1858"/>
        <v>项</v>
      </c>
      <c r="K1037" s="146" t="str">
        <f t="shared" si="1859"/>
        <v>215</v>
      </c>
      <c r="N1037" s="218">
        <v>0</v>
      </c>
      <c r="O1037" s="146">
        <v>0</v>
      </c>
      <c r="P1037" s="219">
        <f>ROUND(O1037,0)</f>
        <v>0</v>
      </c>
      <c r="Q1037" s="219">
        <v>0</v>
      </c>
      <c r="R1037" s="219">
        <v>0</v>
      </c>
      <c r="S1037" s="219">
        <f>VLOOKUP(A:A,[3]全区!$A$1:$O$65536,15,FALSE)</f>
        <v>0</v>
      </c>
      <c r="T1037" s="219">
        <v>0</v>
      </c>
      <c r="U1037" s="146">
        <f>VLOOKUP(A:A,[3]全区!$A$1:$Q$65536,17,FALSE)</f>
        <v>0</v>
      </c>
      <c r="V1037" s="219">
        <f>ROUND(U1037,0)</f>
        <v>0</v>
      </c>
      <c r="W1037" s="219">
        <v>0</v>
      </c>
      <c r="X1037" s="182">
        <f>VLOOKUP(A:A,[3]全区!$A$1:$S$65536,19,FALSE)</f>
        <v>0</v>
      </c>
      <c r="Y1037" s="219">
        <f>ROUND(X1037,0)</f>
        <v>0</v>
      </c>
      <c r="AA1037" s="182">
        <f>VLOOKUP(A:A,[2]全区!$A$1:$T$65536,20,FALSE)</f>
        <v>0</v>
      </c>
      <c r="AB1037" s="219">
        <f>ROUND(AA1037,0)</f>
        <v>0</v>
      </c>
      <c r="AC1037" s="182">
        <f>VLOOKUP(A:A,[1]全区!$A$1:$V$65536,22,FALSE)</f>
        <v>0</v>
      </c>
      <c r="AD1037" s="219">
        <f>ROUND(AC1037,0)</f>
        <v>0</v>
      </c>
      <c r="AE1037" s="182">
        <f>VLOOKUP(A:A,[2]全区!$A$1:$P$65536,16,FALSE)</f>
        <v>0</v>
      </c>
      <c r="AF1037" s="219">
        <f>ROUND(AE1037,0)</f>
        <v>0</v>
      </c>
      <c r="AH1037" s="182">
        <v>0</v>
      </c>
      <c r="AI1037" s="182">
        <f>VLOOKUP(A:A,'[4]YB01'!$A$1:$C$1317,3,FALSE)</f>
        <v>0</v>
      </c>
      <c r="AJ1037" s="177">
        <f t="shared" si="1903"/>
        <v>0</v>
      </c>
      <c r="AK1037" s="146">
        <v>0</v>
      </c>
      <c r="AL1037" s="146">
        <f>ROUND(AM1037,0)</f>
        <v>0</v>
      </c>
      <c r="AM1037" s="228">
        <v>0</v>
      </c>
      <c r="AN1037" s="182">
        <f t="shared" si="1907"/>
        <v>0</v>
      </c>
      <c r="AO1037" s="219">
        <v>0</v>
      </c>
      <c r="AP1037" s="176">
        <f>(SUMIF([5]预算调整!$O:$O,A:A,[5]预算调整!$AD:$AD))/10000</f>
        <v>0</v>
      </c>
      <c r="AQ1037" s="219">
        <f t="shared" si="1809"/>
        <v>0</v>
      </c>
      <c r="AR1037" s="219">
        <v>0</v>
      </c>
      <c r="AS1037" s="182">
        <f>(SUMIF([6]预算调整!$F:$F,A:A,[6]预算调整!$P:$P))/10000</f>
        <v>0</v>
      </c>
      <c r="AT1037" s="219">
        <f t="shared" si="1904"/>
        <v>0</v>
      </c>
      <c r="AW1037" s="231">
        <v>0</v>
      </c>
      <c r="AX1037" s="182">
        <f>(SUMIF([7]Sheet2!$B:$B,A:A,[7]Sheet2!$C:$C))/10000</f>
        <v>0</v>
      </c>
      <c r="AY1037" s="219">
        <f t="shared" si="1905"/>
        <v>0</v>
      </c>
      <c r="BC1037" s="182">
        <v>0</v>
      </c>
      <c r="BD1037" s="146">
        <f t="shared" si="1906"/>
        <v>0</v>
      </c>
      <c r="BE1037" s="182">
        <v>0</v>
      </c>
      <c r="BF1037" s="182">
        <f>SUMIF([8]Sheet1!$O:$O,A1037,[8]Sheet1!$AD:$AD)</f>
        <v>0</v>
      </c>
    </row>
    <row r="1038" hidden="1" customHeight="1" spans="1:58">
      <c r="A1038" s="208">
        <v>2159999</v>
      </c>
      <c r="B1038" s="60" t="s">
        <v>880</v>
      </c>
      <c r="C1038" s="63">
        <f t="shared" si="1897"/>
        <v>0</v>
      </c>
      <c r="D1038" s="63">
        <f t="shared" si="1898"/>
        <v>0</v>
      </c>
      <c r="E1038" s="63">
        <f t="shared" si="1899"/>
        <v>0</v>
      </c>
      <c r="F1038" s="63">
        <f t="shared" si="1900"/>
        <v>0</v>
      </c>
      <c r="G1038" s="63">
        <f t="shared" si="1901"/>
        <v>0</v>
      </c>
      <c r="H1038" s="63">
        <f t="shared" si="1902"/>
        <v>0</v>
      </c>
      <c r="I1038" s="106" t="str">
        <f t="shared" si="1857"/>
        <v>否</v>
      </c>
      <c r="J1038" s="146" t="str">
        <f t="shared" si="1858"/>
        <v>项</v>
      </c>
      <c r="K1038" s="146" t="str">
        <f t="shared" si="1859"/>
        <v>215</v>
      </c>
      <c r="N1038" s="218">
        <v>0</v>
      </c>
      <c r="O1038" s="146">
        <v>0</v>
      </c>
      <c r="P1038" s="219">
        <f>ROUND(O1038,0)</f>
        <v>0</v>
      </c>
      <c r="Q1038" s="219">
        <v>0</v>
      </c>
      <c r="R1038" s="219">
        <v>0</v>
      </c>
      <c r="S1038" s="219">
        <f>VLOOKUP(A:A,[3]全区!$A$1:$O$65536,15,FALSE)</f>
        <v>0</v>
      </c>
      <c r="T1038" s="219">
        <v>0</v>
      </c>
      <c r="U1038" s="146">
        <f>VLOOKUP(A:A,[3]全区!$A$1:$Q$65536,17,FALSE)</f>
        <v>0</v>
      </c>
      <c r="V1038" s="219">
        <f>ROUND(U1038,0)</f>
        <v>0</v>
      </c>
      <c r="W1038" s="219">
        <v>0</v>
      </c>
      <c r="X1038" s="182">
        <f>VLOOKUP(A:A,[3]全区!$A$1:$S$65536,19,FALSE)</f>
        <v>0</v>
      </c>
      <c r="Y1038" s="219">
        <f>ROUND(X1038,0)</f>
        <v>0</v>
      </c>
      <c r="AA1038" s="182">
        <f>VLOOKUP(A:A,[2]全区!$A$1:$T$65536,20,FALSE)</f>
        <v>0</v>
      </c>
      <c r="AB1038" s="219">
        <f>ROUND(AA1038,0)</f>
        <v>0</v>
      </c>
      <c r="AC1038" s="182">
        <f>VLOOKUP(A:A,[1]全区!$A$1:$V$65536,22,FALSE)</f>
        <v>0</v>
      </c>
      <c r="AD1038" s="219">
        <f>ROUND(AC1038,0)</f>
        <v>0</v>
      </c>
      <c r="AE1038" s="182">
        <f>VLOOKUP(A:A,[2]全区!$A$1:$P$65536,16,FALSE)</f>
        <v>0</v>
      </c>
      <c r="AF1038" s="219">
        <f>ROUND(AE1038,0)</f>
        <v>0</v>
      </c>
      <c r="AH1038" s="182">
        <v>0</v>
      </c>
      <c r="AI1038" s="182">
        <f>VLOOKUP(A:A,'[4]YB01'!$A$1:$C$1317,3,FALSE)</f>
        <v>0</v>
      </c>
      <c r="AJ1038" s="177">
        <f t="shared" si="1903"/>
        <v>0</v>
      </c>
      <c r="AK1038" s="146">
        <v>0</v>
      </c>
      <c r="AL1038" s="146">
        <f>ROUND(AM1038,0)</f>
        <v>0</v>
      </c>
      <c r="AM1038" s="228">
        <v>0</v>
      </c>
      <c r="AN1038" s="182">
        <f t="shared" si="1907"/>
        <v>0</v>
      </c>
      <c r="AO1038" s="219">
        <v>0</v>
      </c>
      <c r="AP1038" s="176">
        <f>(SUMIF([5]预算调整!$O:$O,A:A,[5]预算调整!$AD:$AD))/10000</f>
        <v>0</v>
      </c>
      <c r="AQ1038" s="219">
        <f t="shared" si="1809"/>
        <v>0</v>
      </c>
      <c r="AR1038" s="219">
        <v>0</v>
      </c>
      <c r="AS1038" s="182">
        <f>(SUMIF([6]预算调整!$F:$F,A:A,[6]预算调整!$P:$P))/10000</f>
        <v>0</v>
      </c>
      <c r="AT1038" s="219">
        <f t="shared" si="1904"/>
        <v>0</v>
      </c>
      <c r="AW1038" s="231">
        <v>0</v>
      </c>
      <c r="AX1038" s="182">
        <f>(SUMIF([7]Sheet2!$B:$B,A:A,[7]Sheet2!$C:$C))/10000</f>
        <v>0</v>
      </c>
      <c r="AY1038" s="219">
        <f t="shared" si="1905"/>
        <v>0</v>
      </c>
      <c r="BC1038" s="182">
        <v>0</v>
      </c>
      <c r="BD1038" s="146">
        <f t="shared" si="1906"/>
        <v>0</v>
      </c>
      <c r="BE1038" s="182">
        <v>0</v>
      </c>
      <c r="BF1038" s="182">
        <f>SUMIF([8]Sheet1!$O:$O,A1038,[8]Sheet1!$AD:$AD)</f>
        <v>0</v>
      </c>
    </row>
    <row r="1039" s="177" customFormat="1" customHeight="1" spans="1:58">
      <c r="A1039" s="234">
        <v>216</v>
      </c>
      <c r="B1039" s="205" t="s">
        <v>881</v>
      </c>
      <c r="C1039" s="55">
        <f t="shared" ref="C1039:H1039" si="1908">SUM(C1040,C1050,C1056)</f>
        <v>66</v>
      </c>
      <c r="D1039" s="55">
        <f t="shared" si="1908"/>
        <v>0</v>
      </c>
      <c r="E1039" s="55">
        <f t="shared" si="1908"/>
        <v>113</v>
      </c>
      <c r="F1039" s="55">
        <f t="shared" si="1908"/>
        <v>144</v>
      </c>
      <c r="G1039" s="55">
        <f t="shared" si="1908"/>
        <v>144</v>
      </c>
      <c r="H1039" s="55">
        <f t="shared" si="1908"/>
        <v>179</v>
      </c>
      <c r="I1039" s="106" t="str">
        <f t="shared" si="1857"/>
        <v>是</v>
      </c>
      <c r="J1039" s="143" t="str">
        <f t="shared" si="1858"/>
        <v>类</v>
      </c>
      <c r="K1039" s="143" t="str">
        <f t="shared" si="1859"/>
        <v>216</v>
      </c>
      <c r="L1039" s="143"/>
      <c r="M1039" s="143"/>
      <c r="N1039" s="143"/>
      <c r="O1039" s="143"/>
      <c r="P1039" s="143"/>
      <c r="Q1039" s="143"/>
      <c r="R1039" s="143"/>
      <c r="S1039" s="143"/>
      <c r="T1039" s="143"/>
      <c r="U1039" s="143"/>
      <c r="V1039" s="143"/>
      <c r="W1039" s="143"/>
      <c r="AN1039" s="182">
        <f t="shared" si="1907"/>
        <v>0</v>
      </c>
      <c r="AO1039" s="219"/>
      <c r="AP1039" s="176">
        <f>(SUMIF([5]预算调整!$O:$O,A:A,[5]预算调整!$AD:$AD))/10000</f>
        <v>0</v>
      </c>
      <c r="AQ1039" s="219">
        <f t="shared" si="1809"/>
        <v>0</v>
      </c>
      <c r="AR1039" s="219"/>
      <c r="AS1039" s="182">
        <v>0</v>
      </c>
      <c r="AX1039" s="182">
        <v>0</v>
      </c>
      <c r="BC1039" s="182"/>
      <c r="BD1039" s="182"/>
      <c r="BE1039" s="182">
        <v>0</v>
      </c>
      <c r="BF1039" s="182"/>
    </row>
    <row r="1040" s="177" customFormat="1" customHeight="1" spans="1:58">
      <c r="A1040" s="209">
        <v>21602</v>
      </c>
      <c r="B1040" s="207" t="s">
        <v>882</v>
      </c>
      <c r="C1040" s="66">
        <f t="shared" ref="C1040:H1040" si="1909">SUM(C1041:C1049)</f>
        <v>20</v>
      </c>
      <c r="D1040" s="66">
        <f t="shared" si="1909"/>
        <v>0</v>
      </c>
      <c r="E1040" s="66">
        <f t="shared" si="1909"/>
        <v>0</v>
      </c>
      <c r="F1040" s="66">
        <f t="shared" si="1909"/>
        <v>0</v>
      </c>
      <c r="G1040" s="66">
        <f t="shared" si="1909"/>
        <v>0</v>
      </c>
      <c r="H1040" s="66">
        <f t="shared" si="1909"/>
        <v>20</v>
      </c>
      <c r="I1040" s="106" t="str">
        <f t="shared" si="1857"/>
        <v>是</v>
      </c>
      <c r="J1040" s="143" t="str">
        <f t="shared" si="1858"/>
        <v>款</v>
      </c>
      <c r="K1040" s="143" t="str">
        <f t="shared" si="1859"/>
        <v>216</v>
      </c>
      <c r="L1040" s="143"/>
      <c r="M1040" s="143"/>
      <c r="N1040" s="143"/>
      <c r="O1040" s="143"/>
      <c r="P1040" s="143"/>
      <c r="Q1040" s="143"/>
      <c r="R1040" s="143"/>
      <c r="S1040" s="143"/>
      <c r="T1040" s="143"/>
      <c r="U1040" s="143"/>
      <c r="V1040" s="143"/>
      <c r="W1040" s="143"/>
      <c r="AN1040" s="182">
        <f t="shared" si="1907"/>
        <v>0</v>
      </c>
      <c r="AO1040" s="219"/>
      <c r="AP1040" s="176">
        <f>(SUMIF([5]预算调整!$O:$O,A:A,[5]预算调整!$AD:$AD))/10000</f>
        <v>0</v>
      </c>
      <c r="AQ1040" s="219">
        <f t="shared" si="1809"/>
        <v>0</v>
      </c>
      <c r="AR1040" s="219"/>
      <c r="AS1040" s="182">
        <v>0</v>
      </c>
      <c r="AX1040" s="182">
        <v>0</v>
      </c>
      <c r="BC1040" s="182"/>
      <c r="BD1040" s="182"/>
      <c r="BE1040" s="182">
        <v>0</v>
      </c>
      <c r="BF1040" s="182"/>
    </row>
    <row r="1041" hidden="1" customHeight="1" spans="1:58">
      <c r="A1041" s="208">
        <v>2160201</v>
      </c>
      <c r="B1041" s="60" t="s">
        <v>101</v>
      </c>
      <c r="C1041" s="63">
        <f t="shared" ref="C1041:C1049" si="1910">N1041+T1041+W1041</f>
        <v>0</v>
      </c>
      <c r="D1041" s="63">
        <f t="shared" ref="D1041:D1049" si="1911">Q1041+T1041</f>
        <v>0</v>
      </c>
      <c r="E1041" s="63">
        <f t="shared" ref="E1041:E1049" si="1912">H1041-C1041</f>
        <v>0</v>
      </c>
      <c r="F1041" s="63">
        <f t="shared" ref="F1041:F1049" si="1913">G1041-D1041</f>
        <v>0</v>
      </c>
      <c r="G1041" s="63">
        <f t="shared" ref="G1041:G1049" si="1914">AW1041</f>
        <v>0</v>
      </c>
      <c r="H1041" s="63">
        <f t="shared" ref="H1041:H1049" si="1915">AK1041+AN1041</f>
        <v>0</v>
      </c>
      <c r="I1041" s="106" t="str">
        <f t="shared" si="1857"/>
        <v>否</v>
      </c>
      <c r="J1041" s="146" t="str">
        <f t="shared" si="1858"/>
        <v>项</v>
      </c>
      <c r="K1041" s="146" t="str">
        <f t="shared" si="1859"/>
        <v>216</v>
      </c>
      <c r="N1041" s="218">
        <v>0</v>
      </c>
      <c r="O1041" s="146">
        <v>0</v>
      </c>
      <c r="P1041" s="219">
        <f t="shared" ref="P1041:P1049" si="1916">ROUND(O1041,0)</f>
        <v>0</v>
      </c>
      <c r="Q1041" s="219">
        <v>0</v>
      </c>
      <c r="R1041" s="219">
        <v>0</v>
      </c>
      <c r="S1041" s="219">
        <f>VLOOKUP(A:A,[3]全区!$A$1:$O$65536,15,FALSE)</f>
        <v>0</v>
      </c>
      <c r="T1041" s="219">
        <v>0</v>
      </c>
      <c r="U1041" s="146">
        <f>VLOOKUP(A:A,[3]全区!$A$1:$Q$65536,17,FALSE)</f>
        <v>0</v>
      </c>
      <c r="V1041" s="219">
        <f t="shared" ref="V1041:V1049" si="1917">ROUND(U1041,0)</f>
        <v>0</v>
      </c>
      <c r="W1041" s="219">
        <v>0</v>
      </c>
      <c r="X1041" s="182">
        <f>VLOOKUP(A:A,[3]全区!$A$1:$S$65536,19,FALSE)</f>
        <v>0</v>
      </c>
      <c r="Y1041" s="219">
        <f t="shared" ref="Y1041:Y1049" si="1918">ROUND(X1041,0)</f>
        <v>0</v>
      </c>
      <c r="AA1041" s="182">
        <f>VLOOKUP(A:A,[2]全区!$A$1:$T$65536,20,FALSE)</f>
        <v>0</v>
      </c>
      <c r="AB1041" s="219">
        <f t="shared" ref="AB1041:AB1049" si="1919">ROUND(AA1041,0)</f>
        <v>0</v>
      </c>
      <c r="AC1041" s="182">
        <f>VLOOKUP(A:A,[1]全区!$A$1:$V$65536,22,FALSE)</f>
        <v>0</v>
      </c>
      <c r="AD1041" s="219">
        <f t="shared" ref="AD1041:AD1049" si="1920">ROUND(AC1041,0)</f>
        <v>0</v>
      </c>
      <c r="AE1041" s="182">
        <f>VLOOKUP(A:A,[2]全区!$A$1:$P$65536,16,FALSE)</f>
        <v>0</v>
      </c>
      <c r="AF1041" s="219">
        <f t="shared" ref="AF1041:AF1049" si="1921">ROUND(AE1041,0)</f>
        <v>0</v>
      </c>
      <c r="AH1041" s="182">
        <v>0</v>
      </c>
      <c r="AI1041" s="182">
        <f>VLOOKUP(A:A,'[4]YB01'!$A$1:$C$1317,3,FALSE)</f>
        <v>0</v>
      </c>
      <c r="AJ1041" s="177">
        <f t="shared" ref="AJ1041:AJ1049" si="1922">AO1041+AR1041</f>
        <v>0</v>
      </c>
      <c r="AK1041" s="146">
        <v>0</v>
      </c>
      <c r="AL1041" s="146">
        <f t="shared" ref="AL1041:AL1049" si="1923">ROUND(AM1041,0)</f>
        <v>0</v>
      </c>
      <c r="AM1041" s="228">
        <v>0</v>
      </c>
      <c r="AN1041" s="182">
        <f t="shared" si="1907"/>
        <v>0</v>
      </c>
      <c r="AO1041" s="219">
        <v>0</v>
      </c>
      <c r="AP1041" s="176">
        <f>(SUMIF([5]预算调整!$O:$O,A:A,[5]预算调整!$AD:$AD))/10000</f>
        <v>0</v>
      </c>
      <c r="AQ1041" s="219">
        <f t="shared" si="1809"/>
        <v>0</v>
      </c>
      <c r="AR1041" s="219">
        <v>0</v>
      </c>
      <c r="AS1041" s="182">
        <f>(SUMIF([6]预算调整!$F:$F,A:A,[6]预算调整!$P:$P))/10000</f>
        <v>0</v>
      </c>
      <c r="AT1041" s="219">
        <f t="shared" ref="AT1041:AT1049" si="1924">ROUND(AS1041,0)</f>
        <v>0</v>
      </c>
      <c r="AW1041" s="231">
        <v>0</v>
      </c>
      <c r="AX1041" s="182">
        <f>(SUMIF([7]Sheet2!$B:$B,A:A,[7]Sheet2!$C:$C))/10000</f>
        <v>0</v>
      </c>
      <c r="AY1041" s="219">
        <f t="shared" ref="AY1041:AY1049" si="1925">ROUND(AX1041,0)</f>
        <v>0</v>
      </c>
      <c r="BC1041" s="182">
        <v>0</v>
      </c>
      <c r="BD1041" s="146">
        <f t="shared" ref="BD1041:BD1049" si="1926">ROUND(BE1041,0)</f>
        <v>0</v>
      </c>
      <c r="BE1041" s="182">
        <v>0</v>
      </c>
      <c r="BF1041" s="182">
        <f>SUMIF([8]Sheet1!$O:$O,A1041,[8]Sheet1!$AD:$AD)</f>
        <v>0</v>
      </c>
    </row>
    <row r="1042" hidden="1" customHeight="1" spans="1:58">
      <c r="A1042" s="208">
        <v>2160202</v>
      </c>
      <c r="B1042" s="60" t="s">
        <v>102</v>
      </c>
      <c r="C1042" s="63">
        <f t="shared" si="1910"/>
        <v>0</v>
      </c>
      <c r="D1042" s="63">
        <f t="shared" si="1911"/>
        <v>0</v>
      </c>
      <c r="E1042" s="63">
        <f t="shared" si="1912"/>
        <v>0</v>
      </c>
      <c r="F1042" s="63">
        <f t="shared" si="1913"/>
        <v>0</v>
      </c>
      <c r="G1042" s="63">
        <f t="shared" si="1914"/>
        <v>0</v>
      </c>
      <c r="H1042" s="63">
        <f t="shared" si="1915"/>
        <v>0</v>
      </c>
      <c r="I1042" s="106" t="str">
        <f t="shared" si="1857"/>
        <v>否</v>
      </c>
      <c r="J1042" s="146" t="str">
        <f t="shared" si="1858"/>
        <v>项</v>
      </c>
      <c r="K1042" s="146" t="str">
        <f t="shared" si="1859"/>
        <v>216</v>
      </c>
      <c r="N1042" s="218">
        <v>0</v>
      </c>
      <c r="O1042" s="146">
        <v>0</v>
      </c>
      <c r="P1042" s="219">
        <f t="shared" si="1916"/>
        <v>0</v>
      </c>
      <c r="Q1042" s="219">
        <v>0</v>
      </c>
      <c r="R1042" s="219">
        <v>0</v>
      </c>
      <c r="S1042" s="219">
        <f>VLOOKUP(A:A,[3]全区!$A$1:$O$65536,15,FALSE)</f>
        <v>0</v>
      </c>
      <c r="T1042" s="219">
        <v>0</v>
      </c>
      <c r="U1042" s="146">
        <f>VLOOKUP(A:A,[3]全区!$A$1:$Q$65536,17,FALSE)</f>
        <v>0</v>
      </c>
      <c r="V1042" s="219">
        <f t="shared" si="1917"/>
        <v>0</v>
      </c>
      <c r="W1042" s="219">
        <v>0</v>
      </c>
      <c r="X1042" s="182">
        <f>VLOOKUP(A:A,[3]全区!$A$1:$S$65536,19,FALSE)</f>
        <v>0</v>
      </c>
      <c r="Y1042" s="219">
        <f t="shared" si="1918"/>
        <v>0</v>
      </c>
      <c r="AA1042" s="182">
        <f>VLOOKUP(A:A,[2]全区!$A$1:$T$65536,20,FALSE)</f>
        <v>0</v>
      </c>
      <c r="AB1042" s="219">
        <f t="shared" si="1919"/>
        <v>0</v>
      </c>
      <c r="AC1042" s="182">
        <f>VLOOKUP(A:A,[1]全区!$A$1:$V$65536,22,FALSE)</f>
        <v>0</v>
      </c>
      <c r="AD1042" s="219">
        <f t="shared" si="1920"/>
        <v>0</v>
      </c>
      <c r="AE1042" s="182">
        <f>VLOOKUP(A:A,[2]全区!$A$1:$P$65536,16,FALSE)</f>
        <v>0</v>
      </c>
      <c r="AF1042" s="219">
        <f t="shared" si="1921"/>
        <v>0</v>
      </c>
      <c r="AH1042" s="182">
        <v>0</v>
      </c>
      <c r="AI1042" s="182">
        <f>VLOOKUP(A:A,'[4]YB01'!$A$1:$C$1317,3,FALSE)</f>
        <v>0</v>
      </c>
      <c r="AJ1042" s="177">
        <f t="shared" si="1922"/>
        <v>0</v>
      </c>
      <c r="AK1042" s="146">
        <v>0</v>
      </c>
      <c r="AL1042" s="146">
        <f t="shared" si="1923"/>
        <v>0</v>
      </c>
      <c r="AM1042" s="228">
        <v>0</v>
      </c>
      <c r="AN1042" s="182">
        <f t="shared" si="1907"/>
        <v>0</v>
      </c>
      <c r="AO1042" s="219">
        <v>0</v>
      </c>
      <c r="AP1042" s="176">
        <f>(SUMIF([5]预算调整!$O:$O,A:A,[5]预算调整!$AD:$AD))/10000</f>
        <v>0</v>
      </c>
      <c r="AQ1042" s="219">
        <f t="shared" si="1809"/>
        <v>0</v>
      </c>
      <c r="AR1042" s="219">
        <v>0</v>
      </c>
      <c r="AS1042" s="182">
        <f>(SUMIF([6]预算调整!$F:$F,A:A,[6]预算调整!$P:$P))/10000</f>
        <v>0</v>
      </c>
      <c r="AT1042" s="219">
        <f t="shared" si="1924"/>
        <v>0</v>
      </c>
      <c r="AW1042" s="231">
        <v>0</v>
      </c>
      <c r="AX1042" s="182">
        <f>(SUMIF([7]Sheet2!$B:$B,A:A,[7]Sheet2!$C:$C))/10000</f>
        <v>0</v>
      </c>
      <c r="AY1042" s="219">
        <f t="shared" si="1925"/>
        <v>0</v>
      </c>
      <c r="BC1042" s="182">
        <v>0</v>
      </c>
      <c r="BD1042" s="146">
        <f t="shared" si="1926"/>
        <v>0</v>
      </c>
      <c r="BE1042" s="182">
        <v>0</v>
      </c>
      <c r="BF1042" s="182">
        <f>SUMIF([8]Sheet1!$O:$O,A1042,[8]Sheet1!$AD:$AD)</f>
        <v>0</v>
      </c>
    </row>
    <row r="1043" hidden="1" customHeight="1" spans="1:58">
      <c r="A1043" s="208">
        <v>2160203</v>
      </c>
      <c r="B1043" s="60" t="s">
        <v>103</v>
      </c>
      <c r="C1043" s="63">
        <f t="shared" si="1910"/>
        <v>0</v>
      </c>
      <c r="D1043" s="63">
        <f t="shared" si="1911"/>
        <v>0</v>
      </c>
      <c r="E1043" s="63">
        <f t="shared" si="1912"/>
        <v>0</v>
      </c>
      <c r="F1043" s="63">
        <f t="shared" si="1913"/>
        <v>0</v>
      </c>
      <c r="G1043" s="63">
        <f t="shared" si="1914"/>
        <v>0</v>
      </c>
      <c r="H1043" s="63">
        <f t="shared" si="1915"/>
        <v>0</v>
      </c>
      <c r="I1043" s="106" t="str">
        <f t="shared" si="1857"/>
        <v>否</v>
      </c>
      <c r="J1043" s="146" t="str">
        <f t="shared" si="1858"/>
        <v>项</v>
      </c>
      <c r="K1043" s="146" t="str">
        <f t="shared" si="1859"/>
        <v>216</v>
      </c>
      <c r="N1043" s="218">
        <v>0</v>
      </c>
      <c r="O1043" s="146">
        <v>0</v>
      </c>
      <c r="P1043" s="219">
        <f t="shared" si="1916"/>
        <v>0</v>
      </c>
      <c r="Q1043" s="219">
        <v>0</v>
      </c>
      <c r="R1043" s="219">
        <v>0</v>
      </c>
      <c r="S1043" s="219">
        <f>VLOOKUP(A:A,[3]全区!$A$1:$O$65536,15,FALSE)</f>
        <v>0</v>
      </c>
      <c r="T1043" s="219">
        <v>0</v>
      </c>
      <c r="U1043" s="146">
        <f>VLOOKUP(A:A,[3]全区!$A$1:$Q$65536,17,FALSE)</f>
        <v>0</v>
      </c>
      <c r="V1043" s="219">
        <f t="shared" si="1917"/>
        <v>0</v>
      </c>
      <c r="W1043" s="219">
        <v>0</v>
      </c>
      <c r="X1043" s="182">
        <f>VLOOKUP(A:A,[3]全区!$A$1:$S$65536,19,FALSE)</f>
        <v>0</v>
      </c>
      <c r="Y1043" s="219">
        <f t="shared" si="1918"/>
        <v>0</v>
      </c>
      <c r="AA1043" s="182">
        <f>VLOOKUP(A:A,[2]全区!$A$1:$T$65536,20,FALSE)</f>
        <v>0</v>
      </c>
      <c r="AB1043" s="219">
        <f t="shared" si="1919"/>
        <v>0</v>
      </c>
      <c r="AC1043" s="182">
        <f>VLOOKUP(A:A,[1]全区!$A$1:$V$65536,22,FALSE)</f>
        <v>0</v>
      </c>
      <c r="AD1043" s="219">
        <f t="shared" si="1920"/>
        <v>0</v>
      </c>
      <c r="AE1043" s="182">
        <f>VLOOKUP(A:A,[2]全区!$A$1:$P$65536,16,FALSE)</f>
        <v>0</v>
      </c>
      <c r="AF1043" s="219">
        <f t="shared" si="1921"/>
        <v>0</v>
      </c>
      <c r="AH1043" s="182">
        <v>0</v>
      </c>
      <c r="AI1043" s="182">
        <f>VLOOKUP(A:A,'[4]YB01'!$A$1:$C$1317,3,FALSE)</f>
        <v>0</v>
      </c>
      <c r="AJ1043" s="177">
        <f t="shared" si="1922"/>
        <v>0</v>
      </c>
      <c r="AK1043" s="146">
        <v>0</v>
      </c>
      <c r="AL1043" s="146">
        <f t="shared" si="1923"/>
        <v>0</v>
      </c>
      <c r="AM1043" s="228">
        <v>0</v>
      </c>
      <c r="AN1043" s="182">
        <f t="shared" si="1907"/>
        <v>0</v>
      </c>
      <c r="AO1043" s="219">
        <v>0</v>
      </c>
      <c r="AP1043" s="176">
        <f>(SUMIF([5]预算调整!$O:$O,A:A,[5]预算调整!$AD:$AD))/10000</f>
        <v>0</v>
      </c>
      <c r="AQ1043" s="219">
        <f t="shared" si="1809"/>
        <v>0</v>
      </c>
      <c r="AR1043" s="219">
        <v>0</v>
      </c>
      <c r="AS1043" s="182">
        <f>(SUMIF([6]预算调整!$F:$F,A:A,[6]预算调整!$P:$P))/10000</f>
        <v>0</v>
      </c>
      <c r="AT1043" s="219">
        <f t="shared" si="1924"/>
        <v>0</v>
      </c>
      <c r="AW1043" s="231">
        <v>0</v>
      </c>
      <c r="AX1043" s="182">
        <f>(SUMIF([7]Sheet2!$B:$B,A:A,[7]Sheet2!$C:$C))/10000</f>
        <v>0</v>
      </c>
      <c r="AY1043" s="219">
        <f t="shared" si="1925"/>
        <v>0</v>
      </c>
      <c r="BC1043" s="182">
        <v>0</v>
      </c>
      <c r="BD1043" s="146">
        <f t="shared" si="1926"/>
        <v>0</v>
      </c>
      <c r="BE1043" s="182">
        <v>0</v>
      </c>
      <c r="BF1043" s="182">
        <f>SUMIF([8]Sheet1!$O:$O,A1043,[8]Sheet1!$AD:$AD)</f>
        <v>0</v>
      </c>
    </row>
    <row r="1044" hidden="1" customHeight="1" spans="1:58">
      <c r="A1044" s="208">
        <v>2160216</v>
      </c>
      <c r="B1044" s="60" t="s">
        <v>883</v>
      </c>
      <c r="C1044" s="63">
        <f t="shared" si="1910"/>
        <v>0</v>
      </c>
      <c r="D1044" s="63">
        <f t="shared" si="1911"/>
        <v>0</v>
      </c>
      <c r="E1044" s="63">
        <f t="shared" si="1912"/>
        <v>0</v>
      </c>
      <c r="F1044" s="63">
        <f t="shared" si="1913"/>
        <v>0</v>
      </c>
      <c r="G1044" s="63">
        <f t="shared" si="1914"/>
        <v>0</v>
      </c>
      <c r="H1044" s="63">
        <f t="shared" si="1915"/>
        <v>0</v>
      </c>
      <c r="I1044" s="106" t="str">
        <f t="shared" si="1857"/>
        <v>否</v>
      </c>
      <c r="J1044" s="146" t="str">
        <f t="shared" si="1858"/>
        <v>项</v>
      </c>
      <c r="K1044" s="146" t="str">
        <f t="shared" si="1859"/>
        <v>216</v>
      </c>
      <c r="N1044" s="218">
        <v>0</v>
      </c>
      <c r="O1044" s="146">
        <v>0</v>
      </c>
      <c r="P1044" s="219">
        <f t="shared" si="1916"/>
        <v>0</v>
      </c>
      <c r="Q1044" s="219">
        <v>0</v>
      </c>
      <c r="R1044" s="219">
        <v>0</v>
      </c>
      <c r="S1044" s="219">
        <f>VLOOKUP(A:A,[3]全区!$A$1:$O$65536,15,FALSE)</f>
        <v>0</v>
      </c>
      <c r="T1044" s="219">
        <v>0</v>
      </c>
      <c r="U1044" s="146">
        <f>VLOOKUP(A:A,[3]全区!$A$1:$Q$65536,17,FALSE)</f>
        <v>0</v>
      </c>
      <c r="V1044" s="219">
        <f t="shared" si="1917"/>
        <v>0</v>
      </c>
      <c r="W1044" s="219">
        <v>0</v>
      </c>
      <c r="X1044" s="182">
        <f>VLOOKUP(A:A,[3]全区!$A$1:$S$65536,19,FALSE)</f>
        <v>0</v>
      </c>
      <c r="Y1044" s="219">
        <f t="shared" si="1918"/>
        <v>0</v>
      </c>
      <c r="AA1044" s="182">
        <f>VLOOKUP(A:A,[2]全区!$A$1:$T$65536,20,FALSE)</f>
        <v>0</v>
      </c>
      <c r="AB1044" s="219">
        <f t="shared" si="1919"/>
        <v>0</v>
      </c>
      <c r="AC1044" s="182">
        <f>VLOOKUP(A:A,[1]全区!$A$1:$V$65536,22,FALSE)</f>
        <v>0</v>
      </c>
      <c r="AD1044" s="219">
        <f t="shared" si="1920"/>
        <v>0</v>
      </c>
      <c r="AE1044" s="182">
        <f>VLOOKUP(A:A,[2]全区!$A$1:$P$65536,16,FALSE)</f>
        <v>0</v>
      </c>
      <c r="AF1044" s="219">
        <f t="shared" si="1921"/>
        <v>0</v>
      </c>
      <c r="AH1044" s="182">
        <v>0</v>
      </c>
      <c r="AI1044" s="182">
        <f>VLOOKUP(A:A,'[4]YB01'!$A$1:$C$1317,3,FALSE)</f>
        <v>0</v>
      </c>
      <c r="AJ1044" s="177">
        <f t="shared" si="1922"/>
        <v>0</v>
      </c>
      <c r="AK1044" s="146">
        <v>0</v>
      </c>
      <c r="AL1044" s="146">
        <f t="shared" si="1923"/>
        <v>0</v>
      </c>
      <c r="AM1044" s="228">
        <v>0</v>
      </c>
      <c r="AN1044" s="182">
        <f t="shared" si="1907"/>
        <v>0</v>
      </c>
      <c r="AO1044" s="219">
        <v>0</v>
      </c>
      <c r="AP1044" s="176">
        <f>(SUMIF([5]预算调整!$O:$O,A:A,[5]预算调整!$AD:$AD))/10000</f>
        <v>0</v>
      </c>
      <c r="AQ1044" s="219">
        <f t="shared" si="1809"/>
        <v>0</v>
      </c>
      <c r="AR1044" s="219">
        <v>0</v>
      </c>
      <c r="AS1044" s="182">
        <f>(SUMIF([6]预算调整!$F:$F,A:A,[6]预算调整!$P:$P))/10000</f>
        <v>0</v>
      </c>
      <c r="AT1044" s="219">
        <f t="shared" si="1924"/>
        <v>0</v>
      </c>
      <c r="AW1044" s="231">
        <v>0</v>
      </c>
      <c r="AX1044" s="182">
        <f>(SUMIF([7]Sheet2!$B:$B,A:A,[7]Sheet2!$C:$C))/10000</f>
        <v>0</v>
      </c>
      <c r="AY1044" s="219">
        <f t="shared" si="1925"/>
        <v>0</v>
      </c>
      <c r="BC1044" s="182">
        <v>0</v>
      </c>
      <c r="BD1044" s="146">
        <f t="shared" si="1926"/>
        <v>0</v>
      </c>
      <c r="BE1044" s="182">
        <v>0</v>
      </c>
      <c r="BF1044" s="182">
        <f>SUMIF([8]Sheet1!$O:$O,A1044,[8]Sheet1!$AD:$AD)</f>
        <v>0</v>
      </c>
    </row>
    <row r="1045" hidden="1" customHeight="1" spans="1:58">
      <c r="A1045" s="208">
        <v>2160217</v>
      </c>
      <c r="B1045" s="60" t="s">
        <v>884</v>
      </c>
      <c r="C1045" s="63">
        <f t="shared" si="1910"/>
        <v>0</v>
      </c>
      <c r="D1045" s="63">
        <f t="shared" si="1911"/>
        <v>0</v>
      </c>
      <c r="E1045" s="63">
        <f t="shared" si="1912"/>
        <v>0</v>
      </c>
      <c r="F1045" s="63">
        <f t="shared" si="1913"/>
        <v>0</v>
      </c>
      <c r="G1045" s="63">
        <f t="shared" si="1914"/>
        <v>0</v>
      </c>
      <c r="H1045" s="63">
        <f t="shared" si="1915"/>
        <v>0</v>
      </c>
      <c r="I1045" s="106" t="str">
        <f t="shared" si="1857"/>
        <v>否</v>
      </c>
      <c r="J1045" s="146" t="str">
        <f t="shared" si="1858"/>
        <v>项</v>
      </c>
      <c r="K1045" s="146" t="str">
        <f t="shared" si="1859"/>
        <v>216</v>
      </c>
      <c r="N1045" s="218">
        <v>0</v>
      </c>
      <c r="O1045" s="146">
        <v>0</v>
      </c>
      <c r="P1045" s="219">
        <f t="shared" si="1916"/>
        <v>0</v>
      </c>
      <c r="Q1045" s="219">
        <v>0</v>
      </c>
      <c r="R1045" s="219">
        <v>0</v>
      </c>
      <c r="S1045" s="219">
        <f>VLOOKUP(A:A,[3]全区!$A$1:$O$65536,15,FALSE)</f>
        <v>0</v>
      </c>
      <c r="T1045" s="219">
        <v>0</v>
      </c>
      <c r="U1045" s="146">
        <f>VLOOKUP(A:A,[3]全区!$A$1:$Q$65536,17,FALSE)</f>
        <v>0</v>
      </c>
      <c r="V1045" s="219">
        <f t="shared" si="1917"/>
        <v>0</v>
      </c>
      <c r="W1045" s="219">
        <v>0</v>
      </c>
      <c r="X1045" s="182">
        <f>VLOOKUP(A:A,[3]全区!$A$1:$S$65536,19,FALSE)</f>
        <v>0</v>
      </c>
      <c r="Y1045" s="219">
        <f t="shared" si="1918"/>
        <v>0</v>
      </c>
      <c r="AA1045" s="182">
        <f>VLOOKUP(A:A,[2]全区!$A$1:$T$65536,20,FALSE)</f>
        <v>0</v>
      </c>
      <c r="AB1045" s="219">
        <f t="shared" si="1919"/>
        <v>0</v>
      </c>
      <c r="AC1045" s="182">
        <f>VLOOKUP(A:A,[1]全区!$A$1:$V$65536,22,FALSE)</f>
        <v>0</v>
      </c>
      <c r="AD1045" s="219">
        <f t="shared" si="1920"/>
        <v>0</v>
      </c>
      <c r="AE1045" s="182">
        <f>VLOOKUP(A:A,[2]全区!$A$1:$P$65536,16,FALSE)</f>
        <v>0</v>
      </c>
      <c r="AF1045" s="219">
        <f t="shared" si="1921"/>
        <v>0</v>
      </c>
      <c r="AH1045" s="182">
        <v>0</v>
      </c>
      <c r="AI1045" s="182">
        <f>VLOOKUP(A:A,'[4]YB01'!$A$1:$C$1317,3,FALSE)</f>
        <v>0</v>
      </c>
      <c r="AJ1045" s="177">
        <f t="shared" si="1922"/>
        <v>0</v>
      </c>
      <c r="AK1045" s="146">
        <v>0</v>
      </c>
      <c r="AL1045" s="146">
        <f t="shared" si="1923"/>
        <v>0</v>
      </c>
      <c r="AM1045" s="228">
        <v>0</v>
      </c>
      <c r="AN1045" s="182">
        <f t="shared" si="1907"/>
        <v>0</v>
      </c>
      <c r="AO1045" s="219">
        <v>0</v>
      </c>
      <c r="AP1045" s="176">
        <f>(SUMIF([5]预算调整!$O:$O,A:A,[5]预算调整!$AD:$AD))/10000</f>
        <v>0</v>
      </c>
      <c r="AQ1045" s="219">
        <f t="shared" si="1809"/>
        <v>0</v>
      </c>
      <c r="AR1045" s="219">
        <v>0</v>
      </c>
      <c r="AS1045" s="182">
        <f>(SUMIF([6]预算调整!$F:$F,A:A,[6]预算调整!$P:$P))/10000</f>
        <v>0</v>
      </c>
      <c r="AT1045" s="219">
        <f t="shared" si="1924"/>
        <v>0</v>
      </c>
      <c r="AW1045" s="231">
        <v>0</v>
      </c>
      <c r="AX1045" s="182">
        <f>(SUMIF([7]Sheet2!$B:$B,A:A,[7]Sheet2!$C:$C))/10000</f>
        <v>0</v>
      </c>
      <c r="AY1045" s="219">
        <f t="shared" si="1925"/>
        <v>0</v>
      </c>
      <c r="BC1045" s="182">
        <v>0</v>
      </c>
      <c r="BD1045" s="146">
        <f t="shared" si="1926"/>
        <v>0</v>
      </c>
      <c r="BE1045" s="182">
        <v>0</v>
      </c>
      <c r="BF1045" s="182">
        <f>SUMIF([8]Sheet1!$O:$O,A1045,[8]Sheet1!$AD:$AD)</f>
        <v>0</v>
      </c>
    </row>
    <row r="1046" hidden="1" customHeight="1" spans="1:58">
      <c r="A1046" s="208">
        <v>2160218</v>
      </c>
      <c r="B1046" s="60" t="s">
        <v>885</v>
      </c>
      <c r="C1046" s="63">
        <f t="shared" si="1910"/>
        <v>0</v>
      </c>
      <c r="D1046" s="63">
        <f t="shared" si="1911"/>
        <v>0</v>
      </c>
      <c r="E1046" s="63">
        <f t="shared" si="1912"/>
        <v>0</v>
      </c>
      <c r="F1046" s="63">
        <f t="shared" si="1913"/>
        <v>0</v>
      </c>
      <c r="G1046" s="63">
        <f t="shared" si="1914"/>
        <v>0</v>
      </c>
      <c r="H1046" s="63">
        <f t="shared" si="1915"/>
        <v>0</v>
      </c>
      <c r="I1046" s="106" t="str">
        <f t="shared" si="1857"/>
        <v>否</v>
      </c>
      <c r="J1046" s="146" t="str">
        <f t="shared" si="1858"/>
        <v>项</v>
      </c>
      <c r="K1046" s="146" t="str">
        <f t="shared" si="1859"/>
        <v>216</v>
      </c>
      <c r="N1046" s="218">
        <v>0</v>
      </c>
      <c r="O1046" s="146">
        <v>0</v>
      </c>
      <c r="P1046" s="219">
        <f t="shared" si="1916"/>
        <v>0</v>
      </c>
      <c r="Q1046" s="219">
        <v>0</v>
      </c>
      <c r="R1046" s="219">
        <v>0</v>
      </c>
      <c r="S1046" s="219">
        <f>VLOOKUP(A:A,[3]全区!$A$1:$O$65536,15,FALSE)</f>
        <v>0</v>
      </c>
      <c r="T1046" s="219">
        <v>0</v>
      </c>
      <c r="U1046" s="146">
        <f>VLOOKUP(A:A,[3]全区!$A$1:$Q$65536,17,FALSE)</f>
        <v>0</v>
      </c>
      <c r="V1046" s="219">
        <f t="shared" si="1917"/>
        <v>0</v>
      </c>
      <c r="W1046" s="219">
        <v>0</v>
      </c>
      <c r="X1046" s="182">
        <f>VLOOKUP(A:A,[3]全区!$A$1:$S$65536,19,FALSE)</f>
        <v>0</v>
      </c>
      <c r="Y1046" s="219">
        <f t="shared" si="1918"/>
        <v>0</v>
      </c>
      <c r="AA1046" s="182">
        <f>VLOOKUP(A:A,[2]全区!$A$1:$T$65536,20,FALSE)</f>
        <v>0</v>
      </c>
      <c r="AB1046" s="219">
        <f t="shared" si="1919"/>
        <v>0</v>
      </c>
      <c r="AC1046" s="182">
        <f>VLOOKUP(A:A,[1]全区!$A$1:$V$65536,22,FALSE)</f>
        <v>0</v>
      </c>
      <c r="AD1046" s="219">
        <f t="shared" si="1920"/>
        <v>0</v>
      </c>
      <c r="AE1046" s="182">
        <f>VLOOKUP(A:A,[2]全区!$A$1:$P$65536,16,FALSE)</f>
        <v>0</v>
      </c>
      <c r="AF1046" s="219">
        <f t="shared" si="1921"/>
        <v>0</v>
      </c>
      <c r="AH1046" s="182">
        <v>0</v>
      </c>
      <c r="AI1046" s="182">
        <f>VLOOKUP(A:A,'[4]YB01'!$A$1:$C$1317,3,FALSE)</f>
        <v>0</v>
      </c>
      <c r="AJ1046" s="177">
        <f t="shared" si="1922"/>
        <v>0</v>
      </c>
      <c r="AK1046" s="146">
        <v>0</v>
      </c>
      <c r="AL1046" s="146">
        <f t="shared" si="1923"/>
        <v>0</v>
      </c>
      <c r="AM1046" s="228">
        <v>0</v>
      </c>
      <c r="AN1046" s="182">
        <f t="shared" si="1907"/>
        <v>0</v>
      </c>
      <c r="AO1046" s="219">
        <v>0</v>
      </c>
      <c r="AP1046" s="176">
        <f>(SUMIF([5]预算调整!$O:$O,A:A,[5]预算调整!$AD:$AD))/10000</f>
        <v>0</v>
      </c>
      <c r="AQ1046" s="219">
        <f t="shared" ref="AQ1046:AQ1109" si="1927">ROUND(AP1046,0)</f>
        <v>0</v>
      </c>
      <c r="AR1046" s="219">
        <v>0</v>
      </c>
      <c r="AS1046" s="182">
        <f>(SUMIF([6]预算调整!$F:$F,A:A,[6]预算调整!$P:$P))/10000</f>
        <v>0</v>
      </c>
      <c r="AT1046" s="219">
        <f t="shared" si="1924"/>
        <v>0</v>
      </c>
      <c r="AW1046" s="231">
        <v>0</v>
      </c>
      <c r="AX1046" s="182">
        <f>(SUMIF([7]Sheet2!$B:$B,A:A,[7]Sheet2!$C:$C))/10000</f>
        <v>0</v>
      </c>
      <c r="AY1046" s="219">
        <f t="shared" si="1925"/>
        <v>0</v>
      </c>
      <c r="BC1046" s="182">
        <v>0</v>
      </c>
      <c r="BD1046" s="146">
        <f t="shared" si="1926"/>
        <v>0</v>
      </c>
      <c r="BE1046" s="182">
        <v>0</v>
      </c>
      <c r="BF1046" s="182">
        <f>SUMIF([8]Sheet1!$O:$O,A1046,[8]Sheet1!$AD:$AD)</f>
        <v>0</v>
      </c>
    </row>
    <row r="1047" hidden="1" customHeight="1" spans="1:58">
      <c r="A1047" s="208">
        <v>2160219</v>
      </c>
      <c r="B1047" s="60" t="s">
        <v>886</v>
      </c>
      <c r="C1047" s="63">
        <f t="shared" si="1910"/>
        <v>0</v>
      </c>
      <c r="D1047" s="63">
        <f t="shared" si="1911"/>
        <v>0</v>
      </c>
      <c r="E1047" s="63">
        <f t="shared" si="1912"/>
        <v>0</v>
      </c>
      <c r="F1047" s="63">
        <f t="shared" si="1913"/>
        <v>0</v>
      </c>
      <c r="G1047" s="63">
        <f t="shared" si="1914"/>
        <v>0</v>
      </c>
      <c r="H1047" s="63">
        <f t="shared" si="1915"/>
        <v>0</v>
      </c>
      <c r="I1047" s="106" t="str">
        <f t="shared" si="1857"/>
        <v>否</v>
      </c>
      <c r="J1047" s="146" t="str">
        <f t="shared" si="1858"/>
        <v>项</v>
      </c>
      <c r="K1047" s="146" t="str">
        <f t="shared" si="1859"/>
        <v>216</v>
      </c>
      <c r="N1047" s="218">
        <v>0</v>
      </c>
      <c r="P1047" s="219">
        <f t="shared" si="1916"/>
        <v>0</v>
      </c>
      <c r="Q1047" s="219"/>
      <c r="R1047" s="219"/>
      <c r="S1047" s="219"/>
      <c r="T1047" s="219"/>
      <c r="V1047" s="219"/>
      <c r="W1047" s="219">
        <v>0</v>
      </c>
      <c r="Y1047" s="219">
        <f t="shared" si="1918"/>
        <v>0</v>
      </c>
      <c r="AB1047" s="219"/>
      <c r="AD1047" s="219">
        <f t="shared" si="1920"/>
        <v>0</v>
      </c>
      <c r="AF1047" s="219"/>
      <c r="AH1047" s="182">
        <v>0</v>
      </c>
      <c r="AI1047" s="182">
        <f>VLOOKUP(A:A,'[4]YB01'!$A$1:$C$1317,3,FALSE)</f>
        <v>0</v>
      </c>
      <c r="AJ1047" s="177">
        <f t="shared" si="1922"/>
        <v>0</v>
      </c>
      <c r="AK1047" s="146">
        <v>0</v>
      </c>
      <c r="AL1047" s="146">
        <f t="shared" si="1923"/>
        <v>0</v>
      </c>
      <c r="AM1047" s="228">
        <v>0</v>
      </c>
      <c r="AN1047" s="182">
        <f t="shared" si="1907"/>
        <v>0</v>
      </c>
      <c r="AO1047" s="219">
        <v>0</v>
      </c>
      <c r="AP1047" s="176">
        <f>(SUMIF([5]预算调整!$O:$O,A:A,[5]预算调整!$AD:$AD))/10000</f>
        <v>0</v>
      </c>
      <c r="AQ1047" s="219">
        <f t="shared" si="1927"/>
        <v>0</v>
      </c>
      <c r="AR1047" s="219">
        <v>0</v>
      </c>
      <c r="AS1047" s="182">
        <f>(SUMIF([6]预算调整!$F:$F,A:A,[6]预算调整!$P:$P))/10000</f>
        <v>0</v>
      </c>
      <c r="AT1047" s="219">
        <f t="shared" si="1924"/>
        <v>0</v>
      </c>
      <c r="AW1047" s="231">
        <v>0</v>
      </c>
      <c r="AX1047" s="182">
        <f>(SUMIF([7]Sheet2!$B:$B,A:A,[7]Sheet2!$C:$C))/10000</f>
        <v>0</v>
      </c>
      <c r="AY1047" s="219">
        <f t="shared" si="1925"/>
        <v>0</v>
      </c>
      <c r="BC1047" s="182">
        <v>0</v>
      </c>
      <c r="BD1047" s="146">
        <f t="shared" si="1926"/>
        <v>0</v>
      </c>
      <c r="BE1047" s="182">
        <v>0</v>
      </c>
      <c r="BF1047" s="182">
        <f>SUMIF([8]Sheet1!$O:$O,A1047,[8]Sheet1!$AD:$AD)</f>
        <v>0</v>
      </c>
    </row>
    <row r="1048" hidden="1" customHeight="1" spans="1:58">
      <c r="A1048" s="208">
        <v>2160250</v>
      </c>
      <c r="B1048" s="60" t="s">
        <v>110</v>
      </c>
      <c r="C1048" s="63">
        <f t="shared" si="1910"/>
        <v>0</v>
      </c>
      <c r="D1048" s="63">
        <f t="shared" si="1911"/>
        <v>0</v>
      </c>
      <c r="E1048" s="63">
        <f t="shared" si="1912"/>
        <v>0</v>
      </c>
      <c r="F1048" s="63">
        <f t="shared" si="1913"/>
        <v>0</v>
      </c>
      <c r="G1048" s="63">
        <f t="shared" si="1914"/>
        <v>0</v>
      </c>
      <c r="H1048" s="63">
        <f t="shared" si="1915"/>
        <v>0</v>
      </c>
      <c r="I1048" s="106" t="str">
        <f t="shared" si="1857"/>
        <v>否</v>
      </c>
      <c r="J1048" s="146" t="str">
        <f t="shared" si="1858"/>
        <v>项</v>
      </c>
      <c r="K1048" s="146" t="str">
        <f t="shared" si="1859"/>
        <v>216</v>
      </c>
      <c r="N1048" s="218">
        <v>0</v>
      </c>
      <c r="O1048" s="146">
        <v>0</v>
      </c>
      <c r="P1048" s="219">
        <f t="shared" si="1916"/>
        <v>0</v>
      </c>
      <c r="Q1048" s="219">
        <v>0</v>
      </c>
      <c r="R1048" s="219">
        <v>0</v>
      </c>
      <c r="S1048" s="219">
        <f>VLOOKUP(A:A,[3]全区!$A$1:$O$65536,15,FALSE)</f>
        <v>0</v>
      </c>
      <c r="T1048" s="219">
        <v>0</v>
      </c>
      <c r="U1048" s="146">
        <f>VLOOKUP(A:A,[3]全区!$A$1:$Q$65536,17,FALSE)</f>
        <v>0</v>
      </c>
      <c r="V1048" s="219">
        <f t="shared" si="1917"/>
        <v>0</v>
      </c>
      <c r="W1048" s="219">
        <v>0</v>
      </c>
      <c r="X1048" s="182">
        <f>VLOOKUP(A:A,[3]全区!$A$1:$S$65536,19,FALSE)</f>
        <v>0</v>
      </c>
      <c r="Y1048" s="219">
        <f t="shared" si="1918"/>
        <v>0</v>
      </c>
      <c r="AA1048" s="182">
        <f>VLOOKUP(A:A,[2]全区!$A$1:$T$65536,20,FALSE)</f>
        <v>0</v>
      </c>
      <c r="AB1048" s="219">
        <f t="shared" si="1919"/>
        <v>0</v>
      </c>
      <c r="AC1048" s="182">
        <f>VLOOKUP(A:A,[1]全区!$A$1:$V$65536,22,FALSE)</f>
        <v>0</v>
      </c>
      <c r="AD1048" s="219">
        <f t="shared" si="1920"/>
        <v>0</v>
      </c>
      <c r="AE1048" s="182">
        <f>VLOOKUP(A:A,[2]全区!$A$1:$P$65536,16,FALSE)</f>
        <v>0</v>
      </c>
      <c r="AF1048" s="219">
        <f t="shared" si="1921"/>
        <v>0</v>
      </c>
      <c r="AH1048" s="182">
        <v>0</v>
      </c>
      <c r="AI1048" s="182">
        <f>VLOOKUP(A:A,'[4]YB01'!$A$1:$C$1317,3,FALSE)</f>
        <v>0</v>
      </c>
      <c r="AJ1048" s="177">
        <f t="shared" si="1922"/>
        <v>0</v>
      </c>
      <c r="AK1048" s="146">
        <v>0</v>
      </c>
      <c r="AL1048" s="146">
        <f t="shared" si="1923"/>
        <v>0</v>
      </c>
      <c r="AM1048" s="228">
        <v>0</v>
      </c>
      <c r="AN1048" s="182">
        <f t="shared" si="1907"/>
        <v>0</v>
      </c>
      <c r="AO1048" s="219">
        <v>0</v>
      </c>
      <c r="AP1048" s="176">
        <f>(SUMIF([5]预算调整!$O:$O,A:A,[5]预算调整!$AD:$AD))/10000</f>
        <v>0</v>
      </c>
      <c r="AQ1048" s="219">
        <f t="shared" si="1927"/>
        <v>0</v>
      </c>
      <c r="AR1048" s="219">
        <v>0</v>
      </c>
      <c r="AS1048" s="182">
        <f>(SUMIF([6]预算调整!$F:$F,A:A,[6]预算调整!$P:$P))/10000</f>
        <v>0</v>
      </c>
      <c r="AT1048" s="219">
        <f t="shared" si="1924"/>
        <v>0</v>
      </c>
      <c r="AW1048" s="231">
        <v>0</v>
      </c>
      <c r="AX1048" s="182">
        <f>(SUMIF([7]Sheet2!$B:$B,A:A,[7]Sheet2!$C:$C))/10000</f>
        <v>0</v>
      </c>
      <c r="AY1048" s="219">
        <f t="shared" si="1925"/>
        <v>0</v>
      </c>
      <c r="BC1048" s="182">
        <v>0</v>
      </c>
      <c r="BD1048" s="146">
        <f t="shared" si="1926"/>
        <v>0</v>
      </c>
      <c r="BE1048" s="182">
        <v>0</v>
      </c>
      <c r="BF1048" s="182">
        <f>SUMIF([8]Sheet1!$O:$O,A1048,[8]Sheet1!$AD:$AD)</f>
        <v>0</v>
      </c>
    </row>
    <row r="1049" customHeight="1" spans="1:58">
      <c r="A1049" s="208">
        <v>2160299</v>
      </c>
      <c r="B1049" s="60" t="s">
        <v>887</v>
      </c>
      <c r="C1049" s="63">
        <f t="shared" si="1910"/>
        <v>20</v>
      </c>
      <c r="D1049" s="63">
        <f t="shared" si="1911"/>
        <v>0</v>
      </c>
      <c r="E1049" s="63">
        <f t="shared" si="1912"/>
        <v>0</v>
      </c>
      <c r="F1049" s="63">
        <f t="shared" si="1913"/>
        <v>0</v>
      </c>
      <c r="G1049" s="63">
        <f t="shared" si="1914"/>
        <v>0</v>
      </c>
      <c r="H1049" s="63">
        <f t="shared" si="1915"/>
        <v>20</v>
      </c>
      <c r="I1049" s="106" t="str">
        <f t="shared" si="1857"/>
        <v>是</v>
      </c>
      <c r="J1049" s="146" t="str">
        <f t="shared" si="1858"/>
        <v>项</v>
      </c>
      <c r="K1049" s="146" t="str">
        <f t="shared" si="1859"/>
        <v>216</v>
      </c>
      <c r="N1049" s="218">
        <v>20</v>
      </c>
      <c r="O1049" s="146">
        <v>20</v>
      </c>
      <c r="P1049" s="219">
        <f t="shared" si="1916"/>
        <v>20</v>
      </c>
      <c r="Q1049" s="219">
        <v>0</v>
      </c>
      <c r="R1049" s="219">
        <v>0</v>
      </c>
      <c r="S1049" s="219">
        <f>VLOOKUP(A:A,[3]全区!$A$1:$O$65536,15,FALSE)</f>
        <v>0</v>
      </c>
      <c r="T1049" s="219">
        <v>0</v>
      </c>
      <c r="U1049" s="146">
        <f>VLOOKUP(A:A,[3]全区!$A$1:$Q$65536,17,FALSE)</f>
        <v>0</v>
      </c>
      <c r="V1049" s="219">
        <f t="shared" si="1917"/>
        <v>0</v>
      </c>
      <c r="W1049" s="219">
        <v>0</v>
      </c>
      <c r="X1049" s="182">
        <f>VLOOKUP(A:A,[3]全区!$A$1:$S$65536,19,FALSE)</f>
        <v>0</v>
      </c>
      <c r="Y1049" s="219">
        <f t="shared" si="1918"/>
        <v>0</v>
      </c>
      <c r="AA1049" s="182">
        <f>VLOOKUP(A:A,[2]全区!$A$1:$T$65536,20,FALSE)</f>
        <v>5.25</v>
      </c>
      <c r="AB1049" s="219">
        <f t="shared" si="1919"/>
        <v>5</v>
      </c>
      <c r="AC1049" s="182">
        <f>VLOOKUP(A:A,[1]全区!$A$1:$V$65536,22,FALSE)</f>
        <v>0</v>
      </c>
      <c r="AD1049" s="219">
        <f t="shared" si="1920"/>
        <v>0</v>
      </c>
      <c r="AE1049" s="182">
        <f>VLOOKUP(A:A,[2]全区!$A$1:$P$65536,16,FALSE)</f>
        <v>0</v>
      </c>
      <c r="AF1049" s="219">
        <f t="shared" si="1921"/>
        <v>0</v>
      </c>
      <c r="AH1049" s="182">
        <v>20</v>
      </c>
      <c r="AI1049" s="182">
        <f>VLOOKUP(A:A,'[4]YB01'!$A$1:$C$1317,3,FALSE)</f>
        <v>20</v>
      </c>
      <c r="AJ1049" s="177">
        <f t="shared" si="1922"/>
        <v>0</v>
      </c>
      <c r="AK1049" s="146">
        <v>20</v>
      </c>
      <c r="AL1049" s="146">
        <f t="shared" si="1923"/>
        <v>20</v>
      </c>
      <c r="AM1049" s="228">
        <v>20</v>
      </c>
      <c r="AN1049" s="182">
        <f t="shared" si="1907"/>
        <v>0</v>
      </c>
      <c r="AO1049" s="219">
        <v>0</v>
      </c>
      <c r="AP1049" s="176">
        <f>(SUMIF([5]预算调整!$O:$O,A:A,[5]预算调整!$AD:$AD))/10000</f>
        <v>0</v>
      </c>
      <c r="AQ1049" s="219">
        <f t="shared" si="1927"/>
        <v>0</v>
      </c>
      <c r="AR1049" s="219">
        <v>0</v>
      </c>
      <c r="AS1049" s="182">
        <f>(SUMIF([6]预算调整!$F:$F,A:A,[6]预算调整!$P:$P))/10000</f>
        <v>0</v>
      </c>
      <c r="AT1049" s="219">
        <f t="shared" si="1924"/>
        <v>0</v>
      </c>
      <c r="AW1049" s="231">
        <v>0</v>
      </c>
      <c r="AX1049" s="182">
        <f>(SUMIF([7]Sheet2!$B:$B,A:A,[7]Sheet2!$C:$C))/10000</f>
        <v>0</v>
      </c>
      <c r="AY1049" s="219">
        <f t="shared" si="1925"/>
        <v>0</v>
      </c>
      <c r="BC1049" s="182">
        <v>0</v>
      </c>
      <c r="BD1049" s="146">
        <f t="shared" si="1926"/>
        <v>0</v>
      </c>
      <c r="BE1049" s="182">
        <v>0</v>
      </c>
      <c r="BF1049" s="182">
        <f>SUMIF([8]Sheet1!$O:$O,A1049,[8]Sheet1!$AD:$AD)</f>
        <v>0</v>
      </c>
    </row>
    <row r="1050" s="177" customFormat="1" customHeight="1" spans="1:58">
      <c r="A1050" s="209">
        <v>21606</v>
      </c>
      <c r="B1050" s="207" t="s">
        <v>888</v>
      </c>
      <c r="C1050" s="66">
        <f t="shared" ref="C1050:H1050" si="1928">SUM(C1051:C1055)</f>
        <v>10</v>
      </c>
      <c r="D1050" s="66">
        <f t="shared" si="1928"/>
        <v>0</v>
      </c>
      <c r="E1050" s="66">
        <f t="shared" si="1928"/>
        <v>29</v>
      </c>
      <c r="F1050" s="66">
        <f t="shared" si="1928"/>
        <v>37</v>
      </c>
      <c r="G1050" s="66">
        <f t="shared" si="1928"/>
        <v>37</v>
      </c>
      <c r="H1050" s="66">
        <f t="shared" si="1928"/>
        <v>39</v>
      </c>
      <c r="I1050" s="106" t="str">
        <f t="shared" si="1857"/>
        <v>是</v>
      </c>
      <c r="J1050" s="143" t="str">
        <f t="shared" si="1858"/>
        <v>款</v>
      </c>
      <c r="K1050" s="143" t="str">
        <f t="shared" si="1859"/>
        <v>216</v>
      </c>
      <c r="L1050" s="143"/>
      <c r="M1050" s="143"/>
      <c r="N1050" s="143"/>
      <c r="O1050" s="143"/>
      <c r="P1050" s="143"/>
      <c r="Q1050" s="143"/>
      <c r="R1050" s="143"/>
      <c r="S1050" s="143"/>
      <c r="T1050" s="143"/>
      <c r="U1050" s="143"/>
      <c r="V1050" s="143"/>
      <c r="W1050" s="143"/>
      <c r="AN1050" s="182">
        <f t="shared" si="1907"/>
        <v>0</v>
      </c>
      <c r="AO1050" s="219"/>
      <c r="AP1050" s="176">
        <f>(SUMIF([5]预算调整!$O:$O,A:A,[5]预算调整!$AD:$AD))/10000</f>
        <v>0</v>
      </c>
      <c r="AQ1050" s="219">
        <f t="shared" si="1927"/>
        <v>0</v>
      </c>
      <c r="AR1050" s="219"/>
      <c r="AS1050" s="182">
        <v>0</v>
      </c>
      <c r="AX1050" s="182">
        <v>0</v>
      </c>
      <c r="BC1050" s="182"/>
      <c r="BD1050" s="182"/>
      <c r="BE1050" s="182">
        <v>0</v>
      </c>
      <c r="BF1050" s="182"/>
    </row>
    <row r="1051" hidden="1" customHeight="1" spans="1:58">
      <c r="A1051" s="208">
        <v>2160601</v>
      </c>
      <c r="B1051" s="60" t="s">
        <v>101</v>
      </c>
      <c r="C1051" s="63">
        <f t="shared" ref="C1051:C1055" si="1929">N1051+T1051+W1051</f>
        <v>0</v>
      </c>
      <c r="D1051" s="63">
        <f t="shared" ref="D1051:D1055" si="1930">Q1051+T1051</f>
        <v>0</v>
      </c>
      <c r="E1051" s="63">
        <f t="shared" ref="E1051:E1055" si="1931">H1051-C1051</f>
        <v>0</v>
      </c>
      <c r="F1051" s="63">
        <f t="shared" ref="F1051:F1055" si="1932">G1051-D1051</f>
        <v>0</v>
      </c>
      <c r="G1051" s="63">
        <f t="shared" ref="G1051:G1055" si="1933">AW1051</f>
        <v>0</v>
      </c>
      <c r="H1051" s="63">
        <f t="shared" ref="H1051:H1055" si="1934">AK1051+AN1051</f>
        <v>0</v>
      </c>
      <c r="I1051" s="106" t="str">
        <f t="shared" si="1857"/>
        <v>否</v>
      </c>
      <c r="J1051" s="146" t="str">
        <f t="shared" si="1858"/>
        <v>项</v>
      </c>
      <c r="K1051" s="146" t="str">
        <f t="shared" si="1859"/>
        <v>216</v>
      </c>
      <c r="N1051" s="218">
        <v>0</v>
      </c>
      <c r="O1051" s="146">
        <v>0</v>
      </c>
      <c r="P1051" s="219">
        <f>ROUND(O1051,0)</f>
        <v>0</v>
      </c>
      <c r="Q1051" s="219">
        <v>0</v>
      </c>
      <c r="R1051" s="219">
        <v>0</v>
      </c>
      <c r="S1051" s="219">
        <f>VLOOKUP(A:A,[3]全区!$A$1:$O$65536,15,FALSE)</f>
        <v>0</v>
      </c>
      <c r="T1051" s="219">
        <v>0</v>
      </c>
      <c r="U1051" s="146">
        <f>VLOOKUP(A:A,[3]全区!$A$1:$Q$65536,17,FALSE)</f>
        <v>0</v>
      </c>
      <c r="V1051" s="219">
        <f>ROUND(U1051,0)</f>
        <v>0</v>
      </c>
      <c r="W1051" s="219">
        <v>0</v>
      </c>
      <c r="X1051" s="182">
        <f>VLOOKUP(A:A,[3]全区!$A$1:$S$65536,19,FALSE)</f>
        <v>0</v>
      </c>
      <c r="Y1051" s="219">
        <f>ROUND(X1051,0)</f>
        <v>0</v>
      </c>
      <c r="AA1051" s="182">
        <f>VLOOKUP(A:A,[2]全区!$A$1:$T$65536,20,FALSE)</f>
        <v>0</v>
      </c>
      <c r="AB1051" s="219">
        <f>ROUND(AA1051,0)</f>
        <v>0</v>
      </c>
      <c r="AC1051" s="182">
        <f>VLOOKUP(A:A,[1]全区!$A$1:$V$65536,22,FALSE)</f>
        <v>0</v>
      </c>
      <c r="AD1051" s="219">
        <f>ROUND(AC1051,0)</f>
        <v>0</v>
      </c>
      <c r="AE1051" s="182">
        <f>VLOOKUP(A:A,[2]全区!$A$1:$P$65536,16,FALSE)</f>
        <v>0</v>
      </c>
      <c r="AF1051" s="219">
        <f>ROUND(AE1051,0)</f>
        <v>0</v>
      </c>
      <c r="AH1051" s="182">
        <v>0</v>
      </c>
      <c r="AI1051" s="182">
        <f>VLOOKUP(A:A,'[4]YB01'!$A$1:$C$1317,3,FALSE)</f>
        <v>0</v>
      </c>
      <c r="AJ1051" s="177">
        <f t="shared" ref="AJ1051:AJ1055" si="1935">AO1051+AR1051</f>
        <v>0</v>
      </c>
      <c r="AK1051" s="146">
        <v>0</v>
      </c>
      <c r="AL1051" s="146">
        <f>ROUND(AM1051,0)</f>
        <v>0</v>
      </c>
      <c r="AM1051" s="228">
        <v>0</v>
      </c>
      <c r="AN1051" s="182">
        <f t="shared" si="1907"/>
        <v>0</v>
      </c>
      <c r="AO1051" s="219">
        <v>0</v>
      </c>
      <c r="AP1051" s="176">
        <f>(SUMIF([5]预算调整!$O:$O,A:A,[5]预算调整!$AD:$AD))/10000</f>
        <v>0</v>
      </c>
      <c r="AQ1051" s="219">
        <f t="shared" si="1927"/>
        <v>0</v>
      </c>
      <c r="AR1051" s="219">
        <v>0</v>
      </c>
      <c r="AS1051" s="182">
        <f>(SUMIF([6]预算调整!$F:$F,A:A,[6]预算调整!$P:$P))/10000</f>
        <v>0</v>
      </c>
      <c r="AT1051" s="219">
        <f t="shared" ref="AT1051:AT1055" si="1936">ROUND(AS1051,0)</f>
        <v>0</v>
      </c>
      <c r="AW1051" s="231">
        <v>0</v>
      </c>
      <c r="AX1051" s="182">
        <f>(SUMIF([7]Sheet2!$B:$B,A:A,[7]Sheet2!$C:$C))/10000</f>
        <v>0</v>
      </c>
      <c r="AY1051" s="219">
        <f t="shared" ref="AY1051:AY1055" si="1937">ROUND(AX1051,0)</f>
        <v>0</v>
      </c>
      <c r="BC1051" s="182">
        <v>0</v>
      </c>
      <c r="BD1051" s="146">
        <f t="shared" ref="BD1051:BD1055" si="1938">ROUND(BE1051,0)</f>
        <v>0</v>
      </c>
      <c r="BE1051" s="182">
        <v>0</v>
      </c>
      <c r="BF1051" s="182">
        <f>SUMIF([8]Sheet1!$O:$O,A1051,[8]Sheet1!$AD:$AD)</f>
        <v>0</v>
      </c>
    </row>
    <row r="1052" hidden="1" customHeight="1" spans="1:58">
      <c r="A1052" s="208">
        <v>2160602</v>
      </c>
      <c r="B1052" s="60" t="s">
        <v>102</v>
      </c>
      <c r="C1052" s="63">
        <f t="shared" si="1929"/>
        <v>0</v>
      </c>
      <c r="D1052" s="63">
        <f t="shared" si="1930"/>
        <v>0</v>
      </c>
      <c r="E1052" s="63">
        <f t="shared" si="1931"/>
        <v>0</v>
      </c>
      <c r="F1052" s="63">
        <f t="shared" si="1932"/>
        <v>0</v>
      </c>
      <c r="G1052" s="63">
        <f t="shared" si="1933"/>
        <v>0</v>
      </c>
      <c r="H1052" s="63">
        <f t="shared" si="1934"/>
        <v>0</v>
      </c>
      <c r="I1052" s="106" t="str">
        <f t="shared" ref="I1052:I1115" si="1939">IF(SUM(C1052:H1052)=0,"否","是")</f>
        <v>否</v>
      </c>
      <c r="J1052" s="146" t="str">
        <f t="shared" si="1858"/>
        <v>项</v>
      </c>
      <c r="K1052" s="146" t="str">
        <f t="shared" si="1859"/>
        <v>216</v>
      </c>
      <c r="N1052" s="218">
        <v>0</v>
      </c>
      <c r="O1052" s="146">
        <v>0</v>
      </c>
      <c r="P1052" s="219">
        <f>ROUND(O1052,0)</f>
        <v>0</v>
      </c>
      <c r="Q1052" s="219">
        <v>0</v>
      </c>
      <c r="R1052" s="219">
        <v>0</v>
      </c>
      <c r="S1052" s="219">
        <f>VLOOKUP(A:A,[3]全区!$A$1:$O$65536,15,FALSE)</f>
        <v>0</v>
      </c>
      <c r="T1052" s="219">
        <v>0</v>
      </c>
      <c r="U1052" s="146">
        <f>VLOOKUP(A:A,[3]全区!$A$1:$Q$65536,17,FALSE)</f>
        <v>0</v>
      </c>
      <c r="V1052" s="219">
        <f>ROUND(U1052,0)</f>
        <v>0</v>
      </c>
      <c r="W1052" s="219">
        <v>0</v>
      </c>
      <c r="X1052" s="182">
        <f>VLOOKUP(A:A,[3]全区!$A$1:$S$65536,19,FALSE)</f>
        <v>0</v>
      </c>
      <c r="Y1052" s="219">
        <f>ROUND(X1052,0)</f>
        <v>0</v>
      </c>
      <c r="AA1052" s="182">
        <f>VLOOKUP(A:A,[2]全区!$A$1:$T$65536,20,FALSE)</f>
        <v>0</v>
      </c>
      <c r="AB1052" s="219">
        <f>ROUND(AA1052,0)</f>
        <v>0</v>
      </c>
      <c r="AC1052" s="182">
        <f>VLOOKUP(A:A,[1]全区!$A$1:$V$65536,22,FALSE)</f>
        <v>0</v>
      </c>
      <c r="AD1052" s="219">
        <f>ROUND(AC1052,0)</f>
        <v>0</v>
      </c>
      <c r="AE1052" s="182">
        <f>VLOOKUP(A:A,[2]全区!$A$1:$P$65536,16,FALSE)</f>
        <v>0</v>
      </c>
      <c r="AF1052" s="219">
        <f>ROUND(AE1052,0)</f>
        <v>0</v>
      </c>
      <c r="AH1052" s="182">
        <v>0</v>
      </c>
      <c r="AI1052" s="182">
        <f>VLOOKUP(A:A,'[4]YB01'!$A$1:$C$1317,3,FALSE)</f>
        <v>0</v>
      </c>
      <c r="AJ1052" s="177">
        <f t="shared" si="1935"/>
        <v>0</v>
      </c>
      <c r="AK1052" s="146">
        <v>0</v>
      </c>
      <c r="AL1052" s="146">
        <f>ROUND(AM1052,0)</f>
        <v>0</v>
      </c>
      <c r="AM1052" s="228">
        <v>0</v>
      </c>
      <c r="AN1052" s="182">
        <f t="shared" si="1907"/>
        <v>0</v>
      </c>
      <c r="AO1052" s="219">
        <v>0</v>
      </c>
      <c r="AP1052" s="176">
        <f>(SUMIF([5]预算调整!$O:$O,A:A,[5]预算调整!$AD:$AD))/10000</f>
        <v>0</v>
      </c>
      <c r="AQ1052" s="219">
        <f t="shared" si="1927"/>
        <v>0</v>
      </c>
      <c r="AR1052" s="219">
        <v>0</v>
      </c>
      <c r="AS1052" s="182">
        <f>(SUMIF([6]预算调整!$F:$F,A:A,[6]预算调整!$P:$P))/10000</f>
        <v>0</v>
      </c>
      <c r="AT1052" s="219">
        <f t="shared" si="1936"/>
        <v>0</v>
      </c>
      <c r="AW1052" s="231">
        <v>0</v>
      </c>
      <c r="AX1052" s="182">
        <f>(SUMIF([7]Sheet2!$B:$B,A:A,[7]Sheet2!$C:$C))/10000</f>
        <v>0</v>
      </c>
      <c r="AY1052" s="219">
        <f t="shared" si="1937"/>
        <v>0</v>
      </c>
      <c r="BC1052" s="182">
        <v>0</v>
      </c>
      <c r="BD1052" s="146">
        <f t="shared" si="1938"/>
        <v>0</v>
      </c>
      <c r="BE1052" s="182">
        <v>0</v>
      </c>
      <c r="BF1052" s="182">
        <f>SUMIF([8]Sheet1!$O:$O,A1052,[8]Sheet1!$AD:$AD)</f>
        <v>0</v>
      </c>
    </row>
    <row r="1053" hidden="1" customHeight="1" spans="1:58">
      <c r="A1053" s="208">
        <v>2160603</v>
      </c>
      <c r="B1053" s="60" t="s">
        <v>103</v>
      </c>
      <c r="C1053" s="63">
        <f t="shared" si="1929"/>
        <v>0</v>
      </c>
      <c r="D1053" s="63">
        <f t="shared" si="1930"/>
        <v>0</v>
      </c>
      <c r="E1053" s="63">
        <f t="shared" si="1931"/>
        <v>0</v>
      </c>
      <c r="F1053" s="63">
        <f t="shared" si="1932"/>
        <v>0</v>
      </c>
      <c r="G1053" s="63">
        <f t="shared" si="1933"/>
        <v>0</v>
      </c>
      <c r="H1053" s="63">
        <f t="shared" si="1934"/>
        <v>0</v>
      </c>
      <c r="I1053" s="106" t="str">
        <f t="shared" si="1939"/>
        <v>否</v>
      </c>
      <c r="J1053" s="146" t="str">
        <f t="shared" ref="J1053:J1116" si="1940">IF(LEN(A1053)=3,"类",IF(LEN(A1053)=5,"款","项"))</f>
        <v>项</v>
      </c>
      <c r="K1053" s="146" t="str">
        <f t="shared" ref="K1053:K1116" si="1941">LEFT(A1053,3)</f>
        <v>216</v>
      </c>
      <c r="N1053" s="218">
        <v>0</v>
      </c>
      <c r="O1053" s="146">
        <v>0</v>
      </c>
      <c r="P1053" s="219">
        <f>ROUND(O1053,0)</f>
        <v>0</v>
      </c>
      <c r="Q1053" s="219">
        <v>0</v>
      </c>
      <c r="R1053" s="219">
        <v>0</v>
      </c>
      <c r="S1053" s="219">
        <f>VLOOKUP(A:A,[3]全区!$A$1:$O$65536,15,FALSE)</f>
        <v>0</v>
      </c>
      <c r="T1053" s="219">
        <v>0</v>
      </c>
      <c r="U1053" s="146">
        <f>VLOOKUP(A:A,[3]全区!$A$1:$Q$65536,17,FALSE)</f>
        <v>0</v>
      </c>
      <c r="V1053" s="219">
        <f>ROUND(U1053,0)</f>
        <v>0</v>
      </c>
      <c r="W1053" s="219">
        <v>0</v>
      </c>
      <c r="X1053" s="182">
        <f>VLOOKUP(A:A,[3]全区!$A$1:$S$65536,19,FALSE)</f>
        <v>0</v>
      </c>
      <c r="Y1053" s="219">
        <f>ROUND(X1053,0)</f>
        <v>0</v>
      </c>
      <c r="AA1053" s="182">
        <f>VLOOKUP(A:A,[2]全区!$A$1:$T$65536,20,FALSE)</f>
        <v>0</v>
      </c>
      <c r="AB1053" s="219">
        <f>ROUND(AA1053,0)</f>
        <v>0</v>
      </c>
      <c r="AC1053" s="182">
        <f>VLOOKUP(A:A,[1]全区!$A$1:$V$65536,22,FALSE)</f>
        <v>0</v>
      </c>
      <c r="AD1053" s="219">
        <f>ROUND(AC1053,0)</f>
        <v>0</v>
      </c>
      <c r="AE1053" s="182">
        <f>VLOOKUP(A:A,[2]全区!$A$1:$P$65536,16,FALSE)</f>
        <v>0</v>
      </c>
      <c r="AF1053" s="219">
        <f>ROUND(AE1053,0)</f>
        <v>0</v>
      </c>
      <c r="AH1053" s="182">
        <v>0</v>
      </c>
      <c r="AI1053" s="182">
        <f>VLOOKUP(A:A,'[4]YB01'!$A$1:$C$1317,3,FALSE)</f>
        <v>0</v>
      </c>
      <c r="AJ1053" s="177">
        <f t="shared" si="1935"/>
        <v>0</v>
      </c>
      <c r="AK1053" s="146">
        <v>0</v>
      </c>
      <c r="AL1053" s="146">
        <f>ROUND(AM1053,0)</f>
        <v>0</v>
      </c>
      <c r="AM1053" s="228">
        <v>0</v>
      </c>
      <c r="AN1053" s="182">
        <f t="shared" si="1907"/>
        <v>0</v>
      </c>
      <c r="AO1053" s="219">
        <v>0</v>
      </c>
      <c r="AP1053" s="176">
        <f>(SUMIF([5]预算调整!$O:$O,A:A,[5]预算调整!$AD:$AD))/10000</f>
        <v>0</v>
      </c>
      <c r="AQ1053" s="219">
        <f t="shared" si="1927"/>
        <v>0</v>
      </c>
      <c r="AR1053" s="219">
        <v>0</v>
      </c>
      <c r="AS1053" s="182">
        <f>(SUMIF([6]预算调整!$F:$F,A:A,[6]预算调整!$P:$P))/10000</f>
        <v>0</v>
      </c>
      <c r="AT1053" s="219">
        <f t="shared" si="1936"/>
        <v>0</v>
      </c>
      <c r="AW1053" s="231">
        <v>0</v>
      </c>
      <c r="AX1053" s="182">
        <f>(SUMIF([7]Sheet2!$B:$B,A:A,[7]Sheet2!$C:$C))/10000</f>
        <v>0</v>
      </c>
      <c r="AY1053" s="219">
        <f t="shared" si="1937"/>
        <v>0</v>
      </c>
      <c r="BC1053" s="182">
        <v>0</v>
      </c>
      <c r="BD1053" s="146">
        <f t="shared" si="1938"/>
        <v>0</v>
      </c>
      <c r="BE1053" s="182">
        <v>0</v>
      </c>
      <c r="BF1053" s="182">
        <f>SUMIF([8]Sheet1!$O:$O,A1053,[8]Sheet1!$AD:$AD)</f>
        <v>0</v>
      </c>
    </row>
    <row r="1054" hidden="1" customHeight="1" spans="1:58">
      <c r="A1054" s="208">
        <v>2160607</v>
      </c>
      <c r="B1054" s="60" t="s">
        <v>889</v>
      </c>
      <c r="C1054" s="63">
        <f t="shared" si="1929"/>
        <v>0</v>
      </c>
      <c r="D1054" s="63">
        <f t="shared" si="1930"/>
        <v>0</v>
      </c>
      <c r="E1054" s="63">
        <f t="shared" si="1931"/>
        <v>0</v>
      </c>
      <c r="F1054" s="63">
        <f t="shared" si="1932"/>
        <v>0</v>
      </c>
      <c r="G1054" s="63">
        <f t="shared" si="1933"/>
        <v>0</v>
      </c>
      <c r="H1054" s="63">
        <f t="shared" si="1934"/>
        <v>0</v>
      </c>
      <c r="I1054" s="106" t="str">
        <f t="shared" si="1939"/>
        <v>否</v>
      </c>
      <c r="J1054" s="146" t="str">
        <f t="shared" si="1940"/>
        <v>项</v>
      </c>
      <c r="K1054" s="146" t="str">
        <f t="shared" si="1941"/>
        <v>216</v>
      </c>
      <c r="N1054" s="218">
        <v>0</v>
      </c>
      <c r="O1054" s="146">
        <v>0</v>
      </c>
      <c r="P1054" s="219">
        <f>ROUND(O1054,0)</f>
        <v>0</v>
      </c>
      <c r="Q1054" s="219">
        <v>0</v>
      </c>
      <c r="R1054" s="219">
        <v>0</v>
      </c>
      <c r="S1054" s="219">
        <f>VLOOKUP(A:A,[3]全区!$A$1:$O$65536,15,FALSE)</f>
        <v>0</v>
      </c>
      <c r="T1054" s="219">
        <v>0</v>
      </c>
      <c r="U1054" s="146">
        <f>VLOOKUP(A:A,[3]全区!$A$1:$Q$65536,17,FALSE)</f>
        <v>0</v>
      </c>
      <c r="V1054" s="219">
        <f>ROUND(U1054,0)</f>
        <v>0</v>
      </c>
      <c r="W1054" s="219">
        <v>0</v>
      </c>
      <c r="X1054" s="182">
        <f>VLOOKUP(A:A,[3]全区!$A$1:$S$65536,19,FALSE)</f>
        <v>0</v>
      </c>
      <c r="Y1054" s="219">
        <f>ROUND(X1054,0)</f>
        <v>0</v>
      </c>
      <c r="AA1054" s="182">
        <f>VLOOKUP(A:A,[2]全区!$A$1:$T$65536,20,FALSE)</f>
        <v>0</v>
      </c>
      <c r="AB1054" s="219">
        <f>ROUND(AA1054,0)</f>
        <v>0</v>
      </c>
      <c r="AC1054" s="182">
        <f>VLOOKUP(A:A,[1]全区!$A$1:$V$65536,22,FALSE)</f>
        <v>0</v>
      </c>
      <c r="AD1054" s="219">
        <f>ROUND(AC1054,0)</f>
        <v>0</v>
      </c>
      <c r="AE1054" s="182">
        <f>VLOOKUP(A:A,[2]全区!$A$1:$P$65536,16,FALSE)</f>
        <v>0</v>
      </c>
      <c r="AF1054" s="219">
        <f>ROUND(AE1054,0)</f>
        <v>0</v>
      </c>
      <c r="AH1054" s="182">
        <v>0</v>
      </c>
      <c r="AI1054" s="182">
        <f>VLOOKUP(A:A,'[4]YB01'!$A$1:$C$1317,3,FALSE)</f>
        <v>0</v>
      </c>
      <c r="AJ1054" s="177">
        <f t="shared" si="1935"/>
        <v>0</v>
      </c>
      <c r="AK1054" s="146">
        <v>0</v>
      </c>
      <c r="AL1054" s="146">
        <f>ROUND(AM1054,0)</f>
        <v>0</v>
      </c>
      <c r="AM1054" s="228">
        <v>0</v>
      </c>
      <c r="AN1054" s="182">
        <f t="shared" si="1907"/>
        <v>0</v>
      </c>
      <c r="AO1054" s="219">
        <v>0</v>
      </c>
      <c r="AP1054" s="176">
        <f>(SUMIF([5]预算调整!$O:$O,A:A,[5]预算调整!$AD:$AD))/10000</f>
        <v>0</v>
      </c>
      <c r="AQ1054" s="219">
        <f t="shared" si="1927"/>
        <v>0</v>
      </c>
      <c r="AR1054" s="219">
        <v>0</v>
      </c>
      <c r="AS1054" s="182">
        <f>(SUMIF([6]预算调整!$F:$F,A:A,[6]预算调整!$P:$P))/10000</f>
        <v>0</v>
      </c>
      <c r="AT1054" s="219">
        <f t="shared" si="1936"/>
        <v>0</v>
      </c>
      <c r="AW1054" s="231">
        <v>0</v>
      </c>
      <c r="AX1054" s="182">
        <f>(SUMIF([7]Sheet2!$B:$B,A:A,[7]Sheet2!$C:$C))/10000</f>
        <v>0</v>
      </c>
      <c r="AY1054" s="219">
        <f t="shared" si="1937"/>
        <v>0</v>
      </c>
      <c r="BC1054" s="182">
        <v>0</v>
      </c>
      <c r="BD1054" s="146">
        <f t="shared" si="1938"/>
        <v>0</v>
      </c>
      <c r="BE1054" s="182">
        <v>0</v>
      </c>
      <c r="BF1054" s="182">
        <f>SUMIF([8]Sheet1!$O:$O,A1054,[8]Sheet1!$AD:$AD)</f>
        <v>0</v>
      </c>
    </row>
    <row r="1055" customHeight="1" spans="1:58">
      <c r="A1055" s="208">
        <v>2160699</v>
      </c>
      <c r="B1055" s="60" t="s">
        <v>890</v>
      </c>
      <c r="C1055" s="63">
        <f t="shared" si="1929"/>
        <v>10</v>
      </c>
      <c r="D1055" s="63">
        <f t="shared" si="1930"/>
        <v>0</v>
      </c>
      <c r="E1055" s="63">
        <f t="shared" si="1931"/>
        <v>29</v>
      </c>
      <c r="F1055" s="63">
        <f t="shared" si="1932"/>
        <v>37</v>
      </c>
      <c r="G1055" s="63">
        <f t="shared" si="1933"/>
        <v>37</v>
      </c>
      <c r="H1055" s="63">
        <f t="shared" si="1934"/>
        <v>39</v>
      </c>
      <c r="I1055" s="106" t="str">
        <f t="shared" si="1939"/>
        <v>是</v>
      </c>
      <c r="J1055" s="146" t="str">
        <f t="shared" si="1940"/>
        <v>项</v>
      </c>
      <c r="K1055" s="146" t="str">
        <f t="shared" si="1941"/>
        <v>216</v>
      </c>
      <c r="N1055" s="218">
        <v>0</v>
      </c>
      <c r="O1055" s="146">
        <v>0</v>
      </c>
      <c r="P1055" s="219">
        <f>ROUND(O1055,0)</f>
        <v>0</v>
      </c>
      <c r="Q1055" s="219">
        <v>0</v>
      </c>
      <c r="R1055" s="219">
        <v>0</v>
      </c>
      <c r="S1055" s="219">
        <f>VLOOKUP(A:A,[3]全区!$A$1:$O$65536,15,FALSE)</f>
        <v>0</v>
      </c>
      <c r="T1055" s="219">
        <v>0</v>
      </c>
      <c r="U1055" s="146">
        <f>VLOOKUP(A:A,[3]全区!$A$1:$Q$65536,17,FALSE)</f>
        <v>0</v>
      </c>
      <c r="V1055" s="219">
        <f>ROUND(U1055,0)</f>
        <v>0</v>
      </c>
      <c r="W1055" s="219">
        <v>10</v>
      </c>
      <c r="X1055" s="182">
        <f>VLOOKUP(A:A,[3]全区!$A$1:$S$65536,19,FALSE)</f>
        <v>10</v>
      </c>
      <c r="Y1055" s="219">
        <f>ROUND(X1055,0)</f>
        <v>10</v>
      </c>
      <c r="AA1055" s="182">
        <f>VLOOKUP(A:A,[2]全区!$A$1:$T$65536,20,FALSE)</f>
        <v>37.4587</v>
      </c>
      <c r="AB1055" s="219">
        <f>ROUND(AA1055,0)</f>
        <v>37</v>
      </c>
      <c r="AC1055" s="182">
        <f>VLOOKUP(A:A,[1]全区!$A$1:$V$65536,22,FALSE)</f>
        <v>0</v>
      </c>
      <c r="AD1055" s="219">
        <f>ROUND(AC1055,0)</f>
        <v>0</v>
      </c>
      <c r="AE1055" s="182">
        <f>VLOOKUP(A:A,[2]全区!$A$1:$P$65536,16,FALSE)</f>
        <v>0</v>
      </c>
      <c r="AF1055" s="219">
        <f>ROUND(AE1055,0)</f>
        <v>0</v>
      </c>
      <c r="AH1055" s="182">
        <v>39</v>
      </c>
      <c r="AI1055" s="182">
        <f>VLOOKUP(A:A,'[4]YB01'!$A$1:$C$1317,3,FALSE)</f>
        <v>39</v>
      </c>
      <c r="AJ1055" s="177">
        <f t="shared" si="1935"/>
        <v>0</v>
      </c>
      <c r="AK1055" s="146">
        <v>39</v>
      </c>
      <c r="AL1055" s="146">
        <f>ROUND(AM1055,0)</f>
        <v>39</v>
      </c>
      <c r="AM1055" s="228">
        <v>38.6807</v>
      </c>
      <c r="AN1055" s="182">
        <f t="shared" si="1907"/>
        <v>0</v>
      </c>
      <c r="AO1055" s="219">
        <v>0</v>
      </c>
      <c r="AP1055" s="176">
        <f>(SUMIF([5]预算调整!$O:$O,A:A,[5]预算调整!$AD:$AD))/10000</f>
        <v>0</v>
      </c>
      <c r="AQ1055" s="219">
        <f t="shared" si="1927"/>
        <v>0</v>
      </c>
      <c r="AR1055" s="219">
        <v>0</v>
      </c>
      <c r="AS1055" s="182">
        <f>(SUMIF([6]预算调整!$F:$F,A:A,[6]预算调整!$P:$P))/10000</f>
        <v>0</v>
      </c>
      <c r="AT1055" s="219">
        <f t="shared" si="1936"/>
        <v>0</v>
      </c>
      <c r="AW1055" s="231">
        <v>37</v>
      </c>
      <c r="AX1055" s="182">
        <f>(SUMIF([7]Sheet2!$B:$B,A:A,[7]Sheet2!$C:$C))/10000</f>
        <v>37.4587</v>
      </c>
      <c r="AY1055" s="219">
        <f t="shared" si="1937"/>
        <v>37</v>
      </c>
      <c r="BC1055" s="182">
        <v>0</v>
      </c>
      <c r="BD1055" s="146">
        <f t="shared" si="1938"/>
        <v>0</v>
      </c>
      <c r="BE1055" s="182">
        <v>0</v>
      </c>
      <c r="BF1055" s="182">
        <f>SUMIF([8]Sheet1!$O:$O,A1055,[8]Sheet1!$AD:$AD)</f>
        <v>0</v>
      </c>
    </row>
    <row r="1056" s="177" customFormat="1" customHeight="1" spans="1:58">
      <c r="A1056" s="209">
        <v>21699</v>
      </c>
      <c r="B1056" s="207" t="s">
        <v>891</v>
      </c>
      <c r="C1056" s="66">
        <f t="shared" ref="C1056:H1056" si="1942">SUM(C1057:C1058)</f>
        <v>36</v>
      </c>
      <c r="D1056" s="66">
        <f t="shared" si="1942"/>
        <v>0</v>
      </c>
      <c r="E1056" s="66">
        <f t="shared" si="1942"/>
        <v>84</v>
      </c>
      <c r="F1056" s="66">
        <f t="shared" si="1942"/>
        <v>107</v>
      </c>
      <c r="G1056" s="66">
        <f t="shared" si="1942"/>
        <v>107</v>
      </c>
      <c r="H1056" s="66">
        <f t="shared" si="1942"/>
        <v>120</v>
      </c>
      <c r="I1056" s="106" t="str">
        <f t="shared" si="1939"/>
        <v>是</v>
      </c>
      <c r="J1056" s="143" t="str">
        <f t="shared" si="1940"/>
        <v>款</v>
      </c>
      <c r="K1056" s="143" t="str">
        <f t="shared" si="1941"/>
        <v>216</v>
      </c>
      <c r="L1056" s="143"/>
      <c r="M1056" s="143"/>
      <c r="N1056" s="143"/>
      <c r="O1056" s="143"/>
      <c r="P1056" s="143"/>
      <c r="Q1056" s="143"/>
      <c r="R1056" s="143"/>
      <c r="S1056" s="143"/>
      <c r="T1056" s="143"/>
      <c r="U1056" s="143"/>
      <c r="V1056" s="143"/>
      <c r="W1056" s="143"/>
      <c r="AN1056" s="182">
        <f t="shared" si="1907"/>
        <v>0</v>
      </c>
      <c r="AO1056" s="219"/>
      <c r="AP1056" s="176">
        <f>(SUMIF([5]预算调整!$O:$O,A:A,[5]预算调整!$AD:$AD))/10000</f>
        <v>0</v>
      </c>
      <c r="AQ1056" s="219">
        <f t="shared" si="1927"/>
        <v>0</v>
      </c>
      <c r="AR1056" s="219"/>
      <c r="AS1056" s="182">
        <v>0</v>
      </c>
      <c r="AX1056" s="182">
        <v>0</v>
      </c>
      <c r="BC1056" s="182"/>
      <c r="BD1056" s="182"/>
      <c r="BE1056" s="182">
        <v>0</v>
      </c>
      <c r="BF1056" s="182"/>
    </row>
    <row r="1057" hidden="1" customHeight="1" spans="1:58">
      <c r="A1057" s="208">
        <v>2169901</v>
      </c>
      <c r="B1057" s="60" t="s">
        <v>892</v>
      </c>
      <c r="C1057" s="63">
        <f t="shared" ref="C1057:C1066" si="1943">N1057+T1057+W1057</f>
        <v>0</v>
      </c>
      <c r="D1057" s="63">
        <f t="shared" ref="D1057:D1066" si="1944">Q1057+T1057</f>
        <v>0</v>
      </c>
      <c r="E1057" s="63">
        <f t="shared" ref="E1057:E1066" si="1945">H1057-C1057</f>
        <v>0</v>
      </c>
      <c r="F1057" s="63">
        <f t="shared" ref="F1057:F1066" si="1946">G1057-D1057</f>
        <v>0</v>
      </c>
      <c r="G1057" s="63">
        <f t="shared" ref="G1057:G1066" si="1947">AW1057</f>
        <v>0</v>
      </c>
      <c r="H1057" s="63">
        <f t="shared" ref="H1057:H1066" si="1948">AK1057+AN1057</f>
        <v>0</v>
      </c>
      <c r="I1057" s="106" t="str">
        <f t="shared" si="1939"/>
        <v>否</v>
      </c>
      <c r="J1057" s="146" t="str">
        <f t="shared" si="1940"/>
        <v>项</v>
      </c>
      <c r="K1057" s="146" t="str">
        <f t="shared" si="1941"/>
        <v>216</v>
      </c>
      <c r="N1057" s="218">
        <v>0</v>
      </c>
      <c r="O1057" s="146">
        <v>0</v>
      </c>
      <c r="P1057" s="219">
        <f>ROUND(O1057,0)</f>
        <v>0</v>
      </c>
      <c r="Q1057" s="219">
        <v>0</v>
      </c>
      <c r="R1057" s="219">
        <v>0</v>
      </c>
      <c r="S1057" s="219">
        <f>VLOOKUP(A:A,[3]全区!$A$1:$O$65536,15,FALSE)</f>
        <v>0</v>
      </c>
      <c r="T1057" s="219">
        <v>0</v>
      </c>
      <c r="U1057" s="146">
        <f>VLOOKUP(A:A,[3]全区!$A$1:$Q$65536,17,FALSE)</f>
        <v>0</v>
      </c>
      <c r="V1057" s="219">
        <f>ROUND(U1057,0)</f>
        <v>0</v>
      </c>
      <c r="W1057" s="219">
        <v>0</v>
      </c>
      <c r="X1057" s="182">
        <f>VLOOKUP(A:A,[3]全区!$A$1:$S$65536,19,FALSE)</f>
        <v>0</v>
      </c>
      <c r="Y1057" s="219">
        <f>ROUND(X1057,0)</f>
        <v>0</v>
      </c>
      <c r="AA1057" s="182">
        <f>VLOOKUP(A:A,[2]全区!$A$1:$T$65536,20,FALSE)</f>
        <v>0</v>
      </c>
      <c r="AB1057" s="219">
        <f>ROUND(AA1057,0)</f>
        <v>0</v>
      </c>
      <c r="AC1057" s="182">
        <f>VLOOKUP(A:A,[1]全区!$A$1:$V$65536,22,FALSE)</f>
        <v>0</v>
      </c>
      <c r="AD1057" s="219">
        <f>ROUND(AC1057,0)</f>
        <v>0</v>
      </c>
      <c r="AE1057" s="182">
        <f>VLOOKUP(A:A,[2]全区!$A$1:$P$65536,16,FALSE)</f>
        <v>0</v>
      </c>
      <c r="AF1057" s="219">
        <f>ROUND(AE1057,0)</f>
        <v>0</v>
      </c>
      <c r="AH1057" s="182">
        <v>0</v>
      </c>
      <c r="AI1057" s="182">
        <f>VLOOKUP(A:A,'[4]YB01'!$A$1:$C$1317,3,FALSE)</f>
        <v>0</v>
      </c>
      <c r="AJ1057" s="177">
        <f t="shared" ref="AJ1057:AJ1066" si="1949">AO1057+AR1057</f>
        <v>0</v>
      </c>
      <c r="AK1057" s="146">
        <v>0</v>
      </c>
      <c r="AL1057" s="146">
        <f>ROUND(AM1057,0)</f>
        <v>0</v>
      </c>
      <c r="AM1057" s="228">
        <v>0</v>
      </c>
      <c r="AN1057" s="182">
        <f t="shared" si="1907"/>
        <v>0</v>
      </c>
      <c r="AO1057" s="219">
        <v>0</v>
      </c>
      <c r="AP1057" s="176">
        <f>(SUMIF([5]预算调整!$O:$O,A:A,[5]预算调整!$AD:$AD))/10000</f>
        <v>0</v>
      </c>
      <c r="AQ1057" s="219">
        <f t="shared" si="1927"/>
        <v>0</v>
      </c>
      <c r="AR1057" s="219">
        <v>0</v>
      </c>
      <c r="AS1057" s="182">
        <f>(SUMIF([6]预算调整!$F:$F,A:A,[6]预算调整!$P:$P))/10000</f>
        <v>0</v>
      </c>
      <c r="AT1057" s="219">
        <f t="shared" ref="AT1057:AT1066" si="1950">ROUND(AS1057,0)</f>
        <v>0</v>
      </c>
      <c r="AW1057" s="231">
        <v>0</v>
      </c>
      <c r="AX1057" s="182">
        <f>(SUMIF([7]Sheet2!$B:$B,A:A,[7]Sheet2!$C:$C))/10000</f>
        <v>0</v>
      </c>
      <c r="AY1057" s="219">
        <f t="shared" ref="AY1057:AY1066" si="1951">ROUND(AX1057,0)</f>
        <v>0</v>
      </c>
      <c r="BC1057" s="182">
        <v>0</v>
      </c>
      <c r="BD1057" s="146">
        <f t="shared" ref="BD1057:BD1066" si="1952">ROUND(BE1057,0)</f>
        <v>0</v>
      </c>
      <c r="BE1057" s="182">
        <v>0</v>
      </c>
      <c r="BF1057" s="182">
        <f>SUMIF([8]Sheet1!$O:$O,A1057,[8]Sheet1!$AD:$AD)</f>
        <v>0</v>
      </c>
    </row>
    <row r="1058" customHeight="1" spans="1:58">
      <c r="A1058" s="208">
        <v>2169999</v>
      </c>
      <c r="B1058" s="60" t="s">
        <v>893</v>
      </c>
      <c r="C1058" s="63">
        <f t="shared" si="1943"/>
        <v>36</v>
      </c>
      <c r="D1058" s="63">
        <f t="shared" si="1944"/>
        <v>0</v>
      </c>
      <c r="E1058" s="63">
        <f t="shared" si="1945"/>
        <v>84</v>
      </c>
      <c r="F1058" s="63">
        <f t="shared" si="1946"/>
        <v>107</v>
      </c>
      <c r="G1058" s="63">
        <f t="shared" si="1947"/>
        <v>107</v>
      </c>
      <c r="H1058" s="63">
        <f t="shared" si="1948"/>
        <v>120</v>
      </c>
      <c r="I1058" s="106" t="str">
        <f t="shared" si="1939"/>
        <v>是</v>
      </c>
      <c r="J1058" s="146" t="str">
        <f t="shared" si="1940"/>
        <v>项</v>
      </c>
      <c r="K1058" s="146" t="str">
        <f t="shared" si="1941"/>
        <v>216</v>
      </c>
      <c r="N1058" s="218">
        <v>36</v>
      </c>
      <c r="O1058" s="146">
        <v>35.8765</v>
      </c>
      <c r="P1058" s="219">
        <f>ROUND(O1058,0)</f>
        <v>36</v>
      </c>
      <c r="Q1058" s="219">
        <v>0</v>
      </c>
      <c r="R1058" s="219">
        <v>0</v>
      </c>
      <c r="S1058" s="219">
        <f>VLOOKUP(A:A,[3]全区!$A$1:$O$65536,15,FALSE)</f>
        <v>0</v>
      </c>
      <c r="T1058" s="219">
        <v>0</v>
      </c>
      <c r="U1058" s="146">
        <f>VLOOKUP(A:A,[3]全区!$A$1:$Q$65536,17,FALSE)</f>
        <v>0</v>
      </c>
      <c r="V1058" s="219">
        <f>ROUND(U1058,0)</f>
        <v>0</v>
      </c>
      <c r="W1058" s="219">
        <v>0</v>
      </c>
      <c r="X1058" s="182">
        <f>VLOOKUP(A:A,[3]全区!$A$1:$S$65536,19,FALSE)</f>
        <v>0</v>
      </c>
      <c r="Y1058" s="219">
        <f>ROUND(X1058,0)</f>
        <v>0</v>
      </c>
      <c r="AA1058" s="182">
        <f>VLOOKUP(A:A,[2]全区!$A$1:$T$65536,20,FALSE)</f>
        <v>107.175</v>
      </c>
      <c r="AB1058" s="219">
        <f>ROUND(AA1058,0)</f>
        <v>107</v>
      </c>
      <c r="AC1058" s="182">
        <f>VLOOKUP(A:A,[1]全区!$A$1:$V$65536,22,FALSE)</f>
        <v>0</v>
      </c>
      <c r="AD1058" s="219">
        <f>ROUND(AC1058,0)</f>
        <v>0</v>
      </c>
      <c r="AE1058" s="182">
        <f>VLOOKUP(A:A,[2]全区!$A$1:$P$65536,16,FALSE)</f>
        <v>0</v>
      </c>
      <c r="AF1058" s="219">
        <f>ROUND(AE1058,0)</f>
        <v>0</v>
      </c>
      <c r="AH1058" s="182">
        <v>120</v>
      </c>
      <c r="AI1058" s="182">
        <f>VLOOKUP(A:A,'[4]YB01'!$A$1:$C$1317,3,FALSE)</f>
        <v>120</v>
      </c>
      <c r="AJ1058" s="177">
        <f t="shared" si="1949"/>
        <v>0</v>
      </c>
      <c r="AK1058" s="146">
        <v>120</v>
      </c>
      <c r="AL1058" s="146">
        <f>ROUND(AM1058,0)</f>
        <v>120</v>
      </c>
      <c r="AM1058" s="228">
        <v>120.175</v>
      </c>
      <c r="AN1058" s="182">
        <f t="shared" si="1907"/>
        <v>0</v>
      </c>
      <c r="AO1058" s="219">
        <v>0</v>
      </c>
      <c r="AP1058" s="176">
        <f>(SUMIF([5]预算调整!$O:$O,A:A,[5]预算调整!$AD:$AD))/10000</f>
        <v>0</v>
      </c>
      <c r="AQ1058" s="219">
        <f t="shared" si="1927"/>
        <v>0</v>
      </c>
      <c r="AR1058" s="219">
        <v>0</v>
      </c>
      <c r="AS1058" s="182">
        <f>(SUMIF([6]预算调整!$F:$F,A:A,[6]预算调整!$P:$P))/10000</f>
        <v>0</v>
      </c>
      <c r="AT1058" s="219">
        <f t="shared" si="1950"/>
        <v>0</v>
      </c>
      <c r="AW1058" s="231">
        <v>107</v>
      </c>
      <c r="AX1058" s="182">
        <f>(SUMIF([7]Sheet2!$B:$B,A:A,[7]Sheet2!$C:$C))/10000</f>
        <v>107.175</v>
      </c>
      <c r="AY1058" s="219">
        <f t="shared" si="1951"/>
        <v>107</v>
      </c>
      <c r="BC1058" s="182">
        <v>0</v>
      </c>
      <c r="BD1058" s="146">
        <f t="shared" si="1952"/>
        <v>0</v>
      </c>
      <c r="BE1058" s="182">
        <v>0</v>
      </c>
      <c r="BF1058" s="182">
        <f>SUMIF([8]Sheet1!$O:$O,A1058,[8]Sheet1!$AD:$AD)</f>
        <v>0</v>
      </c>
    </row>
    <row r="1059" s="177" customFormat="1" hidden="1" customHeight="1" spans="1:58">
      <c r="A1059" s="234">
        <v>217</v>
      </c>
      <c r="B1059" s="205" t="s">
        <v>894</v>
      </c>
      <c r="C1059" s="55">
        <f t="shared" ref="C1059:H1059" si="1953">SUM(C1060,C1067,C1077,C1083)</f>
        <v>0</v>
      </c>
      <c r="D1059" s="55">
        <f t="shared" si="1953"/>
        <v>0</v>
      </c>
      <c r="E1059" s="55">
        <f t="shared" si="1953"/>
        <v>0</v>
      </c>
      <c r="F1059" s="55">
        <f t="shared" si="1953"/>
        <v>0</v>
      </c>
      <c r="G1059" s="55">
        <f t="shared" si="1953"/>
        <v>0</v>
      </c>
      <c r="H1059" s="55">
        <f t="shared" si="1953"/>
        <v>0</v>
      </c>
      <c r="I1059" s="106" t="str">
        <f t="shared" si="1939"/>
        <v>否</v>
      </c>
      <c r="J1059" s="143" t="str">
        <f t="shared" si="1940"/>
        <v>类</v>
      </c>
      <c r="K1059" s="143" t="str">
        <f t="shared" si="1941"/>
        <v>217</v>
      </c>
      <c r="L1059" s="143"/>
      <c r="M1059" s="143"/>
      <c r="N1059" s="143"/>
      <c r="O1059" s="143"/>
      <c r="P1059" s="143"/>
      <c r="Q1059" s="143"/>
      <c r="R1059" s="143"/>
      <c r="S1059" s="143"/>
      <c r="T1059" s="143"/>
      <c r="U1059" s="143"/>
      <c r="V1059" s="143"/>
      <c r="W1059" s="143"/>
      <c r="AN1059" s="182">
        <f t="shared" si="1907"/>
        <v>0</v>
      </c>
      <c r="AO1059" s="219"/>
      <c r="AP1059" s="176">
        <f>(SUMIF([5]预算调整!$O:$O,A:A,[5]预算调整!$AD:$AD))/10000</f>
        <v>0</v>
      </c>
      <c r="AQ1059" s="219">
        <f t="shared" si="1927"/>
        <v>0</v>
      </c>
      <c r="AR1059" s="219"/>
      <c r="AS1059" s="182">
        <v>0</v>
      </c>
      <c r="AX1059" s="182">
        <v>0</v>
      </c>
      <c r="BC1059" s="182"/>
      <c r="BD1059" s="182"/>
      <c r="BE1059" s="182">
        <v>0</v>
      </c>
      <c r="BF1059" s="182"/>
    </row>
    <row r="1060" s="177" customFormat="1" hidden="1" customHeight="1" spans="1:58">
      <c r="A1060" s="209">
        <v>21701</v>
      </c>
      <c r="B1060" s="207" t="s">
        <v>895</v>
      </c>
      <c r="C1060" s="66">
        <f t="shared" ref="C1060:H1060" si="1954">SUM(C1061:C1066)</f>
        <v>0</v>
      </c>
      <c r="D1060" s="66">
        <f t="shared" si="1954"/>
        <v>0</v>
      </c>
      <c r="E1060" s="66">
        <f t="shared" si="1954"/>
        <v>0</v>
      </c>
      <c r="F1060" s="66">
        <f t="shared" si="1954"/>
        <v>0</v>
      </c>
      <c r="G1060" s="66">
        <f t="shared" si="1954"/>
        <v>0</v>
      </c>
      <c r="H1060" s="66">
        <f t="shared" si="1954"/>
        <v>0</v>
      </c>
      <c r="I1060" s="106" t="str">
        <f t="shared" si="1939"/>
        <v>否</v>
      </c>
      <c r="J1060" s="143" t="str">
        <f t="shared" si="1940"/>
        <v>款</v>
      </c>
      <c r="K1060" s="143" t="str">
        <f t="shared" si="1941"/>
        <v>217</v>
      </c>
      <c r="L1060" s="143"/>
      <c r="M1060" s="143"/>
      <c r="N1060" s="143"/>
      <c r="O1060" s="143"/>
      <c r="P1060" s="143"/>
      <c r="Q1060" s="143"/>
      <c r="R1060" s="143"/>
      <c r="S1060" s="143"/>
      <c r="T1060" s="143"/>
      <c r="U1060" s="143"/>
      <c r="V1060" s="143"/>
      <c r="W1060" s="143"/>
      <c r="AN1060" s="182">
        <f t="shared" si="1907"/>
        <v>0</v>
      </c>
      <c r="AO1060" s="219"/>
      <c r="AP1060" s="176">
        <f>(SUMIF([5]预算调整!$O:$O,A:A,[5]预算调整!$AD:$AD))/10000</f>
        <v>0</v>
      </c>
      <c r="AQ1060" s="219">
        <f t="shared" si="1927"/>
        <v>0</v>
      </c>
      <c r="AR1060" s="219"/>
      <c r="AS1060" s="182">
        <v>0</v>
      </c>
      <c r="AX1060" s="182">
        <v>0</v>
      </c>
      <c r="BC1060" s="182"/>
      <c r="BD1060" s="182"/>
      <c r="BE1060" s="182">
        <v>0</v>
      </c>
      <c r="BF1060" s="182"/>
    </row>
    <row r="1061" hidden="1" customHeight="1" spans="1:58">
      <c r="A1061" s="208">
        <v>2170101</v>
      </c>
      <c r="B1061" s="60" t="s">
        <v>101</v>
      </c>
      <c r="C1061" s="63">
        <f t="shared" si="1943"/>
        <v>0</v>
      </c>
      <c r="D1061" s="63">
        <f t="shared" si="1944"/>
        <v>0</v>
      </c>
      <c r="E1061" s="63">
        <f t="shared" si="1945"/>
        <v>0</v>
      </c>
      <c r="F1061" s="63">
        <f t="shared" si="1946"/>
        <v>0</v>
      </c>
      <c r="G1061" s="63">
        <f t="shared" si="1947"/>
        <v>0</v>
      </c>
      <c r="H1061" s="63">
        <f t="shared" si="1948"/>
        <v>0</v>
      </c>
      <c r="I1061" s="106" t="str">
        <f t="shared" si="1939"/>
        <v>否</v>
      </c>
      <c r="J1061" s="146" t="str">
        <f t="shared" si="1940"/>
        <v>项</v>
      </c>
      <c r="K1061" s="146" t="str">
        <f t="shared" si="1941"/>
        <v>217</v>
      </c>
      <c r="N1061" s="218">
        <v>0</v>
      </c>
      <c r="O1061" s="146">
        <v>0</v>
      </c>
      <c r="P1061" s="219">
        <f t="shared" ref="P1061:P1066" si="1955">ROUND(O1061,0)</f>
        <v>0</v>
      </c>
      <c r="Q1061" s="219">
        <v>0</v>
      </c>
      <c r="R1061" s="219">
        <v>0</v>
      </c>
      <c r="S1061" s="219">
        <f>VLOOKUP(A:A,[3]全区!$A$1:$O$65536,15,FALSE)</f>
        <v>0</v>
      </c>
      <c r="T1061" s="219">
        <v>0</v>
      </c>
      <c r="U1061" s="146">
        <f>VLOOKUP(A:A,[3]全区!$A$1:$Q$65536,17,FALSE)</f>
        <v>0</v>
      </c>
      <c r="V1061" s="219">
        <f t="shared" ref="V1061:V1066" si="1956">ROUND(U1061,0)</f>
        <v>0</v>
      </c>
      <c r="W1061" s="219">
        <v>0</v>
      </c>
      <c r="X1061" s="182">
        <f>VLOOKUP(A:A,[3]全区!$A$1:$S$65536,19,FALSE)</f>
        <v>0</v>
      </c>
      <c r="Y1061" s="219">
        <f t="shared" ref="Y1061:Y1066" si="1957">ROUND(X1061,0)</f>
        <v>0</v>
      </c>
      <c r="AA1061" s="182">
        <f>VLOOKUP(A:A,[2]全区!$A$1:$T$65536,20,FALSE)</f>
        <v>0</v>
      </c>
      <c r="AB1061" s="219">
        <f t="shared" ref="AB1061:AB1066" si="1958">ROUND(AA1061,0)</f>
        <v>0</v>
      </c>
      <c r="AC1061" s="182">
        <f>VLOOKUP(A:A,[1]全区!$A$1:$V$65536,22,FALSE)</f>
        <v>0</v>
      </c>
      <c r="AD1061" s="219">
        <f t="shared" ref="AD1061:AD1066" si="1959">ROUND(AC1061,0)</f>
        <v>0</v>
      </c>
      <c r="AE1061" s="182">
        <f>VLOOKUP(A:A,[2]全区!$A$1:$P$65536,16,FALSE)</f>
        <v>0</v>
      </c>
      <c r="AF1061" s="219">
        <f t="shared" ref="AF1061:AF1066" si="1960">ROUND(AE1061,0)</f>
        <v>0</v>
      </c>
      <c r="AH1061" s="182">
        <v>0</v>
      </c>
      <c r="AI1061" s="182">
        <f>VLOOKUP(A:A,'[4]YB01'!$A$1:$C$1317,3,FALSE)</f>
        <v>0</v>
      </c>
      <c r="AJ1061" s="177">
        <f t="shared" si="1949"/>
        <v>0</v>
      </c>
      <c r="AK1061" s="146">
        <v>0</v>
      </c>
      <c r="AL1061" s="146">
        <f t="shared" ref="AL1061:AL1066" si="1961">ROUND(AM1061,0)</f>
        <v>0</v>
      </c>
      <c r="AM1061" s="228">
        <v>0</v>
      </c>
      <c r="AN1061" s="182">
        <f t="shared" si="1907"/>
        <v>0</v>
      </c>
      <c r="AO1061" s="219">
        <v>0</v>
      </c>
      <c r="AP1061" s="176">
        <f>(SUMIF([5]预算调整!$O:$O,A:A,[5]预算调整!$AD:$AD))/10000</f>
        <v>0</v>
      </c>
      <c r="AQ1061" s="219">
        <f t="shared" si="1927"/>
        <v>0</v>
      </c>
      <c r="AR1061" s="219">
        <v>0</v>
      </c>
      <c r="AS1061" s="182">
        <f>(SUMIF([6]预算调整!$F:$F,A:A,[6]预算调整!$P:$P))/10000</f>
        <v>0</v>
      </c>
      <c r="AT1061" s="219">
        <f t="shared" si="1950"/>
        <v>0</v>
      </c>
      <c r="AW1061" s="231">
        <v>0</v>
      </c>
      <c r="AX1061" s="182">
        <f>(SUMIF([7]Sheet2!$B:$B,A:A,[7]Sheet2!$C:$C))/10000</f>
        <v>0</v>
      </c>
      <c r="AY1061" s="219">
        <f t="shared" si="1951"/>
        <v>0</v>
      </c>
      <c r="BC1061" s="182">
        <v>0</v>
      </c>
      <c r="BD1061" s="146">
        <f t="shared" si="1952"/>
        <v>0</v>
      </c>
      <c r="BE1061" s="182">
        <v>0</v>
      </c>
      <c r="BF1061" s="182">
        <f>SUMIF([8]Sheet1!$O:$O,A1061,[8]Sheet1!$AD:$AD)</f>
        <v>0</v>
      </c>
    </row>
    <row r="1062" hidden="1" customHeight="1" spans="1:58">
      <c r="A1062" s="208">
        <v>2170102</v>
      </c>
      <c r="B1062" s="60" t="s">
        <v>102</v>
      </c>
      <c r="C1062" s="63">
        <f t="shared" si="1943"/>
        <v>0</v>
      </c>
      <c r="D1062" s="63">
        <f t="shared" si="1944"/>
        <v>0</v>
      </c>
      <c r="E1062" s="63">
        <f t="shared" si="1945"/>
        <v>0</v>
      </c>
      <c r="F1062" s="63">
        <f t="shared" si="1946"/>
        <v>0</v>
      </c>
      <c r="G1062" s="63">
        <f t="shared" si="1947"/>
        <v>0</v>
      </c>
      <c r="H1062" s="63">
        <f t="shared" si="1948"/>
        <v>0</v>
      </c>
      <c r="I1062" s="106" t="str">
        <f t="shared" si="1939"/>
        <v>否</v>
      </c>
      <c r="J1062" s="146" t="str">
        <f t="shared" si="1940"/>
        <v>项</v>
      </c>
      <c r="K1062" s="146" t="str">
        <f t="shared" si="1941"/>
        <v>217</v>
      </c>
      <c r="N1062" s="218">
        <v>0</v>
      </c>
      <c r="O1062" s="146">
        <v>0</v>
      </c>
      <c r="P1062" s="219">
        <f t="shared" si="1955"/>
        <v>0</v>
      </c>
      <c r="Q1062" s="219">
        <v>0</v>
      </c>
      <c r="R1062" s="219">
        <v>0</v>
      </c>
      <c r="S1062" s="219">
        <f>VLOOKUP(A:A,[3]全区!$A$1:$O$65536,15,FALSE)</f>
        <v>0</v>
      </c>
      <c r="T1062" s="219">
        <v>0</v>
      </c>
      <c r="U1062" s="146">
        <f>VLOOKUP(A:A,[3]全区!$A$1:$Q$65536,17,FALSE)</f>
        <v>0</v>
      </c>
      <c r="V1062" s="219">
        <f t="shared" si="1956"/>
        <v>0</v>
      </c>
      <c r="W1062" s="219">
        <v>0</v>
      </c>
      <c r="X1062" s="182">
        <f>VLOOKUP(A:A,[3]全区!$A$1:$S$65536,19,FALSE)</f>
        <v>0</v>
      </c>
      <c r="Y1062" s="219">
        <f t="shared" si="1957"/>
        <v>0</v>
      </c>
      <c r="AA1062" s="182">
        <f>VLOOKUP(A:A,[2]全区!$A$1:$T$65536,20,FALSE)</f>
        <v>0</v>
      </c>
      <c r="AB1062" s="219">
        <f t="shared" si="1958"/>
        <v>0</v>
      </c>
      <c r="AC1062" s="182">
        <f>VLOOKUP(A:A,[1]全区!$A$1:$V$65536,22,FALSE)</f>
        <v>0</v>
      </c>
      <c r="AD1062" s="219">
        <f t="shared" si="1959"/>
        <v>0</v>
      </c>
      <c r="AE1062" s="182">
        <f>VLOOKUP(A:A,[2]全区!$A$1:$P$65536,16,FALSE)</f>
        <v>0</v>
      </c>
      <c r="AF1062" s="219">
        <f t="shared" si="1960"/>
        <v>0</v>
      </c>
      <c r="AH1062" s="182">
        <v>0</v>
      </c>
      <c r="AI1062" s="182">
        <f>VLOOKUP(A:A,'[4]YB01'!$A$1:$C$1317,3,FALSE)</f>
        <v>0</v>
      </c>
      <c r="AJ1062" s="177">
        <f t="shared" si="1949"/>
        <v>0</v>
      </c>
      <c r="AK1062" s="146">
        <v>0</v>
      </c>
      <c r="AL1062" s="146">
        <f t="shared" si="1961"/>
        <v>0</v>
      </c>
      <c r="AM1062" s="228">
        <v>0</v>
      </c>
      <c r="AN1062" s="182">
        <f t="shared" si="1907"/>
        <v>0</v>
      </c>
      <c r="AO1062" s="219">
        <v>0</v>
      </c>
      <c r="AP1062" s="176">
        <f>(SUMIF([5]预算调整!$O:$O,A:A,[5]预算调整!$AD:$AD))/10000</f>
        <v>0</v>
      </c>
      <c r="AQ1062" s="219">
        <f t="shared" si="1927"/>
        <v>0</v>
      </c>
      <c r="AR1062" s="219">
        <v>0</v>
      </c>
      <c r="AS1062" s="182">
        <f>(SUMIF([6]预算调整!$F:$F,A:A,[6]预算调整!$P:$P))/10000</f>
        <v>0</v>
      </c>
      <c r="AT1062" s="219">
        <f t="shared" si="1950"/>
        <v>0</v>
      </c>
      <c r="AW1062" s="231">
        <v>0</v>
      </c>
      <c r="AX1062" s="182">
        <f>(SUMIF([7]Sheet2!$B:$B,A:A,[7]Sheet2!$C:$C))/10000</f>
        <v>0</v>
      </c>
      <c r="AY1062" s="219">
        <f t="shared" si="1951"/>
        <v>0</v>
      </c>
      <c r="BC1062" s="182">
        <v>0</v>
      </c>
      <c r="BD1062" s="146">
        <f t="shared" si="1952"/>
        <v>0</v>
      </c>
      <c r="BE1062" s="182">
        <v>0</v>
      </c>
      <c r="BF1062" s="182">
        <f>SUMIF([8]Sheet1!$O:$O,A1062,[8]Sheet1!$AD:$AD)</f>
        <v>0</v>
      </c>
    </row>
    <row r="1063" hidden="1" customHeight="1" spans="1:58">
      <c r="A1063" s="208">
        <v>2170103</v>
      </c>
      <c r="B1063" s="60" t="s">
        <v>103</v>
      </c>
      <c r="C1063" s="63">
        <f t="shared" si="1943"/>
        <v>0</v>
      </c>
      <c r="D1063" s="63">
        <f t="shared" si="1944"/>
        <v>0</v>
      </c>
      <c r="E1063" s="63">
        <f t="shared" si="1945"/>
        <v>0</v>
      </c>
      <c r="F1063" s="63">
        <f t="shared" si="1946"/>
        <v>0</v>
      </c>
      <c r="G1063" s="63">
        <f t="shared" si="1947"/>
        <v>0</v>
      </c>
      <c r="H1063" s="63">
        <f t="shared" si="1948"/>
        <v>0</v>
      </c>
      <c r="I1063" s="106" t="str">
        <f t="shared" si="1939"/>
        <v>否</v>
      </c>
      <c r="J1063" s="146" t="str">
        <f t="shared" si="1940"/>
        <v>项</v>
      </c>
      <c r="K1063" s="146" t="str">
        <f t="shared" si="1941"/>
        <v>217</v>
      </c>
      <c r="N1063" s="218">
        <v>0</v>
      </c>
      <c r="O1063" s="146">
        <v>0</v>
      </c>
      <c r="P1063" s="219">
        <f t="shared" si="1955"/>
        <v>0</v>
      </c>
      <c r="Q1063" s="219">
        <v>0</v>
      </c>
      <c r="R1063" s="219">
        <v>0</v>
      </c>
      <c r="S1063" s="219">
        <f>VLOOKUP(A:A,[3]全区!$A$1:$O$65536,15,FALSE)</f>
        <v>0</v>
      </c>
      <c r="T1063" s="219">
        <v>0</v>
      </c>
      <c r="U1063" s="146">
        <f>VLOOKUP(A:A,[3]全区!$A$1:$Q$65536,17,FALSE)</f>
        <v>0</v>
      </c>
      <c r="V1063" s="219">
        <f t="shared" si="1956"/>
        <v>0</v>
      </c>
      <c r="W1063" s="219">
        <v>0</v>
      </c>
      <c r="X1063" s="182">
        <f>VLOOKUP(A:A,[3]全区!$A$1:$S$65536,19,FALSE)</f>
        <v>0</v>
      </c>
      <c r="Y1063" s="219">
        <f t="shared" si="1957"/>
        <v>0</v>
      </c>
      <c r="AA1063" s="182">
        <f>VLOOKUP(A:A,[2]全区!$A$1:$T$65536,20,FALSE)</f>
        <v>0</v>
      </c>
      <c r="AB1063" s="219">
        <f t="shared" si="1958"/>
        <v>0</v>
      </c>
      <c r="AC1063" s="182">
        <f>VLOOKUP(A:A,[1]全区!$A$1:$V$65536,22,FALSE)</f>
        <v>0</v>
      </c>
      <c r="AD1063" s="219">
        <f t="shared" si="1959"/>
        <v>0</v>
      </c>
      <c r="AE1063" s="182">
        <f>VLOOKUP(A:A,[2]全区!$A$1:$P$65536,16,FALSE)</f>
        <v>0</v>
      </c>
      <c r="AF1063" s="219">
        <f t="shared" si="1960"/>
        <v>0</v>
      </c>
      <c r="AH1063" s="182">
        <v>0</v>
      </c>
      <c r="AI1063" s="182">
        <f>VLOOKUP(A:A,'[4]YB01'!$A$1:$C$1317,3,FALSE)</f>
        <v>0</v>
      </c>
      <c r="AJ1063" s="177">
        <f t="shared" si="1949"/>
        <v>0</v>
      </c>
      <c r="AK1063" s="146">
        <v>0</v>
      </c>
      <c r="AL1063" s="146">
        <f t="shared" si="1961"/>
        <v>0</v>
      </c>
      <c r="AM1063" s="228">
        <v>0</v>
      </c>
      <c r="AN1063" s="182">
        <f t="shared" si="1907"/>
        <v>0</v>
      </c>
      <c r="AO1063" s="219">
        <v>0</v>
      </c>
      <c r="AP1063" s="176">
        <f>(SUMIF([5]预算调整!$O:$O,A:A,[5]预算调整!$AD:$AD))/10000</f>
        <v>0</v>
      </c>
      <c r="AQ1063" s="219">
        <f t="shared" si="1927"/>
        <v>0</v>
      </c>
      <c r="AR1063" s="219">
        <v>0</v>
      </c>
      <c r="AS1063" s="182">
        <f>(SUMIF([6]预算调整!$F:$F,A:A,[6]预算调整!$P:$P))/10000</f>
        <v>0</v>
      </c>
      <c r="AT1063" s="219">
        <f t="shared" si="1950"/>
        <v>0</v>
      </c>
      <c r="AW1063" s="231">
        <v>0</v>
      </c>
      <c r="AX1063" s="182">
        <f>(SUMIF([7]Sheet2!$B:$B,A:A,[7]Sheet2!$C:$C))/10000</f>
        <v>0</v>
      </c>
      <c r="AY1063" s="219">
        <f t="shared" si="1951"/>
        <v>0</v>
      </c>
      <c r="BC1063" s="182">
        <v>0</v>
      </c>
      <c r="BD1063" s="146">
        <f t="shared" si="1952"/>
        <v>0</v>
      </c>
      <c r="BE1063" s="182">
        <v>0</v>
      </c>
      <c r="BF1063" s="182">
        <f>SUMIF([8]Sheet1!$O:$O,A1063,[8]Sheet1!$AD:$AD)</f>
        <v>0</v>
      </c>
    </row>
    <row r="1064" hidden="1" customHeight="1" spans="1:58">
      <c r="A1064" s="208">
        <v>2170104</v>
      </c>
      <c r="B1064" s="60" t="s">
        <v>896</v>
      </c>
      <c r="C1064" s="63">
        <f t="shared" si="1943"/>
        <v>0</v>
      </c>
      <c r="D1064" s="63">
        <f t="shared" si="1944"/>
        <v>0</v>
      </c>
      <c r="E1064" s="63">
        <f t="shared" si="1945"/>
        <v>0</v>
      </c>
      <c r="F1064" s="63">
        <f t="shared" si="1946"/>
        <v>0</v>
      </c>
      <c r="G1064" s="63">
        <f t="shared" si="1947"/>
        <v>0</v>
      </c>
      <c r="H1064" s="63">
        <f t="shared" si="1948"/>
        <v>0</v>
      </c>
      <c r="I1064" s="106" t="str">
        <f t="shared" si="1939"/>
        <v>否</v>
      </c>
      <c r="J1064" s="146" t="str">
        <f t="shared" si="1940"/>
        <v>项</v>
      </c>
      <c r="K1064" s="146" t="str">
        <f t="shared" si="1941"/>
        <v>217</v>
      </c>
      <c r="N1064" s="218">
        <v>0</v>
      </c>
      <c r="O1064" s="146">
        <v>0</v>
      </c>
      <c r="P1064" s="219">
        <f t="shared" si="1955"/>
        <v>0</v>
      </c>
      <c r="Q1064" s="219">
        <v>0</v>
      </c>
      <c r="R1064" s="219">
        <v>0</v>
      </c>
      <c r="S1064" s="219">
        <f>VLOOKUP(A:A,[3]全区!$A$1:$O$65536,15,FALSE)</f>
        <v>0</v>
      </c>
      <c r="T1064" s="219">
        <v>0</v>
      </c>
      <c r="U1064" s="146">
        <f>VLOOKUP(A:A,[3]全区!$A$1:$Q$65536,17,FALSE)</f>
        <v>0</v>
      </c>
      <c r="V1064" s="219">
        <f t="shared" si="1956"/>
        <v>0</v>
      </c>
      <c r="W1064" s="219">
        <v>0</v>
      </c>
      <c r="X1064" s="182">
        <f>VLOOKUP(A:A,[3]全区!$A$1:$S$65536,19,FALSE)</f>
        <v>0</v>
      </c>
      <c r="Y1064" s="219">
        <f t="shared" si="1957"/>
        <v>0</v>
      </c>
      <c r="AA1064" s="182">
        <f>VLOOKUP(A:A,[2]全区!$A$1:$T$65536,20,FALSE)</f>
        <v>0</v>
      </c>
      <c r="AB1064" s="219">
        <f t="shared" si="1958"/>
        <v>0</v>
      </c>
      <c r="AC1064" s="182">
        <f>VLOOKUP(A:A,[1]全区!$A$1:$V$65536,22,FALSE)</f>
        <v>0</v>
      </c>
      <c r="AD1064" s="219">
        <f t="shared" si="1959"/>
        <v>0</v>
      </c>
      <c r="AE1064" s="182">
        <f>VLOOKUP(A:A,[2]全区!$A$1:$P$65536,16,FALSE)</f>
        <v>0</v>
      </c>
      <c r="AF1064" s="219">
        <f t="shared" si="1960"/>
        <v>0</v>
      </c>
      <c r="AH1064" s="182">
        <v>0</v>
      </c>
      <c r="AI1064" s="182">
        <f>VLOOKUP(A:A,'[4]YB01'!$A$1:$C$1317,3,FALSE)</f>
        <v>0</v>
      </c>
      <c r="AJ1064" s="177">
        <f t="shared" si="1949"/>
        <v>0</v>
      </c>
      <c r="AK1064" s="146">
        <v>0</v>
      </c>
      <c r="AL1064" s="146">
        <f t="shared" si="1961"/>
        <v>0</v>
      </c>
      <c r="AM1064" s="228">
        <v>0</v>
      </c>
      <c r="AN1064" s="182">
        <f t="shared" si="1907"/>
        <v>0</v>
      </c>
      <c r="AO1064" s="219">
        <v>0</v>
      </c>
      <c r="AP1064" s="176">
        <f>(SUMIF([5]预算调整!$O:$O,A:A,[5]预算调整!$AD:$AD))/10000</f>
        <v>0</v>
      </c>
      <c r="AQ1064" s="219">
        <f t="shared" si="1927"/>
        <v>0</v>
      </c>
      <c r="AR1064" s="219">
        <v>0</v>
      </c>
      <c r="AS1064" s="182">
        <f>(SUMIF([6]预算调整!$F:$F,A:A,[6]预算调整!$P:$P))/10000</f>
        <v>0</v>
      </c>
      <c r="AT1064" s="219">
        <f t="shared" si="1950"/>
        <v>0</v>
      </c>
      <c r="AW1064" s="231">
        <v>0</v>
      </c>
      <c r="AX1064" s="182">
        <f>(SUMIF([7]Sheet2!$B:$B,A:A,[7]Sheet2!$C:$C))/10000</f>
        <v>0</v>
      </c>
      <c r="AY1064" s="219">
        <f t="shared" si="1951"/>
        <v>0</v>
      </c>
      <c r="BC1064" s="182">
        <v>0</v>
      </c>
      <c r="BD1064" s="146">
        <f t="shared" si="1952"/>
        <v>0</v>
      </c>
      <c r="BE1064" s="182">
        <v>0</v>
      </c>
      <c r="BF1064" s="182">
        <f>SUMIF([8]Sheet1!$O:$O,A1064,[8]Sheet1!$AD:$AD)</f>
        <v>0</v>
      </c>
    </row>
    <row r="1065" hidden="1" customHeight="1" spans="1:58">
      <c r="A1065" s="208">
        <v>2170150</v>
      </c>
      <c r="B1065" s="60" t="s">
        <v>110</v>
      </c>
      <c r="C1065" s="63">
        <f t="shared" si="1943"/>
        <v>0</v>
      </c>
      <c r="D1065" s="63">
        <f t="shared" si="1944"/>
        <v>0</v>
      </c>
      <c r="E1065" s="63">
        <f t="shared" si="1945"/>
        <v>0</v>
      </c>
      <c r="F1065" s="63">
        <f t="shared" si="1946"/>
        <v>0</v>
      </c>
      <c r="G1065" s="63">
        <f t="shared" si="1947"/>
        <v>0</v>
      </c>
      <c r="H1065" s="63">
        <f t="shared" si="1948"/>
        <v>0</v>
      </c>
      <c r="I1065" s="106" t="str">
        <f t="shared" si="1939"/>
        <v>否</v>
      </c>
      <c r="J1065" s="146" t="str">
        <f t="shared" si="1940"/>
        <v>项</v>
      </c>
      <c r="K1065" s="146" t="str">
        <f t="shared" si="1941"/>
        <v>217</v>
      </c>
      <c r="N1065" s="218">
        <v>0</v>
      </c>
      <c r="O1065" s="146">
        <v>0</v>
      </c>
      <c r="P1065" s="219">
        <f t="shared" si="1955"/>
        <v>0</v>
      </c>
      <c r="Q1065" s="219">
        <v>0</v>
      </c>
      <c r="R1065" s="219">
        <v>0</v>
      </c>
      <c r="S1065" s="219">
        <f>VLOOKUP(A:A,[3]全区!$A$1:$O$65536,15,FALSE)</f>
        <v>0</v>
      </c>
      <c r="T1065" s="219">
        <v>0</v>
      </c>
      <c r="U1065" s="146">
        <f>VLOOKUP(A:A,[3]全区!$A$1:$Q$65536,17,FALSE)</f>
        <v>0</v>
      </c>
      <c r="V1065" s="219">
        <f t="shared" si="1956"/>
        <v>0</v>
      </c>
      <c r="W1065" s="219">
        <v>0</v>
      </c>
      <c r="X1065" s="182">
        <f>VLOOKUP(A:A,[3]全区!$A$1:$S$65536,19,FALSE)</f>
        <v>0</v>
      </c>
      <c r="Y1065" s="219">
        <f t="shared" si="1957"/>
        <v>0</v>
      </c>
      <c r="AA1065" s="182">
        <f>VLOOKUP(A:A,[2]全区!$A$1:$T$65536,20,FALSE)</f>
        <v>0</v>
      </c>
      <c r="AB1065" s="219">
        <f t="shared" si="1958"/>
        <v>0</v>
      </c>
      <c r="AC1065" s="182">
        <f>VLOOKUP(A:A,[1]全区!$A$1:$V$65536,22,FALSE)</f>
        <v>0</v>
      </c>
      <c r="AD1065" s="219">
        <f t="shared" si="1959"/>
        <v>0</v>
      </c>
      <c r="AE1065" s="182">
        <f>VLOOKUP(A:A,[2]全区!$A$1:$P$65536,16,FALSE)</f>
        <v>0</v>
      </c>
      <c r="AF1065" s="219">
        <f t="shared" si="1960"/>
        <v>0</v>
      </c>
      <c r="AH1065" s="182">
        <v>0</v>
      </c>
      <c r="AI1065" s="182">
        <f>VLOOKUP(A:A,'[4]YB01'!$A$1:$C$1317,3,FALSE)</f>
        <v>0</v>
      </c>
      <c r="AJ1065" s="177">
        <f t="shared" si="1949"/>
        <v>0</v>
      </c>
      <c r="AK1065" s="146">
        <v>0</v>
      </c>
      <c r="AL1065" s="146">
        <f t="shared" si="1961"/>
        <v>0</v>
      </c>
      <c r="AM1065" s="228">
        <v>0</v>
      </c>
      <c r="AN1065" s="182">
        <f t="shared" si="1907"/>
        <v>0</v>
      </c>
      <c r="AO1065" s="219">
        <v>0</v>
      </c>
      <c r="AP1065" s="176">
        <f>(SUMIF([5]预算调整!$O:$O,A:A,[5]预算调整!$AD:$AD))/10000</f>
        <v>0</v>
      </c>
      <c r="AQ1065" s="219">
        <f t="shared" si="1927"/>
        <v>0</v>
      </c>
      <c r="AR1065" s="219">
        <v>0</v>
      </c>
      <c r="AS1065" s="182">
        <f>(SUMIF([6]预算调整!$F:$F,A:A,[6]预算调整!$P:$P))/10000</f>
        <v>0</v>
      </c>
      <c r="AT1065" s="219">
        <f t="shared" si="1950"/>
        <v>0</v>
      </c>
      <c r="AW1065" s="231">
        <v>0</v>
      </c>
      <c r="AX1065" s="182">
        <f>(SUMIF([7]Sheet2!$B:$B,A:A,[7]Sheet2!$C:$C))/10000</f>
        <v>0</v>
      </c>
      <c r="AY1065" s="219">
        <f t="shared" si="1951"/>
        <v>0</v>
      </c>
      <c r="BC1065" s="182">
        <v>0</v>
      </c>
      <c r="BD1065" s="146">
        <f t="shared" si="1952"/>
        <v>0</v>
      </c>
      <c r="BE1065" s="182">
        <v>0</v>
      </c>
      <c r="BF1065" s="182">
        <f>SUMIF([8]Sheet1!$O:$O,A1065,[8]Sheet1!$AD:$AD)</f>
        <v>0</v>
      </c>
    </row>
    <row r="1066" hidden="1" customHeight="1" spans="1:58">
      <c r="A1066" s="208">
        <v>2170199</v>
      </c>
      <c r="B1066" s="60" t="s">
        <v>897</v>
      </c>
      <c r="C1066" s="63">
        <f t="shared" si="1943"/>
        <v>0</v>
      </c>
      <c r="D1066" s="63">
        <f t="shared" si="1944"/>
        <v>0</v>
      </c>
      <c r="E1066" s="63">
        <f t="shared" si="1945"/>
        <v>0</v>
      </c>
      <c r="F1066" s="63">
        <f t="shared" si="1946"/>
        <v>0</v>
      </c>
      <c r="G1066" s="63">
        <f t="shared" si="1947"/>
        <v>0</v>
      </c>
      <c r="H1066" s="63">
        <f t="shared" si="1948"/>
        <v>0</v>
      </c>
      <c r="I1066" s="106" t="str">
        <f t="shared" si="1939"/>
        <v>否</v>
      </c>
      <c r="J1066" s="146" t="str">
        <f t="shared" si="1940"/>
        <v>项</v>
      </c>
      <c r="K1066" s="146" t="str">
        <f t="shared" si="1941"/>
        <v>217</v>
      </c>
      <c r="N1066" s="218">
        <v>0</v>
      </c>
      <c r="O1066" s="146">
        <v>0</v>
      </c>
      <c r="P1066" s="219">
        <f t="shared" si="1955"/>
        <v>0</v>
      </c>
      <c r="Q1066" s="219">
        <v>0</v>
      </c>
      <c r="R1066" s="219">
        <v>0</v>
      </c>
      <c r="S1066" s="219">
        <f>VLOOKUP(A:A,[3]全区!$A$1:$O$65536,15,FALSE)</f>
        <v>0</v>
      </c>
      <c r="T1066" s="219">
        <v>0</v>
      </c>
      <c r="U1066" s="146">
        <f>VLOOKUP(A:A,[3]全区!$A$1:$Q$65536,17,FALSE)</f>
        <v>0</v>
      </c>
      <c r="V1066" s="219">
        <f t="shared" si="1956"/>
        <v>0</v>
      </c>
      <c r="W1066" s="219">
        <v>0</v>
      </c>
      <c r="X1066" s="182">
        <f>VLOOKUP(A:A,[3]全区!$A$1:$S$65536,19,FALSE)</f>
        <v>0</v>
      </c>
      <c r="Y1066" s="219">
        <f t="shared" si="1957"/>
        <v>0</v>
      </c>
      <c r="AA1066" s="182">
        <f>VLOOKUP(A:A,[2]全区!$A$1:$T$65536,20,FALSE)</f>
        <v>0</v>
      </c>
      <c r="AB1066" s="219">
        <f t="shared" si="1958"/>
        <v>0</v>
      </c>
      <c r="AC1066" s="182">
        <f>VLOOKUP(A:A,[1]全区!$A$1:$V$65536,22,FALSE)</f>
        <v>0</v>
      </c>
      <c r="AD1066" s="219">
        <f t="shared" si="1959"/>
        <v>0</v>
      </c>
      <c r="AE1066" s="182">
        <f>VLOOKUP(A:A,[2]全区!$A$1:$P$65536,16,FALSE)</f>
        <v>0</v>
      </c>
      <c r="AF1066" s="219">
        <f t="shared" si="1960"/>
        <v>0</v>
      </c>
      <c r="AH1066" s="182">
        <v>0</v>
      </c>
      <c r="AI1066" s="182">
        <f>VLOOKUP(A:A,'[4]YB01'!$A$1:$C$1317,3,FALSE)</f>
        <v>0</v>
      </c>
      <c r="AJ1066" s="177">
        <f t="shared" si="1949"/>
        <v>0</v>
      </c>
      <c r="AK1066" s="146">
        <v>0</v>
      </c>
      <c r="AL1066" s="146">
        <f t="shared" si="1961"/>
        <v>0</v>
      </c>
      <c r="AM1066" s="228">
        <v>0</v>
      </c>
      <c r="AN1066" s="182">
        <f t="shared" si="1907"/>
        <v>0</v>
      </c>
      <c r="AO1066" s="219">
        <v>0</v>
      </c>
      <c r="AP1066" s="176">
        <f>(SUMIF([5]预算调整!$O:$O,A:A,[5]预算调整!$AD:$AD))/10000</f>
        <v>0</v>
      </c>
      <c r="AQ1066" s="219">
        <f t="shared" si="1927"/>
        <v>0</v>
      </c>
      <c r="AR1066" s="219">
        <v>0</v>
      </c>
      <c r="AS1066" s="182">
        <f>(SUMIF([6]预算调整!$F:$F,A:A,[6]预算调整!$P:$P))/10000</f>
        <v>0</v>
      </c>
      <c r="AT1066" s="219">
        <f t="shared" si="1950"/>
        <v>0</v>
      </c>
      <c r="AW1066" s="231">
        <v>0</v>
      </c>
      <c r="AX1066" s="182">
        <f>(SUMIF([7]Sheet2!$B:$B,A:A,[7]Sheet2!$C:$C))/10000</f>
        <v>0</v>
      </c>
      <c r="AY1066" s="219">
        <f t="shared" si="1951"/>
        <v>0</v>
      </c>
      <c r="BC1066" s="182">
        <v>0</v>
      </c>
      <c r="BD1066" s="146">
        <f t="shared" si="1952"/>
        <v>0</v>
      </c>
      <c r="BE1066" s="182">
        <v>0</v>
      </c>
      <c r="BF1066" s="182">
        <f>SUMIF([8]Sheet1!$O:$O,A1066,[8]Sheet1!$AD:$AD)</f>
        <v>0</v>
      </c>
    </row>
    <row r="1067" s="177" customFormat="1" hidden="1" customHeight="1" spans="1:58">
      <c r="A1067" s="235">
        <v>21702</v>
      </c>
      <c r="B1067" s="247" t="s">
        <v>898</v>
      </c>
      <c r="C1067" s="66">
        <f t="shared" ref="C1067:H1067" si="1962">SUM(C1068:C1076)</f>
        <v>0</v>
      </c>
      <c r="D1067" s="66">
        <f t="shared" si="1962"/>
        <v>0</v>
      </c>
      <c r="E1067" s="66">
        <f t="shared" si="1962"/>
        <v>0</v>
      </c>
      <c r="F1067" s="66">
        <f t="shared" si="1962"/>
        <v>0</v>
      </c>
      <c r="G1067" s="66">
        <f t="shared" si="1962"/>
        <v>0</v>
      </c>
      <c r="H1067" s="66">
        <f t="shared" si="1962"/>
        <v>0</v>
      </c>
      <c r="I1067" s="106" t="str">
        <f t="shared" si="1939"/>
        <v>否</v>
      </c>
      <c r="J1067" s="143" t="str">
        <f t="shared" si="1940"/>
        <v>款</v>
      </c>
      <c r="K1067" s="143" t="str">
        <f t="shared" si="1941"/>
        <v>217</v>
      </c>
      <c r="L1067" s="143"/>
      <c r="M1067" s="143"/>
      <c r="N1067" s="143"/>
      <c r="O1067" s="143"/>
      <c r="P1067" s="143"/>
      <c r="Q1067" s="143"/>
      <c r="R1067" s="143"/>
      <c r="S1067" s="143"/>
      <c r="T1067" s="143"/>
      <c r="U1067" s="143"/>
      <c r="V1067" s="143"/>
      <c r="W1067" s="143"/>
      <c r="AN1067" s="182">
        <f t="shared" si="1907"/>
        <v>0</v>
      </c>
      <c r="AO1067" s="219"/>
      <c r="AP1067" s="176">
        <f>(SUMIF([5]预算调整!$O:$O,A:A,[5]预算调整!$AD:$AD))/10000</f>
        <v>0</v>
      </c>
      <c r="AQ1067" s="219">
        <f t="shared" si="1927"/>
        <v>0</v>
      </c>
      <c r="AR1067" s="219"/>
      <c r="AS1067" s="182">
        <v>0</v>
      </c>
      <c r="AX1067" s="182">
        <v>0</v>
      </c>
      <c r="BC1067" s="182"/>
      <c r="BD1067" s="182"/>
      <c r="BE1067" s="182">
        <v>0</v>
      </c>
      <c r="BF1067" s="182"/>
    </row>
    <row r="1068" hidden="1" customHeight="1" spans="1:58">
      <c r="A1068" s="248">
        <v>2170201</v>
      </c>
      <c r="B1068" s="249" t="s">
        <v>899</v>
      </c>
      <c r="C1068" s="63">
        <f t="shared" ref="C1068:C1076" si="1963">N1068+T1068+W1068</f>
        <v>0</v>
      </c>
      <c r="D1068" s="63">
        <f t="shared" ref="D1068:D1076" si="1964">Q1068+T1068</f>
        <v>0</v>
      </c>
      <c r="E1068" s="63">
        <f t="shared" ref="E1068:E1076" si="1965">H1068-C1068</f>
        <v>0</v>
      </c>
      <c r="F1068" s="63">
        <f t="shared" ref="F1068:F1076" si="1966">G1068-D1068</f>
        <v>0</v>
      </c>
      <c r="G1068" s="63">
        <f t="shared" ref="G1068:G1076" si="1967">AW1068</f>
        <v>0</v>
      </c>
      <c r="H1068" s="63">
        <f t="shared" ref="H1068:H1076" si="1968">AK1068+AN1068</f>
        <v>0</v>
      </c>
      <c r="I1068" s="106" t="str">
        <f t="shared" si="1939"/>
        <v>否</v>
      </c>
      <c r="J1068" s="146" t="str">
        <f t="shared" si="1940"/>
        <v>项</v>
      </c>
      <c r="K1068" s="146" t="str">
        <f t="shared" si="1941"/>
        <v>217</v>
      </c>
      <c r="N1068" s="218">
        <v>0</v>
      </c>
      <c r="O1068" s="146">
        <v>0</v>
      </c>
      <c r="P1068" s="219">
        <f t="shared" ref="P1068:P1076" si="1969">ROUND(O1068,0)</f>
        <v>0</v>
      </c>
      <c r="Q1068" s="219">
        <v>0</v>
      </c>
      <c r="R1068" s="219">
        <v>0</v>
      </c>
      <c r="S1068" s="219">
        <f>VLOOKUP(A:A,[3]全区!$A$1:$O$65536,15,FALSE)</f>
        <v>0</v>
      </c>
      <c r="T1068" s="219">
        <v>0</v>
      </c>
      <c r="U1068" s="146">
        <f>VLOOKUP(A:A,[3]全区!$A$1:$Q$65536,17,FALSE)</f>
        <v>0</v>
      </c>
      <c r="V1068" s="219">
        <f t="shared" ref="V1068:V1076" si="1970">ROUND(U1068,0)</f>
        <v>0</v>
      </c>
      <c r="W1068" s="219">
        <v>0</v>
      </c>
      <c r="X1068" s="182">
        <f>VLOOKUP(A:A,[3]全区!$A$1:$S$65536,19,FALSE)</f>
        <v>0</v>
      </c>
      <c r="Y1068" s="219">
        <f t="shared" ref="Y1068:Y1076" si="1971">ROUND(X1068,0)</f>
        <v>0</v>
      </c>
      <c r="AA1068" s="182">
        <f>VLOOKUP(A:A,[2]全区!$A$1:$T$65536,20,FALSE)</f>
        <v>0</v>
      </c>
      <c r="AB1068" s="219">
        <f t="shared" ref="AB1068:AB1076" si="1972">ROUND(AA1068,0)</f>
        <v>0</v>
      </c>
      <c r="AC1068" s="182">
        <f>VLOOKUP(A:A,[1]全区!$A$1:$V$65536,22,FALSE)</f>
        <v>0</v>
      </c>
      <c r="AD1068" s="219">
        <f t="shared" ref="AD1068:AD1076" si="1973">ROUND(AC1068,0)</f>
        <v>0</v>
      </c>
      <c r="AE1068" s="182">
        <f>VLOOKUP(A:A,[2]全区!$A$1:$P$65536,16,FALSE)</f>
        <v>0</v>
      </c>
      <c r="AF1068" s="219">
        <f t="shared" ref="AF1068:AF1076" si="1974">ROUND(AE1068,0)</f>
        <v>0</v>
      </c>
      <c r="AH1068" s="182">
        <v>0</v>
      </c>
      <c r="AI1068" s="182">
        <f>VLOOKUP(A:A,'[4]YB01'!$A$1:$C$1317,3,FALSE)</f>
        <v>0</v>
      </c>
      <c r="AJ1068" s="177">
        <f t="shared" ref="AJ1068:AJ1076" si="1975">AO1068+AR1068</f>
        <v>0</v>
      </c>
      <c r="AK1068" s="146">
        <v>0</v>
      </c>
      <c r="AL1068" s="146">
        <f t="shared" ref="AL1068:AL1076" si="1976">ROUND(AM1068,0)</f>
        <v>0</v>
      </c>
      <c r="AM1068" s="228">
        <v>0</v>
      </c>
      <c r="AN1068" s="182">
        <f t="shared" si="1907"/>
        <v>0</v>
      </c>
      <c r="AO1068" s="219">
        <v>0</v>
      </c>
      <c r="AP1068" s="176">
        <f>(SUMIF([5]预算调整!$O:$O,A:A,[5]预算调整!$AD:$AD))/10000</f>
        <v>0</v>
      </c>
      <c r="AQ1068" s="219">
        <f t="shared" si="1927"/>
        <v>0</v>
      </c>
      <c r="AR1068" s="219">
        <v>0</v>
      </c>
      <c r="AS1068" s="182">
        <f>(SUMIF([6]预算调整!$F:$F,A:A,[6]预算调整!$P:$P))/10000</f>
        <v>0</v>
      </c>
      <c r="AT1068" s="219">
        <f t="shared" ref="AT1068:AT1076" si="1977">ROUND(AS1068,0)</f>
        <v>0</v>
      </c>
      <c r="AW1068" s="231">
        <v>0</v>
      </c>
      <c r="AX1068" s="182">
        <f>(SUMIF([7]Sheet2!$B:$B,A:A,[7]Sheet2!$C:$C))/10000</f>
        <v>0</v>
      </c>
      <c r="AY1068" s="219">
        <f t="shared" ref="AY1068:AY1076" si="1978">ROUND(AX1068,0)</f>
        <v>0</v>
      </c>
      <c r="BC1068" s="182">
        <v>0</v>
      </c>
      <c r="BD1068" s="146">
        <f t="shared" ref="BD1068:BD1076" si="1979">ROUND(BE1068,0)</f>
        <v>0</v>
      </c>
      <c r="BE1068" s="182">
        <v>0</v>
      </c>
      <c r="BF1068" s="182">
        <f>SUMIF([8]Sheet1!$O:$O,A1068,[8]Sheet1!$AD:$AD)</f>
        <v>0</v>
      </c>
    </row>
    <row r="1069" hidden="1" customHeight="1" spans="1:58">
      <c r="A1069" s="248">
        <v>2170202</v>
      </c>
      <c r="B1069" s="249" t="s">
        <v>900</v>
      </c>
      <c r="C1069" s="63">
        <f t="shared" si="1963"/>
        <v>0</v>
      </c>
      <c r="D1069" s="63">
        <f t="shared" si="1964"/>
        <v>0</v>
      </c>
      <c r="E1069" s="63">
        <f t="shared" si="1965"/>
        <v>0</v>
      </c>
      <c r="F1069" s="63">
        <f t="shared" si="1966"/>
        <v>0</v>
      </c>
      <c r="G1069" s="63">
        <f t="shared" si="1967"/>
        <v>0</v>
      </c>
      <c r="H1069" s="63">
        <f t="shared" si="1968"/>
        <v>0</v>
      </c>
      <c r="I1069" s="106" t="str">
        <f t="shared" si="1939"/>
        <v>否</v>
      </c>
      <c r="J1069" s="146" t="str">
        <f t="shared" si="1940"/>
        <v>项</v>
      </c>
      <c r="K1069" s="146" t="str">
        <f t="shared" si="1941"/>
        <v>217</v>
      </c>
      <c r="N1069" s="218">
        <v>0</v>
      </c>
      <c r="O1069" s="146">
        <v>0</v>
      </c>
      <c r="P1069" s="219">
        <f t="shared" si="1969"/>
        <v>0</v>
      </c>
      <c r="Q1069" s="219">
        <v>0</v>
      </c>
      <c r="R1069" s="219">
        <v>0</v>
      </c>
      <c r="S1069" s="219">
        <f>VLOOKUP(A:A,[3]全区!$A$1:$O$65536,15,FALSE)</f>
        <v>0</v>
      </c>
      <c r="T1069" s="219">
        <v>0</v>
      </c>
      <c r="U1069" s="146">
        <f>VLOOKUP(A:A,[3]全区!$A$1:$Q$65536,17,FALSE)</f>
        <v>0</v>
      </c>
      <c r="V1069" s="219">
        <f t="shared" si="1970"/>
        <v>0</v>
      </c>
      <c r="W1069" s="219">
        <v>0</v>
      </c>
      <c r="X1069" s="182">
        <f>VLOOKUP(A:A,[3]全区!$A$1:$S$65536,19,FALSE)</f>
        <v>0</v>
      </c>
      <c r="Y1069" s="219">
        <f t="shared" si="1971"/>
        <v>0</v>
      </c>
      <c r="AA1069" s="182">
        <f>VLOOKUP(A:A,[2]全区!$A$1:$T$65536,20,FALSE)</f>
        <v>0</v>
      </c>
      <c r="AB1069" s="219">
        <f t="shared" si="1972"/>
        <v>0</v>
      </c>
      <c r="AC1069" s="182">
        <f>VLOOKUP(A:A,[1]全区!$A$1:$V$65536,22,FALSE)</f>
        <v>0</v>
      </c>
      <c r="AD1069" s="219">
        <f t="shared" si="1973"/>
        <v>0</v>
      </c>
      <c r="AE1069" s="182">
        <f>VLOOKUP(A:A,[2]全区!$A$1:$P$65536,16,FALSE)</f>
        <v>0</v>
      </c>
      <c r="AF1069" s="219">
        <f t="shared" si="1974"/>
        <v>0</v>
      </c>
      <c r="AH1069" s="182">
        <v>0</v>
      </c>
      <c r="AI1069" s="182">
        <f>VLOOKUP(A:A,'[4]YB01'!$A$1:$C$1317,3,FALSE)</f>
        <v>0</v>
      </c>
      <c r="AJ1069" s="177">
        <f t="shared" si="1975"/>
        <v>0</v>
      </c>
      <c r="AK1069" s="146">
        <v>0</v>
      </c>
      <c r="AL1069" s="146">
        <f t="shared" si="1976"/>
        <v>0</v>
      </c>
      <c r="AM1069" s="228">
        <v>0</v>
      </c>
      <c r="AN1069" s="182">
        <f t="shared" si="1907"/>
        <v>0</v>
      </c>
      <c r="AO1069" s="219">
        <v>0</v>
      </c>
      <c r="AP1069" s="176">
        <f>(SUMIF([5]预算调整!$O:$O,A:A,[5]预算调整!$AD:$AD))/10000</f>
        <v>0</v>
      </c>
      <c r="AQ1069" s="219">
        <f t="shared" si="1927"/>
        <v>0</v>
      </c>
      <c r="AR1069" s="219">
        <v>0</v>
      </c>
      <c r="AS1069" s="182">
        <f>(SUMIF([6]预算调整!$F:$F,A:A,[6]预算调整!$P:$P))/10000</f>
        <v>0</v>
      </c>
      <c r="AT1069" s="219">
        <f t="shared" si="1977"/>
        <v>0</v>
      </c>
      <c r="AW1069" s="231">
        <v>0</v>
      </c>
      <c r="AX1069" s="182">
        <f>(SUMIF([7]Sheet2!$B:$B,A:A,[7]Sheet2!$C:$C))/10000</f>
        <v>0</v>
      </c>
      <c r="AY1069" s="219">
        <f t="shared" si="1978"/>
        <v>0</v>
      </c>
      <c r="BC1069" s="182">
        <v>0</v>
      </c>
      <c r="BD1069" s="146">
        <f t="shared" si="1979"/>
        <v>0</v>
      </c>
      <c r="BE1069" s="182">
        <v>0</v>
      </c>
      <c r="BF1069" s="182">
        <f>SUMIF([8]Sheet1!$O:$O,A1069,[8]Sheet1!$AD:$AD)</f>
        <v>0</v>
      </c>
    </row>
    <row r="1070" hidden="1" customHeight="1" spans="1:58">
      <c r="A1070" s="248">
        <v>2170203</v>
      </c>
      <c r="B1070" s="249" t="s">
        <v>901</v>
      </c>
      <c r="C1070" s="63">
        <f t="shared" si="1963"/>
        <v>0</v>
      </c>
      <c r="D1070" s="63">
        <f t="shared" si="1964"/>
        <v>0</v>
      </c>
      <c r="E1070" s="63">
        <f t="shared" si="1965"/>
        <v>0</v>
      </c>
      <c r="F1070" s="63">
        <f t="shared" si="1966"/>
        <v>0</v>
      </c>
      <c r="G1070" s="63">
        <f t="shared" si="1967"/>
        <v>0</v>
      </c>
      <c r="H1070" s="63">
        <f t="shared" si="1968"/>
        <v>0</v>
      </c>
      <c r="I1070" s="106" t="str">
        <f t="shared" si="1939"/>
        <v>否</v>
      </c>
      <c r="J1070" s="146" t="str">
        <f t="shared" si="1940"/>
        <v>项</v>
      </c>
      <c r="K1070" s="146" t="str">
        <f t="shared" si="1941"/>
        <v>217</v>
      </c>
      <c r="N1070" s="218">
        <v>0</v>
      </c>
      <c r="O1070" s="146">
        <v>0</v>
      </c>
      <c r="P1070" s="219">
        <f t="shared" si="1969"/>
        <v>0</v>
      </c>
      <c r="Q1070" s="219">
        <v>0</v>
      </c>
      <c r="R1070" s="219">
        <v>0</v>
      </c>
      <c r="S1070" s="219">
        <f>VLOOKUP(A:A,[3]全区!$A$1:$O$65536,15,FALSE)</f>
        <v>0</v>
      </c>
      <c r="T1070" s="219">
        <v>0</v>
      </c>
      <c r="U1070" s="146">
        <f>VLOOKUP(A:A,[3]全区!$A$1:$Q$65536,17,FALSE)</f>
        <v>0</v>
      </c>
      <c r="V1070" s="219">
        <f t="shared" si="1970"/>
        <v>0</v>
      </c>
      <c r="W1070" s="219">
        <v>0</v>
      </c>
      <c r="X1070" s="182">
        <f>VLOOKUP(A:A,[3]全区!$A$1:$S$65536,19,FALSE)</f>
        <v>0</v>
      </c>
      <c r="Y1070" s="219">
        <f t="shared" si="1971"/>
        <v>0</v>
      </c>
      <c r="AA1070" s="182">
        <f>VLOOKUP(A:A,[2]全区!$A$1:$T$65536,20,FALSE)</f>
        <v>0</v>
      </c>
      <c r="AB1070" s="219">
        <f t="shared" si="1972"/>
        <v>0</v>
      </c>
      <c r="AC1070" s="182">
        <f>VLOOKUP(A:A,[1]全区!$A$1:$V$65536,22,FALSE)</f>
        <v>0</v>
      </c>
      <c r="AD1070" s="219">
        <f t="shared" si="1973"/>
        <v>0</v>
      </c>
      <c r="AE1070" s="182">
        <f>VLOOKUP(A:A,[2]全区!$A$1:$P$65536,16,FALSE)</f>
        <v>0</v>
      </c>
      <c r="AF1070" s="219">
        <f t="shared" si="1974"/>
        <v>0</v>
      </c>
      <c r="AH1070" s="182">
        <v>0</v>
      </c>
      <c r="AI1070" s="182">
        <f>VLOOKUP(A:A,'[4]YB01'!$A$1:$C$1317,3,FALSE)</f>
        <v>0</v>
      </c>
      <c r="AJ1070" s="177">
        <f t="shared" si="1975"/>
        <v>0</v>
      </c>
      <c r="AK1070" s="146">
        <v>0</v>
      </c>
      <c r="AL1070" s="146">
        <f t="shared" si="1976"/>
        <v>0</v>
      </c>
      <c r="AM1070" s="228">
        <v>0</v>
      </c>
      <c r="AN1070" s="182">
        <f t="shared" si="1907"/>
        <v>0</v>
      </c>
      <c r="AO1070" s="219">
        <v>0</v>
      </c>
      <c r="AP1070" s="176">
        <f>(SUMIF([5]预算调整!$O:$O,A:A,[5]预算调整!$AD:$AD))/10000</f>
        <v>0</v>
      </c>
      <c r="AQ1070" s="219">
        <f t="shared" si="1927"/>
        <v>0</v>
      </c>
      <c r="AR1070" s="219">
        <v>0</v>
      </c>
      <c r="AS1070" s="182">
        <f>(SUMIF([6]预算调整!$F:$F,A:A,[6]预算调整!$P:$P))/10000</f>
        <v>0</v>
      </c>
      <c r="AT1070" s="219">
        <f t="shared" si="1977"/>
        <v>0</v>
      </c>
      <c r="AW1070" s="231">
        <v>0</v>
      </c>
      <c r="AX1070" s="182">
        <f>(SUMIF([7]Sheet2!$B:$B,A:A,[7]Sheet2!$C:$C))/10000</f>
        <v>0</v>
      </c>
      <c r="AY1070" s="219">
        <f t="shared" si="1978"/>
        <v>0</v>
      </c>
      <c r="BC1070" s="182">
        <v>0</v>
      </c>
      <c r="BD1070" s="146">
        <f t="shared" si="1979"/>
        <v>0</v>
      </c>
      <c r="BE1070" s="182">
        <v>0</v>
      </c>
      <c r="BF1070" s="182">
        <f>SUMIF([8]Sheet1!$O:$O,A1070,[8]Sheet1!$AD:$AD)</f>
        <v>0</v>
      </c>
    </row>
    <row r="1071" hidden="1" customHeight="1" spans="1:58">
      <c r="A1071" s="248">
        <v>2170204</v>
      </c>
      <c r="B1071" s="249" t="s">
        <v>902</v>
      </c>
      <c r="C1071" s="63">
        <f t="shared" si="1963"/>
        <v>0</v>
      </c>
      <c r="D1071" s="63">
        <f t="shared" si="1964"/>
        <v>0</v>
      </c>
      <c r="E1071" s="63">
        <f t="shared" si="1965"/>
        <v>0</v>
      </c>
      <c r="F1071" s="63">
        <f t="shared" si="1966"/>
        <v>0</v>
      </c>
      <c r="G1071" s="63">
        <f t="shared" si="1967"/>
        <v>0</v>
      </c>
      <c r="H1071" s="63">
        <f t="shared" si="1968"/>
        <v>0</v>
      </c>
      <c r="I1071" s="106" t="str">
        <f t="shared" si="1939"/>
        <v>否</v>
      </c>
      <c r="J1071" s="146" t="str">
        <f t="shared" si="1940"/>
        <v>项</v>
      </c>
      <c r="K1071" s="146" t="str">
        <f t="shared" si="1941"/>
        <v>217</v>
      </c>
      <c r="N1071" s="218">
        <v>0</v>
      </c>
      <c r="O1071" s="146">
        <v>0</v>
      </c>
      <c r="P1071" s="219">
        <f t="shared" si="1969"/>
        <v>0</v>
      </c>
      <c r="Q1071" s="219">
        <v>0</v>
      </c>
      <c r="R1071" s="219">
        <v>0</v>
      </c>
      <c r="S1071" s="219">
        <f>VLOOKUP(A:A,[3]全区!$A$1:$O$65536,15,FALSE)</f>
        <v>0</v>
      </c>
      <c r="T1071" s="219">
        <v>0</v>
      </c>
      <c r="U1071" s="146">
        <f>VLOOKUP(A:A,[3]全区!$A$1:$Q$65536,17,FALSE)</f>
        <v>0</v>
      </c>
      <c r="V1071" s="219">
        <f t="shared" si="1970"/>
        <v>0</v>
      </c>
      <c r="W1071" s="219">
        <v>0</v>
      </c>
      <c r="X1071" s="182">
        <f>VLOOKUP(A:A,[3]全区!$A$1:$S$65536,19,FALSE)</f>
        <v>0</v>
      </c>
      <c r="Y1071" s="219">
        <f t="shared" si="1971"/>
        <v>0</v>
      </c>
      <c r="AA1071" s="182">
        <f>VLOOKUP(A:A,[2]全区!$A$1:$T$65536,20,FALSE)</f>
        <v>0</v>
      </c>
      <c r="AB1071" s="219">
        <f t="shared" si="1972"/>
        <v>0</v>
      </c>
      <c r="AC1071" s="182">
        <f>VLOOKUP(A:A,[1]全区!$A$1:$V$65536,22,FALSE)</f>
        <v>0</v>
      </c>
      <c r="AD1071" s="219">
        <f t="shared" si="1973"/>
        <v>0</v>
      </c>
      <c r="AE1071" s="182">
        <f>VLOOKUP(A:A,[2]全区!$A$1:$P$65536,16,FALSE)</f>
        <v>0</v>
      </c>
      <c r="AF1071" s="219">
        <f t="shared" si="1974"/>
        <v>0</v>
      </c>
      <c r="AH1071" s="182">
        <v>0</v>
      </c>
      <c r="AI1071" s="182">
        <f>VLOOKUP(A:A,'[4]YB01'!$A$1:$C$1317,3,FALSE)</f>
        <v>0</v>
      </c>
      <c r="AJ1071" s="177">
        <f t="shared" si="1975"/>
        <v>0</v>
      </c>
      <c r="AK1071" s="146">
        <v>0</v>
      </c>
      <c r="AL1071" s="146">
        <f t="shared" si="1976"/>
        <v>0</v>
      </c>
      <c r="AM1071" s="228">
        <v>0</v>
      </c>
      <c r="AN1071" s="182">
        <f t="shared" si="1907"/>
        <v>0</v>
      </c>
      <c r="AO1071" s="219">
        <v>0</v>
      </c>
      <c r="AP1071" s="176">
        <f>(SUMIF([5]预算调整!$O:$O,A:A,[5]预算调整!$AD:$AD))/10000</f>
        <v>0</v>
      </c>
      <c r="AQ1071" s="219">
        <f t="shared" si="1927"/>
        <v>0</v>
      </c>
      <c r="AR1071" s="219">
        <v>0</v>
      </c>
      <c r="AS1071" s="182">
        <f>(SUMIF([6]预算调整!$F:$F,A:A,[6]预算调整!$P:$P))/10000</f>
        <v>0</v>
      </c>
      <c r="AT1071" s="219">
        <f t="shared" si="1977"/>
        <v>0</v>
      </c>
      <c r="AW1071" s="231">
        <v>0</v>
      </c>
      <c r="AX1071" s="182">
        <f>(SUMIF([7]Sheet2!$B:$B,A:A,[7]Sheet2!$C:$C))/10000</f>
        <v>0</v>
      </c>
      <c r="AY1071" s="219">
        <f t="shared" si="1978"/>
        <v>0</v>
      </c>
      <c r="BC1071" s="182">
        <v>0</v>
      </c>
      <c r="BD1071" s="146">
        <f t="shared" si="1979"/>
        <v>0</v>
      </c>
      <c r="BE1071" s="182">
        <v>0</v>
      </c>
      <c r="BF1071" s="182">
        <f>SUMIF([8]Sheet1!$O:$O,A1071,[8]Sheet1!$AD:$AD)</f>
        <v>0</v>
      </c>
    </row>
    <row r="1072" hidden="1" customHeight="1" spans="1:58">
      <c r="A1072" s="248">
        <v>2170205</v>
      </c>
      <c r="B1072" s="249" t="s">
        <v>903</v>
      </c>
      <c r="C1072" s="63">
        <f t="shared" si="1963"/>
        <v>0</v>
      </c>
      <c r="D1072" s="63">
        <f t="shared" si="1964"/>
        <v>0</v>
      </c>
      <c r="E1072" s="63">
        <f t="shared" si="1965"/>
        <v>0</v>
      </c>
      <c r="F1072" s="63">
        <f t="shared" si="1966"/>
        <v>0</v>
      </c>
      <c r="G1072" s="63">
        <f t="shared" si="1967"/>
        <v>0</v>
      </c>
      <c r="H1072" s="63">
        <f t="shared" si="1968"/>
        <v>0</v>
      </c>
      <c r="I1072" s="106" t="str">
        <f t="shared" si="1939"/>
        <v>否</v>
      </c>
      <c r="J1072" s="146" t="str">
        <f t="shared" si="1940"/>
        <v>项</v>
      </c>
      <c r="K1072" s="146" t="str">
        <f t="shared" si="1941"/>
        <v>217</v>
      </c>
      <c r="N1072" s="218">
        <v>0</v>
      </c>
      <c r="O1072" s="146">
        <v>0</v>
      </c>
      <c r="P1072" s="219">
        <f t="shared" si="1969"/>
        <v>0</v>
      </c>
      <c r="Q1072" s="219">
        <v>0</v>
      </c>
      <c r="R1072" s="219">
        <v>0</v>
      </c>
      <c r="S1072" s="219">
        <f>VLOOKUP(A:A,[3]全区!$A$1:$O$65536,15,FALSE)</f>
        <v>0</v>
      </c>
      <c r="T1072" s="219">
        <v>0</v>
      </c>
      <c r="U1072" s="146">
        <f>VLOOKUP(A:A,[3]全区!$A$1:$Q$65536,17,FALSE)</f>
        <v>0</v>
      </c>
      <c r="V1072" s="219">
        <f t="shared" si="1970"/>
        <v>0</v>
      </c>
      <c r="W1072" s="219">
        <v>0</v>
      </c>
      <c r="X1072" s="182">
        <f>VLOOKUP(A:A,[3]全区!$A$1:$S$65536,19,FALSE)</f>
        <v>0</v>
      </c>
      <c r="Y1072" s="219">
        <f t="shared" si="1971"/>
        <v>0</v>
      </c>
      <c r="AA1072" s="182">
        <f>VLOOKUP(A:A,[2]全区!$A$1:$T$65536,20,FALSE)</f>
        <v>0</v>
      </c>
      <c r="AB1072" s="219">
        <f t="shared" si="1972"/>
        <v>0</v>
      </c>
      <c r="AC1072" s="182">
        <f>VLOOKUP(A:A,[1]全区!$A$1:$V$65536,22,FALSE)</f>
        <v>0</v>
      </c>
      <c r="AD1072" s="219">
        <f t="shared" si="1973"/>
        <v>0</v>
      </c>
      <c r="AE1072" s="182">
        <f>VLOOKUP(A:A,[2]全区!$A$1:$P$65536,16,FALSE)</f>
        <v>0</v>
      </c>
      <c r="AF1072" s="219">
        <f t="shared" si="1974"/>
        <v>0</v>
      </c>
      <c r="AH1072" s="182">
        <v>0</v>
      </c>
      <c r="AI1072" s="182">
        <f>VLOOKUP(A:A,'[4]YB01'!$A$1:$C$1317,3,FALSE)</f>
        <v>0</v>
      </c>
      <c r="AJ1072" s="177">
        <f t="shared" si="1975"/>
        <v>0</v>
      </c>
      <c r="AK1072" s="146">
        <v>0</v>
      </c>
      <c r="AL1072" s="146">
        <f t="shared" si="1976"/>
        <v>0</v>
      </c>
      <c r="AM1072" s="228">
        <v>0</v>
      </c>
      <c r="AN1072" s="182">
        <f t="shared" si="1907"/>
        <v>0</v>
      </c>
      <c r="AO1072" s="219">
        <v>0</v>
      </c>
      <c r="AP1072" s="176">
        <f>(SUMIF([5]预算调整!$O:$O,A:A,[5]预算调整!$AD:$AD))/10000</f>
        <v>0</v>
      </c>
      <c r="AQ1072" s="219">
        <f t="shared" si="1927"/>
        <v>0</v>
      </c>
      <c r="AR1072" s="219">
        <v>0</v>
      </c>
      <c r="AS1072" s="182">
        <f>(SUMIF([6]预算调整!$F:$F,A:A,[6]预算调整!$P:$P))/10000</f>
        <v>0</v>
      </c>
      <c r="AT1072" s="219">
        <f t="shared" si="1977"/>
        <v>0</v>
      </c>
      <c r="AW1072" s="231">
        <v>0</v>
      </c>
      <c r="AX1072" s="182">
        <f>(SUMIF([7]Sheet2!$B:$B,A:A,[7]Sheet2!$C:$C))/10000</f>
        <v>0</v>
      </c>
      <c r="AY1072" s="219">
        <f t="shared" si="1978"/>
        <v>0</v>
      </c>
      <c r="BC1072" s="182">
        <v>0</v>
      </c>
      <c r="BD1072" s="146">
        <f t="shared" si="1979"/>
        <v>0</v>
      </c>
      <c r="BE1072" s="182">
        <v>0</v>
      </c>
      <c r="BF1072" s="182">
        <f>SUMIF([8]Sheet1!$O:$O,A1072,[8]Sheet1!$AD:$AD)</f>
        <v>0</v>
      </c>
    </row>
    <row r="1073" hidden="1" customHeight="1" spans="1:58">
      <c r="A1073" s="248">
        <v>2170206</v>
      </c>
      <c r="B1073" s="249" t="s">
        <v>904</v>
      </c>
      <c r="C1073" s="63">
        <f t="shared" si="1963"/>
        <v>0</v>
      </c>
      <c r="D1073" s="63">
        <f t="shared" si="1964"/>
        <v>0</v>
      </c>
      <c r="E1073" s="63">
        <f t="shared" si="1965"/>
        <v>0</v>
      </c>
      <c r="F1073" s="63">
        <f t="shared" si="1966"/>
        <v>0</v>
      </c>
      <c r="G1073" s="63">
        <f t="shared" si="1967"/>
        <v>0</v>
      </c>
      <c r="H1073" s="63">
        <f t="shared" si="1968"/>
        <v>0</v>
      </c>
      <c r="I1073" s="106" t="str">
        <f t="shared" si="1939"/>
        <v>否</v>
      </c>
      <c r="J1073" s="146" t="str">
        <f t="shared" si="1940"/>
        <v>项</v>
      </c>
      <c r="K1073" s="146" t="str">
        <f t="shared" si="1941"/>
        <v>217</v>
      </c>
      <c r="N1073" s="218">
        <v>0</v>
      </c>
      <c r="O1073" s="146">
        <v>0</v>
      </c>
      <c r="P1073" s="219">
        <f t="shared" si="1969"/>
        <v>0</v>
      </c>
      <c r="Q1073" s="219">
        <v>0</v>
      </c>
      <c r="R1073" s="219">
        <v>0</v>
      </c>
      <c r="S1073" s="219">
        <f>VLOOKUP(A:A,[3]全区!$A$1:$O$65536,15,FALSE)</f>
        <v>0</v>
      </c>
      <c r="T1073" s="219">
        <v>0</v>
      </c>
      <c r="U1073" s="146">
        <f>VLOOKUP(A:A,[3]全区!$A$1:$Q$65536,17,FALSE)</f>
        <v>0</v>
      </c>
      <c r="V1073" s="219">
        <f t="shared" si="1970"/>
        <v>0</v>
      </c>
      <c r="W1073" s="219">
        <v>0</v>
      </c>
      <c r="X1073" s="182">
        <f>VLOOKUP(A:A,[3]全区!$A$1:$S$65536,19,FALSE)</f>
        <v>0</v>
      </c>
      <c r="Y1073" s="219">
        <f t="shared" si="1971"/>
        <v>0</v>
      </c>
      <c r="AA1073" s="182">
        <f>VLOOKUP(A:A,[2]全区!$A$1:$T$65536,20,FALSE)</f>
        <v>0</v>
      </c>
      <c r="AB1073" s="219">
        <f t="shared" si="1972"/>
        <v>0</v>
      </c>
      <c r="AC1073" s="182">
        <f>VLOOKUP(A:A,[1]全区!$A$1:$V$65536,22,FALSE)</f>
        <v>0</v>
      </c>
      <c r="AD1073" s="219">
        <f t="shared" si="1973"/>
        <v>0</v>
      </c>
      <c r="AE1073" s="182">
        <f>VLOOKUP(A:A,[2]全区!$A$1:$P$65536,16,FALSE)</f>
        <v>0</v>
      </c>
      <c r="AF1073" s="219">
        <f t="shared" si="1974"/>
        <v>0</v>
      </c>
      <c r="AH1073" s="182">
        <v>0</v>
      </c>
      <c r="AI1073" s="182">
        <f>VLOOKUP(A:A,'[4]YB01'!$A$1:$C$1317,3,FALSE)</f>
        <v>0</v>
      </c>
      <c r="AJ1073" s="177">
        <f t="shared" si="1975"/>
        <v>0</v>
      </c>
      <c r="AK1073" s="146">
        <v>0</v>
      </c>
      <c r="AL1073" s="146">
        <f t="shared" si="1976"/>
        <v>0</v>
      </c>
      <c r="AM1073" s="228">
        <v>0</v>
      </c>
      <c r="AN1073" s="182">
        <f t="shared" si="1907"/>
        <v>0</v>
      </c>
      <c r="AO1073" s="219">
        <v>0</v>
      </c>
      <c r="AP1073" s="176">
        <f>(SUMIF([5]预算调整!$O:$O,A:A,[5]预算调整!$AD:$AD))/10000</f>
        <v>0</v>
      </c>
      <c r="AQ1073" s="219">
        <f t="shared" si="1927"/>
        <v>0</v>
      </c>
      <c r="AR1073" s="219">
        <v>0</v>
      </c>
      <c r="AS1073" s="182">
        <f>(SUMIF([6]预算调整!$F:$F,A:A,[6]预算调整!$P:$P))/10000</f>
        <v>0</v>
      </c>
      <c r="AT1073" s="219">
        <f t="shared" si="1977"/>
        <v>0</v>
      </c>
      <c r="AW1073" s="231">
        <v>0</v>
      </c>
      <c r="AX1073" s="182">
        <f>(SUMIF([7]Sheet2!$B:$B,A:A,[7]Sheet2!$C:$C))/10000</f>
        <v>0</v>
      </c>
      <c r="AY1073" s="219">
        <f t="shared" si="1978"/>
        <v>0</v>
      </c>
      <c r="BC1073" s="182">
        <v>0</v>
      </c>
      <c r="BD1073" s="146">
        <f t="shared" si="1979"/>
        <v>0</v>
      </c>
      <c r="BE1073" s="182">
        <v>0</v>
      </c>
      <c r="BF1073" s="182">
        <f>SUMIF([8]Sheet1!$O:$O,A1073,[8]Sheet1!$AD:$AD)</f>
        <v>0</v>
      </c>
    </row>
    <row r="1074" hidden="1" customHeight="1" spans="1:58">
      <c r="A1074" s="248">
        <v>2170207</v>
      </c>
      <c r="B1074" s="249" t="s">
        <v>905</v>
      </c>
      <c r="C1074" s="63">
        <f t="shared" si="1963"/>
        <v>0</v>
      </c>
      <c r="D1074" s="63">
        <f t="shared" si="1964"/>
        <v>0</v>
      </c>
      <c r="E1074" s="63">
        <f t="shared" si="1965"/>
        <v>0</v>
      </c>
      <c r="F1074" s="63">
        <f t="shared" si="1966"/>
        <v>0</v>
      </c>
      <c r="G1074" s="63">
        <f t="shared" si="1967"/>
        <v>0</v>
      </c>
      <c r="H1074" s="63">
        <f t="shared" si="1968"/>
        <v>0</v>
      </c>
      <c r="I1074" s="106" t="str">
        <f t="shared" si="1939"/>
        <v>否</v>
      </c>
      <c r="J1074" s="146" t="str">
        <f t="shared" si="1940"/>
        <v>项</v>
      </c>
      <c r="K1074" s="146" t="str">
        <f t="shared" si="1941"/>
        <v>217</v>
      </c>
      <c r="N1074" s="218">
        <v>0</v>
      </c>
      <c r="O1074" s="146">
        <v>0</v>
      </c>
      <c r="P1074" s="219">
        <f t="shared" si="1969"/>
        <v>0</v>
      </c>
      <c r="Q1074" s="219">
        <v>0</v>
      </c>
      <c r="R1074" s="219">
        <v>0</v>
      </c>
      <c r="S1074" s="219">
        <f>VLOOKUP(A:A,[3]全区!$A$1:$O$65536,15,FALSE)</f>
        <v>0</v>
      </c>
      <c r="T1074" s="219">
        <v>0</v>
      </c>
      <c r="U1074" s="146">
        <f>VLOOKUP(A:A,[3]全区!$A$1:$Q$65536,17,FALSE)</f>
        <v>0</v>
      </c>
      <c r="V1074" s="219">
        <f t="shared" si="1970"/>
        <v>0</v>
      </c>
      <c r="W1074" s="219">
        <v>0</v>
      </c>
      <c r="X1074" s="182">
        <f>VLOOKUP(A:A,[3]全区!$A$1:$S$65536,19,FALSE)</f>
        <v>0</v>
      </c>
      <c r="Y1074" s="219">
        <f t="shared" si="1971"/>
        <v>0</v>
      </c>
      <c r="AA1074" s="182">
        <f>VLOOKUP(A:A,[2]全区!$A$1:$T$65536,20,FALSE)</f>
        <v>0</v>
      </c>
      <c r="AB1074" s="219">
        <f t="shared" si="1972"/>
        <v>0</v>
      </c>
      <c r="AC1074" s="182">
        <f>VLOOKUP(A:A,[1]全区!$A$1:$V$65536,22,FALSE)</f>
        <v>0</v>
      </c>
      <c r="AD1074" s="219">
        <f t="shared" si="1973"/>
        <v>0</v>
      </c>
      <c r="AE1074" s="182">
        <f>VLOOKUP(A:A,[2]全区!$A$1:$P$65536,16,FALSE)</f>
        <v>0</v>
      </c>
      <c r="AF1074" s="219">
        <f t="shared" si="1974"/>
        <v>0</v>
      </c>
      <c r="AH1074" s="182">
        <v>0</v>
      </c>
      <c r="AI1074" s="182">
        <f>VLOOKUP(A:A,'[4]YB01'!$A$1:$C$1317,3,FALSE)</f>
        <v>0</v>
      </c>
      <c r="AJ1074" s="177">
        <f t="shared" si="1975"/>
        <v>0</v>
      </c>
      <c r="AK1074" s="146">
        <v>0</v>
      </c>
      <c r="AL1074" s="146">
        <f t="shared" si="1976"/>
        <v>0</v>
      </c>
      <c r="AM1074" s="228">
        <v>0</v>
      </c>
      <c r="AN1074" s="182">
        <f t="shared" si="1907"/>
        <v>0</v>
      </c>
      <c r="AO1074" s="219">
        <v>0</v>
      </c>
      <c r="AP1074" s="176">
        <f>(SUMIF([5]预算调整!$O:$O,A:A,[5]预算调整!$AD:$AD))/10000</f>
        <v>0</v>
      </c>
      <c r="AQ1074" s="219">
        <f t="shared" si="1927"/>
        <v>0</v>
      </c>
      <c r="AR1074" s="219">
        <v>0</v>
      </c>
      <c r="AS1074" s="182">
        <f>(SUMIF([6]预算调整!$F:$F,A:A,[6]预算调整!$P:$P))/10000</f>
        <v>0</v>
      </c>
      <c r="AT1074" s="219">
        <f t="shared" si="1977"/>
        <v>0</v>
      </c>
      <c r="AW1074" s="231">
        <v>0</v>
      </c>
      <c r="AX1074" s="182">
        <f>(SUMIF([7]Sheet2!$B:$B,A:A,[7]Sheet2!$C:$C))/10000</f>
        <v>0</v>
      </c>
      <c r="AY1074" s="219">
        <f t="shared" si="1978"/>
        <v>0</v>
      </c>
      <c r="BC1074" s="182">
        <v>0</v>
      </c>
      <c r="BD1074" s="146">
        <f t="shared" si="1979"/>
        <v>0</v>
      </c>
      <c r="BE1074" s="182">
        <v>0</v>
      </c>
      <c r="BF1074" s="182">
        <f>SUMIF([8]Sheet1!$O:$O,A1074,[8]Sheet1!$AD:$AD)</f>
        <v>0</v>
      </c>
    </row>
    <row r="1075" hidden="1" customHeight="1" spans="1:58">
      <c r="A1075" s="248">
        <v>2170208</v>
      </c>
      <c r="B1075" s="249" t="s">
        <v>906</v>
      </c>
      <c r="C1075" s="63">
        <f t="shared" si="1963"/>
        <v>0</v>
      </c>
      <c r="D1075" s="63">
        <f t="shared" si="1964"/>
        <v>0</v>
      </c>
      <c r="E1075" s="63">
        <f t="shared" si="1965"/>
        <v>0</v>
      </c>
      <c r="F1075" s="63">
        <f t="shared" si="1966"/>
        <v>0</v>
      </c>
      <c r="G1075" s="63">
        <f t="shared" si="1967"/>
        <v>0</v>
      </c>
      <c r="H1075" s="63">
        <f t="shared" si="1968"/>
        <v>0</v>
      </c>
      <c r="I1075" s="106" t="str">
        <f t="shared" si="1939"/>
        <v>否</v>
      </c>
      <c r="J1075" s="146" t="str">
        <f t="shared" si="1940"/>
        <v>项</v>
      </c>
      <c r="K1075" s="146" t="str">
        <f t="shared" si="1941"/>
        <v>217</v>
      </c>
      <c r="N1075" s="218">
        <v>0</v>
      </c>
      <c r="O1075" s="146">
        <v>0</v>
      </c>
      <c r="P1075" s="219">
        <f t="shared" si="1969"/>
        <v>0</v>
      </c>
      <c r="Q1075" s="219">
        <v>0</v>
      </c>
      <c r="R1075" s="219">
        <v>0</v>
      </c>
      <c r="S1075" s="219">
        <f>VLOOKUP(A:A,[3]全区!$A$1:$O$65536,15,FALSE)</f>
        <v>0</v>
      </c>
      <c r="T1075" s="219">
        <v>0</v>
      </c>
      <c r="U1075" s="146">
        <f>VLOOKUP(A:A,[3]全区!$A$1:$Q$65536,17,FALSE)</f>
        <v>0</v>
      </c>
      <c r="V1075" s="219">
        <f t="shared" si="1970"/>
        <v>0</v>
      </c>
      <c r="W1075" s="219">
        <v>0</v>
      </c>
      <c r="X1075" s="182">
        <f>VLOOKUP(A:A,[3]全区!$A$1:$S$65536,19,FALSE)</f>
        <v>0</v>
      </c>
      <c r="Y1075" s="219">
        <f t="shared" si="1971"/>
        <v>0</v>
      </c>
      <c r="AA1075" s="182">
        <f>VLOOKUP(A:A,[2]全区!$A$1:$T$65536,20,FALSE)</f>
        <v>0</v>
      </c>
      <c r="AB1075" s="219">
        <f t="shared" si="1972"/>
        <v>0</v>
      </c>
      <c r="AC1075" s="182">
        <f>VLOOKUP(A:A,[1]全区!$A$1:$V$65536,22,FALSE)</f>
        <v>0</v>
      </c>
      <c r="AD1075" s="219">
        <f t="shared" si="1973"/>
        <v>0</v>
      </c>
      <c r="AE1075" s="182">
        <f>VLOOKUP(A:A,[2]全区!$A$1:$P$65536,16,FALSE)</f>
        <v>0</v>
      </c>
      <c r="AF1075" s="219">
        <f t="shared" si="1974"/>
        <v>0</v>
      </c>
      <c r="AH1075" s="182">
        <v>0</v>
      </c>
      <c r="AI1075" s="182">
        <f>VLOOKUP(A:A,'[4]YB01'!$A$1:$C$1317,3,FALSE)</f>
        <v>0</v>
      </c>
      <c r="AJ1075" s="177">
        <f t="shared" si="1975"/>
        <v>0</v>
      </c>
      <c r="AK1075" s="146">
        <v>0</v>
      </c>
      <c r="AL1075" s="146">
        <f t="shared" si="1976"/>
        <v>0</v>
      </c>
      <c r="AM1075" s="228">
        <v>0</v>
      </c>
      <c r="AN1075" s="182">
        <f t="shared" si="1907"/>
        <v>0</v>
      </c>
      <c r="AO1075" s="219">
        <v>0</v>
      </c>
      <c r="AP1075" s="176">
        <f>(SUMIF([5]预算调整!$O:$O,A:A,[5]预算调整!$AD:$AD))/10000</f>
        <v>0</v>
      </c>
      <c r="AQ1075" s="219">
        <f t="shared" si="1927"/>
        <v>0</v>
      </c>
      <c r="AR1075" s="219">
        <v>0</v>
      </c>
      <c r="AS1075" s="182">
        <f>(SUMIF([6]预算调整!$F:$F,A:A,[6]预算调整!$P:$P))/10000</f>
        <v>0</v>
      </c>
      <c r="AT1075" s="219">
        <f t="shared" si="1977"/>
        <v>0</v>
      </c>
      <c r="AW1075" s="231">
        <v>0</v>
      </c>
      <c r="AX1075" s="182">
        <f>(SUMIF([7]Sheet2!$B:$B,A:A,[7]Sheet2!$C:$C))/10000</f>
        <v>0</v>
      </c>
      <c r="AY1075" s="219">
        <f t="shared" si="1978"/>
        <v>0</v>
      </c>
      <c r="BC1075" s="182">
        <v>0</v>
      </c>
      <c r="BD1075" s="146">
        <f t="shared" si="1979"/>
        <v>0</v>
      </c>
      <c r="BE1075" s="182">
        <v>0</v>
      </c>
      <c r="BF1075" s="182">
        <f>SUMIF([8]Sheet1!$O:$O,A1075,[8]Sheet1!$AD:$AD)</f>
        <v>0</v>
      </c>
    </row>
    <row r="1076" hidden="1" customHeight="1" spans="1:58">
      <c r="A1076" s="248">
        <v>2170299</v>
      </c>
      <c r="B1076" s="249" t="s">
        <v>907</v>
      </c>
      <c r="C1076" s="63">
        <f t="shared" si="1963"/>
        <v>0</v>
      </c>
      <c r="D1076" s="63">
        <f t="shared" si="1964"/>
        <v>0</v>
      </c>
      <c r="E1076" s="63">
        <f t="shared" si="1965"/>
        <v>0</v>
      </c>
      <c r="F1076" s="63">
        <f t="shared" si="1966"/>
        <v>0</v>
      </c>
      <c r="G1076" s="63">
        <f t="shared" si="1967"/>
        <v>0</v>
      </c>
      <c r="H1076" s="63">
        <f t="shared" si="1968"/>
        <v>0</v>
      </c>
      <c r="I1076" s="106" t="str">
        <f t="shared" si="1939"/>
        <v>否</v>
      </c>
      <c r="J1076" s="146" t="str">
        <f t="shared" si="1940"/>
        <v>项</v>
      </c>
      <c r="K1076" s="146" t="str">
        <f t="shared" si="1941"/>
        <v>217</v>
      </c>
      <c r="N1076" s="218">
        <v>0</v>
      </c>
      <c r="O1076" s="146">
        <v>0</v>
      </c>
      <c r="P1076" s="219">
        <f t="shared" si="1969"/>
        <v>0</v>
      </c>
      <c r="Q1076" s="219">
        <v>0</v>
      </c>
      <c r="R1076" s="219">
        <v>0</v>
      </c>
      <c r="S1076" s="219">
        <f>VLOOKUP(A:A,[3]全区!$A$1:$O$65536,15,FALSE)</f>
        <v>0</v>
      </c>
      <c r="T1076" s="219">
        <v>0</v>
      </c>
      <c r="U1076" s="146">
        <f>VLOOKUP(A:A,[3]全区!$A$1:$Q$65536,17,FALSE)</f>
        <v>0</v>
      </c>
      <c r="V1076" s="219">
        <f t="shared" si="1970"/>
        <v>0</v>
      </c>
      <c r="W1076" s="219">
        <v>0</v>
      </c>
      <c r="X1076" s="182">
        <f>VLOOKUP(A:A,[3]全区!$A$1:$S$65536,19,FALSE)</f>
        <v>0</v>
      </c>
      <c r="Y1076" s="219">
        <f t="shared" si="1971"/>
        <v>0</v>
      </c>
      <c r="AA1076" s="182">
        <f>VLOOKUP(A:A,[2]全区!$A$1:$T$65536,20,FALSE)</f>
        <v>0</v>
      </c>
      <c r="AB1076" s="219">
        <f t="shared" si="1972"/>
        <v>0</v>
      </c>
      <c r="AC1076" s="182">
        <f>VLOOKUP(A:A,[1]全区!$A$1:$V$65536,22,FALSE)</f>
        <v>0</v>
      </c>
      <c r="AD1076" s="219">
        <f t="shared" si="1973"/>
        <v>0</v>
      </c>
      <c r="AE1076" s="182">
        <f>VLOOKUP(A:A,[2]全区!$A$1:$P$65536,16,FALSE)</f>
        <v>0</v>
      </c>
      <c r="AF1076" s="219">
        <f t="shared" si="1974"/>
        <v>0</v>
      </c>
      <c r="AH1076" s="182">
        <v>0</v>
      </c>
      <c r="AI1076" s="182">
        <f>VLOOKUP(A:A,'[4]YB01'!$A$1:$C$1317,3,FALSE)</f>
        <v>0</v>
      </c>
      <c r="AJ1076" s="177">
        <f t="shared" si="1975"/>
        <v>0</v>
      </c>
      <c r="AK1076" s="146">
        <v>0</v>
      </c>
      <c r="AL1076" s="146">
        <f t="shared" si="1976"/>
        <v>0</v>
      </c>
      <c r="AM1076" s="228">
        <v>0</v>
      </c>
      <c r="AN1076" s="182">
        <f t="shared" si="1907"/>
        <v>0</v>
      </c>
      <c r="AO1076" s="219">
        <v>0</v>
      </c>
      <c r="AP1076" s="176">
        <f>(SUMIF([5]预算调整!$O:$O,A:A,[5]预算调整!$AD:$AD))/10000</f>
        <v>0</v>
      </c>
      <c r="AQ1076" s="219">
        <f t="shared" si="1927"/>
        <v>0</v>
      </c>
      <c r="AR1076" s="219">
        <v>0</v>
      </c>
      <c r="AS1076" s="182">
        <f>(SUMIF([6]预算调整!$F:$F,A:A,[6]预算调整!$P:$P))/10000</f>
        <v>0</v>
      </c>
      <c r="AT1076" s="219">
        <f t="shared" si="1977"/>
        <v>0</v>
      </c>
      <c r="AW1076" s="231">
        <v>0</v>
      </c>
      <c r="AX1076" s="182">
        <f>(SUMIF([7]Sheet2!$B:$B,A:A,[7]Sheet2!$C:$C))/10000</f>
        <v>0</v>
      </c>
      <c r="AY1076" s="219">
        <f t="shared" si="1978"/>
        <v>0</v>
      </c>
      <c r="BC1076" s="182">
        <v>0</v>
      </c>
      <c r="BD1076" s="146">
        <f t="shared" si="1979"/>
        <v>0</v>
      </c>
      <c r="BE1076" s="182">
        <v>0</v>
      </c>
      <c r="BF1076" s="182">
        <f>SUMIF([8]Sheet1!$O:$O,A1076,[8]Sheet1!$AD:$AD)</f>
        <v>0</v>
      </c>
    </row>
    <row r="1077" s="177" customFormat="1" hidden="1" customHeight="1" spans="1:58">
      <c r="A1077" s="209">
        <v>21703</v>
      </c>
      <c r="B1077" s="207" t="s">
        <v>908</v>
      </c>
      <c r="C1077" s="66">
        <f t="shared" ref="C1077:H1077" si="1980">SUM(C1078:C1082)</f>
        <v>0</v>
      </c>
      <c r="D1077" s="66">
        <f t="shared" si="1980"/>
        <v>0</v>
      </c>
      <c r="E1077" s="66">
        <f t="shared" si="1980"/>
        <v>0</v>
      </c>
      <c r="F1077" s="66">
        <f t="shared" si="1980"/>
        <v>0</v>
      </c>
      <c r="G1077" s="66">
        <f t="shared" si="1980"/>
        <v>0</v>
      </c>
      <c r="H1077" s="66">
        <f t="shared" si="1980"/>
        <v>0</v>
      </c>
      <c r="I1077" s="106" t="str">
        <f t="shared" si="1939"/>
        <v>否</v>
      </c>
      <c r="J1077" s="143" t="str">
        <f t="shared" si="1940"/>
        <v>款</v>
      </c>
      <c r="K1077" s="143" t="str">
        <f t="shared" si="1941"/>
        <v>217</v>
      </c>
      <c r="L1077" s="143"/>
      <c r="M1077" s="143"/>
      <c r="N1077" s="143"/>
      <c r="O1077" s="143"/>
      <c r="P1077" s="143"/>
      <c r="Q1077" s="143"/>
      <c r="R1077" s="143"/>
      <c r="S1077" s="143"/>
      <c r="T1077" s="143"/>
      <c r="U1077" s="143"/>
      <c r="V1077" s="143"/>
      <c r="W1077" s="143"/>
      <c r="AN1077" s="182">
        <f t="shared" si="1907"/>
        <v>0</v>
      </c>
      <c r="AO1077" s="219"/>
      <c r="AP1077" s="176">
        <f>(SUMIF([5]预算调整!$O:$O,A:A,[5]预算调整!$AD:$AD))/10000</f>
        <v>0</v>
      </c>
      <c r="AQ1077" s="219">
        <f t="shared" si="1927"/>
        <v>0</v>
      </c>
      <c r="AR1077" s="219"/>
      <c r="AS1077" s="182">
        <v>0</v>
      </c>
      <c r="AX1077" s="182">
        <v>0</v>
      </c>
      <c r="BC1077" s="182"/>
      <c r="BD1077" s="182"/>
      <c r="BE1077" s="182">
        <v>0</v>
      </c>
      <c r="BF1077" s="182"/>
    </row>
    <row r="1078" hidden="1" customHeight="1" spans="1:58">
      <c r="A1078" s="208">
        <v>2170301</v>
      </c>
      <c r="B1078" s="60" t="s">
        <v>909</v>
      </c>
      <c r="C1078" s="63">
        <f t="shared" ref="C1078:C1082" si="1981">N1078+T1078+W1078</f>
        <v>0</v>
      </c>
      <c r="D1078" s="63">
        <f t="shared" ref="D1078:D1082" si="1982">Q1078+T1078</f>
        <v>0</v>
      </c>
      <c r="E1078" s="63">
        <f t="shared" ref="E1078:E1082" si="1983">H1078-C1078</f>
        <v>0</v>
      </c>
      <c r="F1078" s="63">
        <f t="shared" ref="F1078:F1082" si="1984">G1078-D1078</f>
        <v>0</v>
      </c>
      <c r="G1078" s="63">
        <f t="shared" ref="G1078:G1082" si="1985">AW1078</f>
        <v>0</v>
      </c>
      <c r="H1078" s="63">
        <f t="shared" ref="H1078:H1082" si="1986">AK1078+AN1078</f>
        <v>0</v>
      </c>
      <c r="I1078" s="106" t="str">
        <f t="shared" si="1939"/>
        <v>否</v>
      </c>
      <c r="J1078" s="146" t="str">
        <f t="shared" si="1940"/>
        <v>项</v>
      </c>
      <c r="K1078" s="146" t="str">
        <f t="shared" si="1941"/>
        <v>217</v>
      </c>
      <c r="N1078" s="218">
        <v>0</v>
      </c>
      <c r="O1078" s="146">
        <v>0</v>
      </c>
      <c r="P1078" s="219">
        <f>ROUND(O1078,0)</f>
        <v>0</v>
      </c>
      <c r="Q1078" s="219">
        <v>0</v>
      </c>
      <c r="R1078" s="219">
        <v>0</v>
      </c>
      <c r="S1078" s="219">
        <f>VLOOKUP(A:A,[3]全区!$A$1:$O$65536,15,FALSE)</f>
        <v>0</v>
      </c>
      <c r="T1078" s="219">
        <v>0</v>
      </c>
      <c r="U1078" s="146">
        <f>VLOOKUP(A:A,[3]全区!$A$1:$Q$65536,17,FALSE)</f>
        <v>0</v>
      </c>
      <c r="V1078" s="219">
        <f>ROUND(U1078,0)</f>
        <v>0</v>
      </c>
      <c r="W1078" s="219">
        <v>0</v>
      </c>
      <c r="X1078" s="182">
        <f>VLOOKUP(A:A,[3]全区!$A$1:$S$65536,19,FALSE)</f>
        <v>0</v>
      </c>
      <c r="Y1078" s="219">
        <f>ROUND(X1078,0)</f>
        <v>0</v>
      </c>
      <c r="AA1078" s="182">
        <f>VLOOKUP(A:A,[2]全区!$A$1:$T$65536,20,FALSE)</f>
        <v>0</v>
      </c>
      <c r="AB1078" s="219">
        <f>ROUND(AA1078,0)</f>
        <v>0</v>
      </c>
      <c r="AC1078" s="182">
        <f>VLOOKUP(A:A,[1]全区!$A$1:$V$65536,22,FALSE)</f>
        <v>0</v>
      </c>
      <c r="AD1078" s="219">
        <f>ROUND(AC1078,0)</f>
        <v>0</v>
      </c>
      <c r="AE1078" s="182">
        <f>VLOOKUP(A:A,[2]全区!$A$1:$P$65536,16,FALSE)</f>
        <v>0</v>
      </c>
      <c r="AF1078" s="219">
        <f>ROUND(AE1078,0)</f>
        <v>0</v>
      </c>
      <c r="AH1078" s="182">
        <v>0</v>
      </c>
      <c r="AI1078" s="182">
        <f>VLOOKUP(A:A,'[4]YB01'!$A$1:$C$1317,3,FALSE)</f>
        <v>0</v>
      </c>
      <c r="AJ1078" s="177">
        <f t="shared" ref="AJ1078:AJ1082" si="1987">AO1078+AR1078</f>
        <v>0</v>
      </c>
      <c r="AK1078" s="146">
        <v>0</v>
      </c>
      <c r="AL1078" s="146">
        <f>ROUND(AM1078,0)</f>
        <v>0</v>
      </c>
      <c r="AM1078" s="228">
        <v>0</v>
      </c>
      <c r="AN1078" s="182">
        <f t="shared" si="1907"/>
        <v>0</v>
      </c>
      <c r="AO1078" s="219">
        <v>0</v>
      </c>
      <c r="AP1078" s="176">
        <f>(SUMIF([5]预算调整!$O:$O,A:A,[5]预算调整!$AD:$AD))/10000</f>
        <v>0</v>
      </c>
      <c r="AQ1078" s="219">
        <f t="shared" si="1927"/>
        <v>0</v>
      </c>
      <c r="AR1078" s="219">
        <v>0</v>
      </c>
      <c r="AS1078" s="182">
        <f>(SUMIF([6]预算调整!$F:$F,A:A,[6]预算调整!$P:$P))/10000</f>
        <v>0</v>
      </c>
      <c r="AT1078" s="219">
        <f t="shared" ref="AT1078:AT1082" si="1988">ROUND(AS1078,0)</f>
        <v>0</v>
      </c>
      <c r="AW1078" s="231">
        <v>0</v>
      </c>
      <c r="AX1078" s="182">
        <f>(SUMIF([7]Sheet2!$B:$B,A:A,[7]Sheet2!$C:$C))/10000</f>
        <v>0</v>
      </c>
      <c r="AY1078" s="219">
        <f t="shared" ref="AY1078:AY1082" si="1989">ROUND(AX1078,0)</f>
        <v>0</v>
      </c>
      <c r="BC1078" s="182">
        <v>0</v>
      </c>
      <c r="BD1078" s="146">
        <f t="shared" ref="BD1078:BD1082" si="1990">ROUND(BE1078,0)</f>
        <v>0</v>
      </c>
      <c r="BE1078" s="182">
        <v>0</v>
      </c>
      <c r="BF1078" s="182">
        <f>SUMIF([8]Sheet1!$O:$O,A1078,[8]Sheet1!$AD:$AD)</f>
        <v>0</v>
      </c>
    </row>
    <row r="1079" hidden="1" customHeight="1" spans="1:58">
      <c r="A1079" s="208">
        <v>2170302</v>
      </c>
      <c r="B1079" s="60" t="s">
        <v>910</v>
      </c>
      <c r="C1079" s="63">
        <f t="shared" si="1981"/>
        <v>0</v>
      </c>
      <c r="D1079" s="63">
        <f t="shared" si="1982"/>
        <v>0</v>
      </c>
      <c r="E1079" s="63">
        <f t="shared" si="1983"/>
        <v>0</v>
      </c>
      <c r="F1079" s="63">
        <f t="shared" si="1984"/>
        <v>0</v>
      </c>
      <c r="G1079" s="63">
        <f t="shared" si="1985"/>
        <v>0</v>
      </c>
      <c r="H1079" s="63">
        <f t="shared" si="1986"/>
        <v>0</v>
      </c>
      <c r="I1079" s="106" t="str">
        <f t="shared" si="1939"/>
        <v>否</v>
      </c>
      <c r="J1079" s="146" t="str">
        <f t="shared" si="1940"/>
        <v>项</v>
      </c>
      <c r="K1079" s="146" t="str">
        <f t="shared" si="1941"/>
        <v>217</v>
      </c>
      <c r="N1079" s="218">
        <v>0</v>
      </c>
      <c r="O1079" s="146">
        <v>0</v>
      </c>
      <c r="P1079" s="219">
        <f>ROUND(O1079,0)</f>
        <v>0</v>
      </c>
      <c r="Q1079" s="219">
        <v>0</v>
      </c>
      <c r="R1079" s="219">
        <v>0</v>
      </c>
      <c r="S1079" s="219">
        <f>VLOOKUP(A:A,[3]全区!$A$1:$O$65536,15,FALSE)</f>
        <v>0</v>
      </c>
      <c r="T1079" s="219">
        <v>0</v>
      </c>
      <c r="U1079" s="146">
        <f>VLOOKUP(A:A,[3]全区!$A$1:$Q$65536,17,FALSE)</f>
        <v>0</v>
      </c>
      <c r="V1079" s="219">
        <f>ROUND(U1079,0)</f>
        <v>0</v>
      </c>
      <c r="W1079" s="219">
        <v>0</v>
      </c>
      <c r="X1079" s="182">
        <f>VLOOKUP(A:A,[3]全区!$A$1:$S$65536,19,FALSE)</f>
        <v>0</v>
      </c>
      <c r="Y1079" s="219">
        <f>ROUND(X1079,0)</f>
        <v>0</v>
      </c>
      <c r="AA1079" s="182">
        <f>VLOOKUP(A:A,[2]全区!$A$1:$T$65536,20,FALSE)</f>
        <v>0</v>
      </c>
      <c r="AB1079" s="219">
        <f>ROUND(AA1079,0)</f>
        <v>0</v>
      </c>
      <c r="AC1079" s="182">
        <f>VLOOKUP(A:A,[1]全区!$A$1:$V$65536,22,FALSE)</f>
        <v>0</v>
      </c>
      <c r="AD1079" s="219">
        <f>ROUND(AC1079,0)</f>
        <v>0</v>
      </c>
      <c r="AE1079" s="182">
        <f>VLOOKUP(A:A,[2]全区!$A$1:$P$65536,16,FALSE)</f>
        <v>0</v>
      </c>
      <c r="AF1079" s="219">
        <f>ROUND(AE1079,0)</f>
        <v>0</v>
      </c>
      <c r="AH1079" s="182">
        <v>0</v>
      </c>
      <c r="AI1079" s="182">
        <f>VLOOKUP(A:A,'[4]YB01'!$A$1:$C$1317,3,FALSE)</f>
        <v>0</v>
      </c>
      <c r="AJ1079" s="177">
        <f t="shared" si="1987"/>
        <v>0</v>
      </c>
      <c r="AK1079" s="146">
        <v>0</v>
      </c>
      <c r="AL1079" s="146">
        <f>ROUND(AM1079,0)</f>
        <v>0</v>
      </c>
      <c r="AM1079" s="228">
        <v>0</v>
      </c>
      <c r="AN1079" s="182">
        <f t="shared" si="1907"/>
        <v>0</v>
      </c>
      <c r="AO1079" s="219">
        <v>0</v>
      </c>
      <c r="AP1079" s="176">
        <f>(SUMIF([5]预算调整!$O:$O,A:A,[5]预算调整!$AD:$AD))/10000</f>
        <v>0</v>
      </c>
      <c r="AQ1079" s="219">
        <f t="shared" si="1927"/>
        <v>0</v>
      </c>
      <c r="AR1079" s="219">
        <v>0</v>
      </c>
      <c r="AS1079" s="182">
        <f>(SUMIF([6]预算调整!$F:$F,A:A,[6]预算调整!$P:$P))/10000</f>
        <v>0</v>
      </c>
      <c r="AT1079" s="219">
        <f t="shared" si="1988"/>
        <v>0</v>
      </c>
      <c r="AW1079" s="231">
        <v>0</v>
      </c>
      <c r="AX1079" s="182">
        <f>(SUMIF([7]Sheet2!$B:$B,A:A,[7]Sheet2!$C:$C))/10000</f>
        <v>0</v>
      </c>
      <c r="AY1079" s="219">
        <f t="shared" si="1989"/>
        <v>0</v>
      </c>
      <c r="BC1079" s="182">
        <v>0</v>
      </c>
      <c r="BD1079" s="146">
        <f t="shared" si="1990"/>
        <v>0</v>
      </c>
      <c r="BE1079" s="182">
        <v>0</v>
      </c>
      <c r="BF1079" s="182">
        <f>SUMIF([8]Sheet1!$O:$O,A1079,[8]Sheet1!$AD:$AD)</f>
        <v>0</v>
      </c>
    </row>
    <row r="1080" hidden="1" customHeight="1" spans="1:58">
      <c r="A1080" s="208">
        <v>2170303</v>
      </c>
      <c r="B1080" s="60" t="s">
        <v>911</v>
      </c>
      <c r="C1080" s="63">
        <f t="shared" si="1981"/>
        <v>0</v>
      </c>
      <c r="D1080" s="63">
        <f t="shared" si="1982"/>
        <v>0</v>
      </c>
      <c r="E1080" s="63">
        <f t="shared" si="1983"/>
        <v>0</v>
      </c>
      <c r="F1080" s="63">
        <f t="shared" si="1984"/>
        <v>0</v>
      </c>
      <c r="G1080" s="63">
        <f t="shared" si="1985"/>
        <v>0</v>
      </c>
      <c r="H1080" s="63">
        <f t="shared" si="1986"/>
        <v>0</v>
      </c>
      <c r="I1080" s="106" t="str">
        <f t="shared" si="1939"/>
        <v>否</v>
      </c>
      <c r="J1080" s="146" t="str">
        <f t="shared" si="1940"/>
        <v>项</v>
      </c>
      <c r="K1080" s="146" t="str">
        <f t="shared" si="1941"/>
        <v>217</v>
      </c>
      <c r="N1080" s="218">
        <v>0</v>
      </c>
      <c r="O1080" s="146">
        <v>0</v>
      </c>
      <c r="P1080" s="219">
        <f>ROUND(O1080,0)</f>
        <v>0</v>
      </c>
      <c r="Q1080" s="219">
        <v>0</v>
      </c>
      <c r="R1080" s="219">
        <v>0</v>
      </c>
      <c r="S1080" s="219">
        <f>VLOOKUP(A:A,[3]全区!$A$1:$O$65536,15,FALSE)</f>
        <v>0</v>
      </c>
      <c r="T1080" s="219">
        <v>0</v>
      </c>
      <c r="U1080" s="146">
        <f>VLOOKUP(A:A,[3]全区!$A$1:$Q$65536,17,FALSE)</f>
        <v>0</v>
      </c>
      <c r="V1080" s="219">
        <f>ROUND(U1080,0)</f>
        <v>0</v>
      </c>
      <c r="W1080" s="219">
        <v>0</v>
      </c>
      <c r="X1080" s="182">
        <f>VLOOKUP(A:A,[3]全区!$A$1:$S$65536,19,FALSE)</f>
        <v>0</v>
      </c>
      <c r="Y1080" s="219">
        <f>ROUND(X1080,0)</f>
        <v>0</v>
      </c>
      <c r="AA1080" s="182">
        <f>VLOOKUP(A:A,[2]全区!$A$1:$T$65536,20,FALSE)</f>
        <v>0</v>
      </c>
      <c r="AB1080" s="219">
        <f>ROUND(AA1080,0)</f>
        <v>0</v>
      </c>
      <c r="AC1080" s="182">
        <f>VLOOKUP(A:A,[1]全区!$A$1:$V$65536,22,FALSE)</f>
        <v>0</v>
      </c>
      <c r="AD1080" s="219">
        <f>ROUND(AC1080,0)</f>
        <v>0</v>
      </c>
      <c r="AE1080" s="182">
        <f>VLOOKUP(A:A,[2]全区!$A$1:$P$65536,16,FALSE)</f>
        <v>0</v>
      </c>
      <c r="AF1080" s="219">
        <f>ROUND(AE1080,0)</f>
        <v>0</v>
      </c>
      <c r="AH1080" s="182">
        <v>0</v>
      </c>
      <c r="AI1080" s="182">
        <f>VLOOKUP(A:A,'[4]YB01'!$A$1:$C$1317,3,FALSE)</f>
        <v>0</v>
      </c>
      <c r="AJ1080" s="177">
        <f t="shared" si="1987"/>
        <v>0</v>
      </c>
      <c r="AK1080" s="146">
        <v>0</v>
      </c>
      <c r="AL1080" s="146">
        <f>ROUND(AM1080,0)</f>
        <v>0</v>
      </c>
      <c r="AM1080" s="228">
        <v>0</v>
      </c>
      <c r="AN1080" s="182">
        <f t="shared" si="1907"/>
        <v>0</v>
      </c>
      <c r="AO1080" s="219">
        <v>0</v>
      </c>
      <c r="AP1080" s="176">
        <f>(SUMIF([5]预算调整!$O:$O,A:A,[5]预算调整!$AD:$AD))/10000</f>
        <v>0</v>
      </c>
      <c r="AQ1080" s="219">
        <f t="shared" si="1927"/>
        <v>0</v>
      </c>
      <c r="AR1080" s="219">
        <v>0</v>
      </c>
      <c r="AS1080" s="182">
        <f>(SUMIF([6]预算调整!$F:$F,A:A,[6]预算调整!$P:$P))/10000</f>
        <v>0</v>
      </c>
      <c r="AT1080" s="219">
        <f t="shared" si="1988"/>
        <v>0</v>
      </c>
      <c r="AW1080" s="231">
        <v>0</v>
      </c>
      <c r="AX1080" s="182">
        <f>(SUMIF([7]Sheet2!$B:$B,A:A,[7]Sheet2!$C:$C))/10000</f>
        <v>0</v>
      </c>
      <c r="AY1080" s="219">
        <f t="shared" si="1989"/>
        <v>0</v>
      </c>
      <c r="BC1080" s="182">
        <v>0</v>
      </c>
      <c r="BD1080" s="146">
        <f t="shared" si="1990"/>
        <v>0</v>
      </c>
      <c r="BE1080" s="182">
        <v>0</v>
      </c>
      <c r="BF1080" s="182">
        <f>SUMIF([8]Sheet1!$O:$O,A1080,[8]Sheet1!$AD:$AD)</f>
        <v>0</v>
      </c>
    </row>
    <row r="1081" hidden="1" customHeight="1" spans="1:58">
      <c r="A1081" s="208">
        <v>2170304</v>
      </c>
      <c r="B1081" s="60" t="s">
        <v>912</v>
      </c>
      <c r="C1081" s="63">
        <f t="shared" si="1981"/>
        <v>0</v>
      </c>
      <c r="D1081" s="63">
        <f t="shared" si="1982"/>
        <v>0</v>
      </c>
      <c r="E1081" s="63">
        <f t="shared" si="1983"/>
        <v>0</v>
      </c>
      <c r="F1081" s="63">
        <f t="shared" si="1984"/>
        <v>0</v>
      </c>
      <c r="G1081" s="63">
        <f t="shared" si="1985"/>
        <v>0</v>
      </c>
      <c r="H1081" s="63">
        <f t="shared" si="1986"/>
        <v>0</v>
      </c>
      <c r="I1081" s="106" t="str">
        <f t="shared" si="1939"/>
        <v>否</v>
      </c>
      <c r="J1081" s="146" t="str">
        <f t="shared" si="1940"/>
        <v>项</v>
      </c>
      <c r="K1081" s="146" t="str">
        <f t="shared" si="1941"/>
        <v>217</v>
      </c>
      <c r="N1081" s="218">
        <v>0</v>
      </c>
      <c r="O1081" s="146">
        <v>0</v>
      </c>
      <c r="P1081" s="219">
        <f>ROUND(O1081,0)</f>
        <v>0</v>
      </c>
      <c r="Q1081" s="219">
        <v>0</v>
      </c>
      <c r="R1081" s="219">
        <v>0</v>
      </c>
      <c r="S1081" s="219">
        <f>VLOOKUP(A:A,[3]全区!$A$1:$O$65536,15,FALSE)</f>
        <v>0</v>
      </c>
      <c r="T1081" s="219">
        <v>0</v>
      </c>
      <c r="U1081" s="146">
        <f>VLOOKUP(A:A,[3]全区!$A$1:$Q$65536,17,FALSE)</f>
        <v>0</v>
      </c>
      <c r="V1081" s="219">
        <f>ROUND(U1081,0)</f>
        <v>0</v>
      </c>
      <c r="W1081" s="219">
        <v>0</v>
      </c>
      <c r="X1081" s="182">
        <f>VLOOKUP(A:A,[3]全区!$A$1:$S$65536,19,FALSE)</f>
        <v>0</v>
      </c>
      <c r="Y1081" s="219">
        <f>ROUND(X1081,0)</f>
        <v>0</v>
      </c>
      <c r="AA1081" s="182">
        <f>VLOOKUP(A:A,[2]全区!$A$1:$T$65536,20,FALSE)</f>
        <v>0</v>
      </c>
      <c r="AB1081" s="219">
        <f>ROUND(AA1081,0)</f>
        <v>0</v>
      </c>
      <c r="AC1081" s="182">
        <f>VLOOKUP(A:A,[1]全区!$A$1:$V$65536,22,FALSE)</f>
        <v>0</v>
      </c>
      <c r="AD1081" s="219">
        <f>ROUND(AC1081,0)</f>
        <v>0</v>
      </c>
      <c r="AE1081" s="182">
        <f>VLOOKUP(A:A,[2]全区!$A$1:$P$65536,16,FALSE)</f>
        <v>0</v>
      </c>
      <c r="AF1081" s="219">
        <f>ROUND(AE1081,0)</f>
        <v>0</v>
      </c>
      <c r="AH1081" s="182">
        <v>0</v>
      </c>
      <c r="AI1081" s="182">
        <f>VLOOKUP(A:A,'[4]YB01'!$A$1:$C$1317,3,FALSE)</f>
        <v>0</v>
      </c>
      <c r="AJ1081" s="177">
        <f t="shared" si="1987"/>
        <v>0</v>
      </c>
      <c r="AK1081" s="146">
        <v>0</v>
      </c>
      <c r="AL1081" s="146">
        <f>ROUND(AM1081,0)</f>
        <v>0</v>
      </c>
      <c r="AM1081" s="228">
        <v>0</v>
      </c>
      <c r="AN1081" s="182">
        <f t="shared" si="1907"/>
        <v>0</v>
      </c>
      <c r="AO1081" s="219">
        <v>0</v>
      </c>
      <c r="AP1081" s="176">
        <f>(SUMIF([5]预算调整!$O:$O,A:A,[5]预算调整!$AD:$AD))/10000</f>
        <v>0</v>
      </c>
      <c r="AQ1081" s="219">
        <f t="shared" si="1927"/>
        <v>0</v>
      </c>
      <c r="AR1081" s="219">
        <v>0</v>
      </c>
      <c r="AS1081" s="182">
        <f>(SUMIF([6]预算调整!$F:$F,A:A,[6]预算调整!$P:$P))/10000</f>
        <v>0</v>
      </c>
      <c r="AT1081" s="219">
        <f t="shared" si="1988"/>
        <v>0</v>
      </c>
      <c r="AW1081" s="231">
        <v>0</v>
      </c>
      <c r="AX1081" s="182">
        <f>(SUMIF([7]Sheet2!$B:$B,A:A,[7]Sheet2!$C:$C))/10000</f>
        <v>0</v>
      </c>
      <c r="AY1081" s="219">
        <f t="shared" si="1989"/>
        <v>0</v>
      </c>
      <c r="BC1081" s="182">
        <v>0</v>
      </c>
      <c r="BD1081" s="146">
        <f t="shared" si="1990"/>
        <v>0</v>
      </c>
      <c r="BE1081" s="182">
        <v>0</v>
      </c>
      <c r="BF1081" s="182">
        <f>SUMIF([8]Sheet1!$O:$O,A1081,[8]Sheet1!$AD:$AD)</f>
        <v>0</v>
      </c>
    </row>
    <row r="1082" hidden="1" customHeight="1" spans="1:58">
      <c r="A1082" s="208">
        <v>2170399</v>
      </c>
      <c r="B1082" s="60" t="s">
        <v>913</v>
      </c>
      <c r="C1082" s="63">
        <f t="shared" si="1981"/>
        <v>0</v>
      </c>
      <c r="D1082" s="63">
        <f t="shared" si="1982"/>
        <v>0</v>
      </c>
      <c r="E1082" s="63">
        <f t="shared" si="1983"/>
        <v>0</v>
      </c>
      <c r="F1082" s="63">
        <f t="shared" si="1984"/>
        <v>0</v>
      </c>
      <c r="G1082" s="63">
        <f t="shared" si="1985"/>
        <v>0</v>
      </c>
      <c r="H1082" s="63">
        <f t="shared" si="1986"/>
        <v>0</v>
      </c>
      <c r="I1082" s="106" t="str">
        <f t="shared" si="1939"/>
        <v>否</v>
      </c>
      <c r="J1082" s="146" t="str">
        <f t="shared" si="1940"/>
        <v>项</v>
      </c>
      <c r="K1082" s="146" t="str">
        <f t="shared" si="1941"/>
        <v>217</v>
      </c>
      <c r="N1082" s="218">
        <v>0</v>
      </c>
      <c r="O1082" s="146">
        <v>0</v>
      </c>
      <c r="P1082" s="219">
        <f>ROUND(O1082,0)</f>
        <v>0</v>
      </c>
      <c r="Q1082" s="219">
        <v>0</v>
      </c>
      <c r="R1082" s="219">
        <v>0</v>
      </c>
      <c r="S1082" s="219">
        <f>VLOOKUP(A:A,[3]全区!$A$1:$O$65536,15,FALSE)</f>
        <v>0</v>
      </c>
      <c r="T1082" s="219">
        <v>0</v>
      </c>
      <c r="U1082" s="146">
        <f>VLOOKUP(A:A,[3]全区!$A$1:$Q$65536,17,FALSE)</f>
        <v>0</v>
      </c>
      <c r="V1082" s="219">
        <f>ROUND(U1082,0)</f>
        <v>0</v>
      </c>
      <c r="W1082" s="219">
        <v>0</v>
      </c>
      <c r="X1082" s="182">
        <f>VLOOKUP(A:A,[3]全区!$A$1:$S$65536,19,FALSE)</f>
        <v>0</v>
      </c>
      <c r="Y1082" s="219">
        <f>ROUND(X1082,0)</f>
        <v>0</v>
      </c>
      <c r="AA1082" s="182">
        <f>VLOOKUP(A:A,[2]全区!$A$1:$T$65536,20,FALSE)</f>
        <v>0</v>
      </c>
      <c r="AB1082" s="219">
        <f>ROUND(AA1082,0)</f>
        <v>0</v>
      </c>
      <c r="AC1082" s="182">
        <f>VLOOKUP(A:A,[1]全区!$A$1:$V$65536,22,FALSE)</f>
        <v>0</v>
      </c>
      <c r="AD1082" s="219">
        <f>ROUND(AC1082,0)</f>
        <v>0</v>
      </c>
      <c r="AE1082" s="182">
        <f>VLOOKUP(A:A,[2]全区!$A$1:$P$65536,16,FALSE)</f>
        <v>0</v>
      </c>
      <c r="AF1082" s="219">
        <f>ROUND(AE1082,0)</f>
        <v>0</v>
      </c>
      <c r="AH1082" s="182">
        <v>0</v>
      </c>
      <c r="AI1082" s="182">
        <f>VLOOKUP(A:A,'[4]YB01'!$A$1:$C$1317,3,FALSE)</f>
        <v>0</v>
      </c>
      <c r="AJ1082" s="177">
        <f t="shared" si="1987"/>
        <v>0</v>
      </c>
      <c r="AK1082" s="146">
        <v>0</v>
      </c>
      <c r="AL1082" s="146">
        <f>ROUND(AM1082,0)</f>
        <v>0</v>
      </c>
      <c r="AM1082" s="228">
        <v>0</v>
      </c>
      <c r="AN1082" s="182">
        <f t="shared" si="1907"/>
        <v>0</v>
      </c>
      <c r="AO1082" s="219">
        <v>0</v>
      </c>
      <c r="AP1082" s="176">
        <f>(SUMIF([5]预算调整!$O:$O,A:A,[5]预算调整!$AD:$AD))/10000</f>
        <v>0</v>
      </c>
      <c r="AQ1082" s="219">
        <f t="shared" si="1927"/>
        <v>0</v>
      </c>
      <c r="AR1082" s="219">
        <v>0</v>
      </c>
      <c r="AS1082" s="182">
        <f>(SUMIF([6]预算调整!$F:$F,A:A,[6]预算调整!$P:$P))/10000</f>
        <v>0</v>
      </c>
      <c r="AT1082" s="219">
        <f t="shared" si="1988"/>
        <v>0</v>
      </c>
      <c r="AW1082" s="231">
        <v>0</v>
      </c>
      <c r="AX1082" s="182">
        <f>(SUMIF([7]Sheet2!$B:$B,A:A,[7]Sheet2!$C:$C))/10000</f>
        <v>0</v>
      </c>
      <c r="AY1082" s="219">
        <f t="shared" si="1989"/>
        <v>0</v>
      </c>
      <c r="BC1082" s="182">
        <v>0</v>
      </c>
      <c r="BD1082" s="146">
        <f t="shared" si="1990"/>
        <v>0</v>
      </c>
      <c r="BE1082" s="182">
        <v>0</v>
      </c>
      <c r="BF1082" s="182">
        <f>SUMIF([8]Sheet1!$O:$O,A1082,[8]Sheet1!$AD:$AD)</f>
        <v>0</v>
      </c>
    </row>
    <row r="1083" s="177" customFormat="1" hidden="1" customHeight="1" spans="1:58">
      <c r="A1083" s="209">
        <v>21799</v>
      </c>
      <c r="B1083" s="207" t="s">
        <v>914</v>
      </c>
      <c r="C1083" s="66">
        <f t="shared" ref="C1083:H1083" si="1991">SUM(C1084:C1085)</f>
        <v>0</v>
      </c>
      <c r="D1083" s="66">
        <f t="shared" si="1991"/>
        <v>0</v>
      </c>
      <c r="E1083" s="66">
        <f t="shared" si="1991"/>
        <v>0</v>
      </c>
      <c r="F1083" s="66">
        <f t="shared" si="1991"/>
        <v>0</v>
      </c>
      <c r="G1083" s="66">
        <f t="shared" si="1991"/>
        <v>0</v>
      </c>
      <c r="H1083" s="66">
        <f t="shared" si="1991"/>
        <v>0</v>
      </c>
      <c r="I1083" s="106" t="str">
        <f t="shared" si="1939"/>
        <v>否</v>
      </c>
      <c r="J1083" s="143" t="str">
        <f t="shared" si="1940"/>
        <v>款</v>
      </c>
      <c r="K1083" s="143" t="str">
        <f t="shared" si="1941"/>
        <v>217</v>
      </c>
      <c r="L1083" s="143"/>
      <c r="M1083" s="143"/>
      <c r="N1083" s="143"/>
      <c r="O1083" s="143"/>
      <c r="P1083" s="143"/>
      <c r="Q1083" s="143"/>
      <c r="R1083" s="143"/>
      <c r="S1083" s="143"/>
      <c r="T1083" s="143"/>
      <c r="U1083" s="143"/>
      <c r="V1083" s="143"/>
      <c r="W1083" s="143"/>
      <c r="AN1083" s="182">
        <f t="shared" si="1907"/>
        <v>0</v>
      </c>
      <c r="AO1083" s="219"/>
      <c r="AP1083" s="176">
        <f>(SUMIF([5]预算调整!$O:$O,A:A,[5]预算调整!$AD:$AD))/10000</f>
        <v>0</v>
      </c>
      <c r="AQ1083" s="219">
        <f t="shared" si="1927"/>
        <v>0</v>
      </c>
      <c r="AR1083" s="219"/>
      <c r="AS1083" s="182">
        <v>0</v>
      </c>
      <c r="AX1083" s="182">
        <v>0</v>
      </c>
      <c r="BC1083" s="182"/>
      <c r="BD1083" s="182"/>
      <c r="BE1083" s="182">
        <v>0</v>
      </c>
      <c r="BF1083" s="182"/>
    </row>
    <row r="1084" hidden="1" customHeight="1" spans="1:58">
      <c r="A1084" s="236">
        <v>2179902</v>
      </c>
      <c r="B1084" s="60" t="s">
        <v>915</v>
      </c>
      <c r="C1084" s="63">
        <f t="shared" ref="C1084:C1095" si="1992">N1084+T1084+W1084</f>
        <v>0</v>
      </c>
      <c r="D1084" s="63">
        <f t="shared" ref="D1084:D1095" si="1993">Q1084+T1084</f>
        <v>0</v>
      </c>
      <c r="E1084" s="63">
        <f t="shared" ref="E1084:E1095" si="1994">H1084-C1084</f>
        <v>0</v>
      </c>
      <c r="F1084" s="63">
        <f t="shared" ref="F1084:F1095" si="1995">G1084-D1084</f>
        <v>0</v>
      </c>
      <c r="G1084" s="63">
        <f t="shared" ref="G1084:G1095" si="1996">AW1084</f>
        <v>0</v>
      </c>
      <c r="H1084" s="63">
        <f t="shared" ref="H1084:H1095" si="1997">AK1084+AN1084</f>
        <v>0</v>
      </c>
      <c r="I1084" s="106" t="str">
        <f t="shared" si="1939"/>
        <v>否</v>
      </c>
      <c r="J1084" s="146" t="str">
        <f t="shared" si="1940"/>
        <v>项</v>
      </c>
      <c r="K1084" s="146" t="str">
        <f t="shared" si="1941"/>
        <v>217</v>
      </c>
      <c r="N1084" s="218">
        <v>0</v>
      </c>
      <c r="O1084" s="146">
        <v>0</v>
      </c>
      <c r="P1084" s="219">
        <f>ROUND(O1084,0)</f>
        <v>0</v>
      </c>
      <c r="Q1084" s="219">
        <v>0</v>
      </c>
      <c r="R1084" s="219">
        <v>0</v>
      </c>
      <c r="S1084" s="219">
        <f>VLOOKUP(A:A,[3]全区!$A$1:$O$65536,15,FALSE)</f>
        <v>0</v>
      </c>
      <c r="T1084" s="219">
        <v>0</v>
      </c>
      <c r="U1084" s="146">
        <f>VLOOKUP(A:A,[3]全区!$A$1:$Q$65536,17,FALSE)</f>
        <v>0</v>
      </c>
      <c r="V1084" s="219">
        <f>ROUND(U1084,0)</f>
        <v>0</v>
      </c>
      <c r="W1084" s="219">
        <v>0</v>
      </c>
      <c r="X1084" s="182">
        <f>VLOOKUP(A:A,[3]全区!$A$1:$S$65536,19,FALSE)</f>
        <v>0</v>
      </c>
      <c r="Y1084" s="219">
        <f>ROUND(X1084,0)</f>
        <v>0</v>
      </c>
      <c r="AA1084" s="182">
        <f>VLOOKUP(A:A,[2]全区!$A$1:$T$65536,20,FALSE)</f>
        <v>0</v>
      </c>
      <c r="AB1084" s="219">
        <f>ROUND(AA1084,0)</f>
        <v>0</v>
      </c>
      <c r="AC1084" s="182">
        <f>VLOOKUP(A:A,[1]全区!$A$1:$V$65536,22,FALSE)</f>
        <v>0</v>
      </c>
      <c r="AD1084" s="219">
        <f>ROUND(AC1084,0)</f>
        <v>0</v>
      </c>
      <c r="AE1084" s="182">
        <f>VLOOKUP(A:A,[2]全区!$A$1:$P$65536,16,FALSE)</f>
        <v>0</v>
      </c>
      <c r="AF1084" s="219">
        <f>ROUND(AE1084,0)</f>
        <v>0</v>
      </c>
      <c r="AH1084" s="182">
        <v>0</v>
      </c>
      <c r="AI1084" s="182">
        <f>VLOOKUP(A:A,'[4]YB01'!$A$1:$C$1317,3,FALSE)</f>
        <v>0</v>
      </c>
      <c r="AJ1084" s="177">
        <f t="shared" ref="AJ1084:AJ1095" si="1998">AO1084+AR1084</f>
        <v>0</v>
      </c>
      <c r="AK1084" s="146">
        <v>0</v>
      </c>
      <c r="AL1084" s="146">
        <f>ROUND(AM1084,0)</f>
        <v>0</v>
      </c>
      <c r="AM1084" s="228">
        <v>0</v>
      </c>
      <c r="AN1084" s="182">
        <f t="shared" si="1907"/>
        <v>0</v>
      </c>
      <c r="AO1084" s="219">
        <v>0</v>
      </c>
      <c r="AP1084" s="176">
        <f>(SUMIF([5]预算调整!$O:$O,A:A,[5]预算调整!$AD:$AD))/10000</f>
        <v>0</v>
      </c>
      <c r="AQ1084" s="219">
        <f t="shared" si="1927"/>
        <v>0</v>
      </c>
      <c r="AR1084" s="219">
        <v>0</v>
      </c>
      <c r="AS1084" s="182">
        <f>(SUMIF([6]预算调整!$F:$F,A:A,[6]预算调整!$P:$P))/10000</f>
        <v>0</v>
      </c>
      <c r="AT1084" s="219">
        <f t="shared" ref="AT1084:AT1095" si="1999">ROUND(AS1084,0)</f>
        <v>0</v>
      </c>
      <c r="AW1084" s="231">
        <v>0</v>
      </c>
      <c r="AX1084" s="182">
        <f>(SUMIF([7]Sheet2!$B:$B,A:A,[7]Sheet2!$C:$C))/10000</f>
        <v>0</v>
      </c>
      <c r="AY1084" s="219">
        <f t="shared" ref="AY1084:AY1095" si="2000">ROUND(AX1084,0)</f>
        <v>0</v>
      </c>
      <c r="BC1084" s="182">
        <v>0</v>
      </c>
      <c r="BD1084" s="146">
        <f t="shared" ref="BD1084:BD1095" si="2001">ROUND(BE1084,0)</f>
        <v>0</v>
      </c>
      <c r="BE1084" s="182">
        <v>0</v>
      </c>
      <c r="BF1084" s="182">
        <f>SUMIF([8]Sheet1!$O:$O,A1084,[8]Sheet1!$AD:$AD)</f>
        <v>0</v>
      </c>
    </row>
    <row r="1085" hidden="1" customHeight="1" spans="1:58">
      <c r="A1085" s="236">
        <v>2179999</v>
      </c>
      <c r="B1085" s="60" t="s">
        <v>916</v>
      </c>
      <c r="C1085" s="63">
        <f t="shared" si="1992"/>
        <v>0</v>
      </c>
      <c r="D1085" s="63">
        <f t="shared" si="1993"/>
        <v>0</v>
      </c>
      <c r="E1085" s="63">
        <f t="shared" si="1994"/>
        <v>0</v>
      </c>
      <c r="F1085" s="63">
        <f t="shared" si="1995"/>
        <v>0</v>
      </c>
      <c r="G1085" s="63">
        <f t="shared" si="1996"/>
        <v>0</v>
      </c>
      <c r="H1085" s="63">
        <f t="shared" si="1997"/>
        <v>0</v>
      </c>
      <c r="I1085" s="106" t="str">
        <f t="shared" si="1939"/>
        <v>否</v>
      </c>
      <c r="J1085" s="146" t="str">
        <f t="shared" si="1940"/>
        <v>项</v>
      </c>
      <c r="K1085" s="146" t="str">
        <f t="shared" si="1941"/>
        <v>217</v>
      </c>
      <c r="N1085" s="218">
        <v>0</v>
      </c>
      <c r="O1085" s="146">
        <v>0</v>
      </c>
      <c r="P1085" s="219">
        <f>ROUND(O1085,0)</f>
        <v>0</v>
      </c>
      <c r="Q1085" s="219">
        <v>0</v>
      </c>
      <c r="R1085" s="219">
        <v>0</v>
      </c>
      <c r="S1085" s="219">
        <f>VLOOKUP(A:A,[3]全区!$A$1:$O$65536,15,FALSE)</f>
        <v>0</v>
      </c>
      <c r="T1085" s="219">
        <v>0</v>
      </c>
      <c r="U1085" s="146">
        <f>VLOOKUP(A:A,[3]全区!$A$1:$Q$65536,17,FALSE)</f>
        <v>0</v>
      </c>
      <c r="V1085" s="219">
        <f>ROUND(U1085,0)</f>
        <v>0</v>
      </c>
      <c r="W1085" s="219">
        <v>0</v>
      </c>
      <c r="X1085" s="182">
        <f>VLOOKUP(A:A,[3]全区!$A$1:$S$65536,19,FALSE)</f>
        <v>0</v>
      </c>
      <c r="Y1085" s="219">
        <f>ROUND(X1085,0)</f>
        <v>0</v>
      </c>
      <c r="AA1085" s="182">
        <f>VLOOKUP(A:A,[2]全区!$A$1:$T$65536,20,FALSE)</f>
        <v>0</v>
      </c>
      <c r="AB1085" s="219">
        <f>ROUND(AA1085,0)</f>
        <v>0</v>
      </c>
      <c r="AC1085" s="182">
        <f>VLOOKUP(A:A,[1]全区!$A$1:$V$65536,22,FALSE)</f>
        <v>0</v>
      </c>
      <c r="AD1085" s="219">
        <f>ROUND(AC1085,0)</f>
        <v>0</v>
      </c>
      <c r="AE1085" s="182">
        <f>VLOOKUP(A:A,[2]全区!$A$1:$P$65536,16,FALSE)</f>
        <v>0</v>
      </c>
      <c r="AF1085" s="219">
        <f>ROUND(AE1085,0)</f>
        <v>0</v>
      </c>
      <c r="AH1085" s="182">
        <v>0</v>
      </c>
      <c r="AI1085" s="182">
        <f>VLOOKUP(A:A,'[4]YB01'!$A$1:$C$1317,3,FALSE)</f>
        <v>0</v>
      </c>
      <c r="AJ1085" s="177">
        <f t="shared" si="1998"/>
        <v>0</v>
      </c>
      <c r="AK1085" s="146">
        <v>0</v>
      </c>
      <c r="AL1085" s="146">
        <f>ROUND(AM1085,0)</f>
        <v>0</v>
      </c>
      <c r="AM1085" s="228">
        <v>0</v>
      </c>
      <c r="AN1085" s="182">
        <f t="shared" si="1907"/>
        <v>0</v>
      </c>
      <c r="AO1085" s="219">
        <v>0</v>
      </c>
      <c r="AP1085" s="176">
        <f>(SUMIF([5]预算调整!$O:$O,A:A,[5]预算调整!$AD:$AD))/10000</f>
        <v>0</v>
      </c>
      <c r="AQ1085" s="219">
        <f t="shared" si="1927"/>
        <v>0</v>
      </c>
      <c r="AR1085" s="219">
        <v>0</v>
      </c>
      <c r="AS1085" s="182">
        <f>(SUMIF([6]预算调整!$F:$F,A:A,[6]预算调整!$P:$P))/10000</f>
        <v>0</v>
      </c>
      <c r="AT1085" s="219">
        <f t="shared" si="1999"/>
        <v>0</v>
      </c>
      <c r="AW1085" s="231">
        <v>0</v>
      </c>
      <c r="AX1085" s="182">
        <f>(SUMIF([7]Sheet2!$B:$B,A:A,[7]Sheet2!$C:$C))/10000</f>
        <v>0</v>
      </c>
      <c r="AY1085" s="219">
        <f t="shared" si="2000"/>
        <v>0</v>
      </c>
      <c r="BC1085" s="182">
        <v>0</v>
      </c>
      <c r="BD1085" s="146">
        <f t="shared" si="2001"/>
        <v>0</v>
      </c>
      <c r="BE1085" s="182">
        <v>0</v>
      </c>
      <c r="BF1085" s="182">
        <f>SUMIF([8]Sheet1!$O:$O,A1085,[8]Sheet1!$AD:$AD)</f>
        <v>0</v>
      </c>
    </row>
    <row r="1086" s="177" customFormat="1" hidden="1" customHeight="1" spans="1:58">
      <c r="A1086" s="234">
        <v>219</v>
      </c>
      <c r="B1086" s="205" t="s">
        <v>917</v>
      </c>
      <c r="C1086" s="55">
        <f t="shared" ref="C1086:H1086" si="2002">SUM(C1087:C1095)</f>
        <v>0</v>
      </c>
      <c r="D1086" s="55">
        <f t="shared" si="2002"/>
        <v>0</v>
      </c>
      <c r="E1086" s="55">
        <f t="shared" si="2002"/>
        <v>0</v>
      </c>
      <c r="F1086" s="55">
        <f t="shared" si="2002"/>
        <v>0</v>
      </c>
      <c r="G1086" s="55">
        <f t="shared" si="2002"/>
        <v>0</v>
      </c>
      <c r="H1086" s="55">
        <f t="shared" si="2002"/>
        <v>0</v>
      </c>
      <c r="I1086" s="106" t="str">
        <f t="shared" si="1939"/>
        <v>否</v>
      </c>
      <c r="J1086" s="143" t="str">
        <f t="shared" si="1940"/>
        <v>类</v>
      </c>
      <c r="K1086" s="143" t="str">
        <f t="shared" si="1941"/>
        <v>219</v>
      </c>
      <c r="L1086" s="143"/>
      <c r="M1086" s="143"/>
      <c r="N1086" s="143"/>
      <c r="O1086" s="143"/>
      <c r="P1086" s="143"/>
      <c r="Q1086" s="143"/>
      <c r="R1086" s="143"/>
      <c r="S1086" s="143"/>
      <c r="T1086" s="143"/>
      <c r="U1086" s="143"/>
      <c r="V1086" s="143"/>
      <c r="W1086" s="143"/>
      <c r="AN1086" s="182">
        <f t="shared" si="1907"/>
        <v>0</v>
      </c>
      <c r="AO1086" s="219"/>
      <c r="AP1086" s="176">
        <f>(SUMIF([5]预算调整!$O:$O,A:A,[5]预算调整!$AD:$AD))/10000</f>
        <v>0</v>
      </c>
      <c r="AQ1086" s="219">
        <f t="shared" si="1927"/>
        <v>0</v>
      </c>
      <c r="AR1086" s="219"/>
      <c r="AS1086" s="182">
        <v>0</v>
      </c>
      <c r="AX1086" s="182">
        <v>0</v>
      </c>
      <c r="BC1086" s="182"/>
      <c r="BD1086" s="182"/>
      <c r="BE1086" s="182">
        <v>0</v>
      </c>
      <c r="BF1086" s="182"/>
    </row>
    <row r="1087" hidden="1" customHeight="1" spans="1:58">
      <c r="A1087" s="208">
        <v>21901</v>
      </c>
      <c r="B1087" s="60" t="s">
        <v>918</v>
      </c>
      <c r="C1087" s="63">
        <f t="shared" si="1992"/>
        <v>0</v>
      </c>
      <c r="D1087" s="63">
        <f t="shared" si="1993"/>
        <v>0</v>
      </c>
      <c r="E1087" s="63">
        <f t="shared" si="1994"/>
        <v>0</v>
      </c>
      <c r="F1087" s="63">
        <f t="shared" si="1995"/>
        <v>0</v>
      </c>
      <c r="G1087" s="63">
        <f t="shared" si="1996"/>
        <v>0</v>
      </c>
      <c r="H1087" s="63">
        <f t="shared" si="1997"/>
        <v>0</v>
      </c>
      <c r="I1087" s="106" t="str">
        <f t="shared" si="1939"/>
        <v>否</v>
      </c>
      <c r="J1087" s="146" t="str">
        <f t="shared" si="1940"/>
        <v>款</v>
      </c>
      <c r="K1087" s="146" t="str">
        <f t="shared" si="1941"/>
        <v>219</v>
      </c>
      <c r="N1087" s="218">
        <v>0</v>
      </c>
      <c r="P1087" s="219">
        <f t="shared" ref="P1087:P1095" si="2003">ROUND(O1087,0)</f>
        <v>0</v>
      </c>
      <c r="Q1087" s="219"/>
      <c r="R1087" s="219"/>
      <c r="S1087" s="219"/>
      <c r="T1087" s="219"/>
      <c r="V1087" s="219"/>
      <c r="W1087" s="219">
        <v>0</v>
      </c>
      <c r="Y1087" s="219">
        <f t="shared" ref="Y1087:Y1095" si="2004">ROUND(X1087,0)</f>
        <v>0</v>
      </c>
      <c r="AB1087" s="219"/>
      <c r="AD1087" s="219">
        <f t="shared" ref="AD1087:AD1095" si="2005">ROUND(AC1087,0)</f>
        <v>0</v>
      </c>
      <c r="AF1087" s="219"/>
      <c r="AH1087" s="182">
        <v>0</v>
      </c>
      <c r="AI1087" s="182">
        <f>VLOOKUP(A:A,'[4]YB01'!$A$1:$C$1317,3,FALSE)</f>
        <v>0</v>
      </c>
      <c r="AJ1087" s="177">
        <f t="shared" si="1998"/>
        <v>0</v>
      </c>
      <c r="AK1087" s="146">
        <v>0</v>
      </c>
      <c r="AL1087" s="146">
        <f t="shared" ref="AL1087:AL1095" si="2006">ROUND(AM1087,0)</f>
        <v>0</v>
      </c>
      <c r="AM1087" s="228">
        <v>0</v>
      </c>
      <c r="AN1087" s="182">
        <f t="shared" si="1907"/>
        <v>0</v>
      </c>
      <c r="AO1087" s="219">
        <v>0</v>
      </c>
      <c r="AP1087" s="176">
        <f>(SUMIF([5]预算调整!$O:$O,A:A,[5]预算调整!$AD:$AD))/10000</f>
        <v>0</v>
      </c>
      <c r="AQ1087" s="219">
        <f t="shared" si="1927"/>
        <v>0</v>
      </c>
      <c r="AR1087" s="219">
        <v>0</v>
      </c>
      <c r="AS1087" s="182">
        <f>(SUMIF([6]预算调整!$F:$F,A:A,[6]预算调整!$P:$P))/10000</f>
        <v>0</v>
      </c>
      <c r="AT1087" s="219">
        <f t="shared" si="1999"/>
        <v>0</v>
      </c>
      <c r="AW1087" s="231">
        <v>0</v>
      </c>
      <c r="AX1087" s="182">
        <f>(SUMIF([7]Sheet2!$B:$B,A:A,[7]Sheet2!$C:$C))/10000</f>
        <v>0</v>
      </c>
      <c r="AY1087" s="219">
        <f t="shared" si="2000"/>
        <v>0</v>
      </c>
      <c r="BC1087" s="182">
        <v>0</v>
      </c>
      <c r="BD1087" s="146">
        <f t="shared" si="2001"/>
        <v>0</v>
      </c>
      <c r="BE1087" s="182">
        <v>0</v>
      </c>
      <c r="BF1087" s="182">
        <f>SUMIF([8]Sheet1!$O:$O,A1087,[8]Sheet1!$AD:$AD)</f>
        <v>0</v>
      </c>
    </row>
    <row r="1088" hidden="1" customHeight="1" spans="1:58">
      <c r="A1088" s="208">
        <v>21902</v>
      </c>
      <c r="B1088" s="60" t="s">
        <v>919</v>
      </c>
      <c r="C1088" s="63">
        <f t="shared" si="1992"/>
        <v>0</v>
      </c>
      <c r="D1088" s="63">
        <f t="shared" si="1993"/>
        <v>0</v>
      </c>
      <c r="E1088" s="63">
        <f t="shared" si="1994"/>
        <v>0</v>
      </c>
      <c r="F1088" s="63">
        <f t="shared" si="1995"/>
        <v>0</v>
      </c>
      <c r="G1088" s="63">
        <f t="shared" si="1996"/>
        <v>0</v>
      </c>
      <c r="H1088" s="63">
        <f t="shared" si="1997"/>
        <v>0</v>
      </c>
      <c r="I1088" s="106" t="str">
        <f t="shared" si="1939"/>
        <v>否</v>
      </c>
      <c r="J1088" s="146" t="str">
        <f t="shared" si="1940"/>
        <v>款</v>
      </c>
      <c r="K1088" s="146" t="str">
        <f t="shared" si="1941"/>
        <v>219</v>
      </c>
      <c r="N1088" s="218">
        <v>0</v>
      </c>
      <c r="P1088" s="219">
        <f t="shared" si="2003"/>
        <v>0</v>
      </c>
      <c r="Q1088" s="219"/>
      <c r="R1088" s="219"/>
      <c r="S1088" s="219"/>
      <c r="T1088" s="219"/>
      <c r="V1088" s="219"/>
      <c r="W1088" s="219">
        <v>0</v>
      </c>
      <c r="Y1088" s="219">
        <f t="shared" si="2004"/>
        <v>0</v>
      </c>
      <c r="AB1088" s="219"/>
      <c r="AD1088" s="219">
        <f t="shared" si="2005"/>
        <v>0</v>
      </c>
      <c r="AF1088" s="219"/>
      <c r="AH1088" s="182">
        <v>0</v>
      </c>
      <c r="AI1088" s="182">
        <f>VLOOKUP(A:A,'[4]YB01'!$A$1:$C$1317,3,FALSE)</f>
        <v>0</v>
      </c>
      <c r="AJ1088" s="177">
        <f t="shared" si="1998"/>
        <v>0</v>
      </c>
      <c r="AK1088" s="146">
        <v>0</v>
      </c>
      <c r="AL1088" s="146">
        <f t="shared" si="2006"/>
        <v>0</v>
      </c>
      <c r="AM1088" s="228">
        <v>0</v>
      </c>
      <c r="AN1088" s="182">
        <f t="shared" si="1907"/>
        <v>0</v>
      </c>
      <c r="AO1088" s="219">
        <v>0</v>
      </c>
      <c r="AP1088" s="176">
        <f>(SUMIF([5]预算调整!$O:$O,A:A,[5]预算调整!$AD:$AD))/10000</f>
        <v>0</v>
      </c>
      <c r="AQ1088" s="219">
        <f t="shared" si="1927"/>
        <v>0</v>
      </c>
      <c r="AR1088" s="219">
        <v>0</v>
      </c>
      <c r="AS1088" s="182">
        <f>(SUMIF([6]预算调整!$F:$F,A:A,[6]预算调整!$P:$P))/10000</f>
        <v>0</v>
      </c>
      <c r="AT1088" s="219">
        <f t="shared" si="1999"/>
        <v>0</v>
      </c>
      <c r="AW1088" s="231">
        <v>0</v>
      </c>
      <c r="AX1088" s="182">
        <f>(SUMIF([7]Sheet2!$B:$B,A:A,[7]Sheet2!$C:$C))/10000</f>
        <v>0</v>
      </c>
      <c r="AY1088" s="219">
        <f t="shared" si="2000"/>
        <v>0</v>
      </c>
      <c r="BC1088" s="182">
        <v>0</v>
      </c>
      <c r="BD1088" s="146">
        <f t="shared" si="2001"/>
        <v>0</v>
      </c>
      <c r="BE1088" s="182">
        <v>0</v>
      </c>
      <c r="BF1088" s="182">
        <f>SUMIF([8]Sheet1!$O:$O,A1088,[8]Sheet1!$AD:$AD)</f>
        <v>0</v>
      </c>
    </row>
    <row r="1089" hidden="1" customHeight="1" spans="1:58">
      <c r="A1089" s="208">
        <v>21903</v>
      </c>
      <c r="B1089" s="60" t="s">
        <v>920</v>
      </c>
      <c r="C1089" s="63">
        <f t="shared" si="1992"/>
        <v>0</v>
      </c>
      <c r="D1089" s="63">
        <f t="shared" si="1993"/>
        <v>0</v>
      </c>
      <c r="E1089" s="63">
        <f t="shared" si="1994"/>
        <v>0</v>
      </c>
      <c r="F1089" s="63">
        <f t="shared" si="1995"/>
        <v>0</v>
      </c>
      <c r="G1089" s="63">
        <f t="shared" si="1996"/>
        <v>0</v>
      </c>
      <c r="H1089" s="63">
        <f t="shared" si="1997"/>
        <v>0</v>
      </c>
      <c r="I1089" s="106" t="str">
        <f t="shared" si="1939"/>
        <v>否</v>
      </c>
      <c r="J1089" s="146" t="str">
        <f t="shared" si="1940"/>
        <v>款</v>
      </c>
      <c r="K1089" s="146" t="str">
        <f t="shared" si="1941"/>
        <v>219</v>
      </c>
      <c r="N1089" s="218">
        <v>0</v>
      </c>
      <c r="P1089" s="219">
        <f t="shared" si="2003"/>
        <v>0</v>
      </c>
      <c r="Q1089" s="219"/>
      <c r="R1089" s="219"/>
      <c r="S1089" s="219"/>
      <c r="T1089" s="219"/>
      <c r="V1089" s="219"/>
      <c r="W1089" s="219">
        <v>0</v>
      </c>
      <c r="Y1089" s="219">
        <f t="shared" si="2004"/>
        <v>0</v>
      </c>
      <c r="AB1089" s="219"/>
      <c r="AD1089" s="219">
        <f t="shared" si="2005"/>
        <v>0</v>
      </c>
      <c r="AF1089" s="219"/>
      <c r="AH1089" s="182">
        <v>0</v>
      </c>
      <c r="AI1089" s="182">
        <f>VLOOKUP(A:A,'[4]YB01'!$A$1:$C$1317,3,FALSE)</f>
        <v>0</v>
      </c>
      <c r="AJ1089" s="177">
        <f t="shared" si="1998"/>
        <v>0</v>
      </c>
      <c r="AK1089" s="146">
        <v>0</v>
      </c>
      <c r="AL1089" s="146">
        <f t="shared" si="2006"/>
        <v>0</v>
      </c>
      <c r="AM1089" s="228">
        <v>0</v>
      </c>
      <c r="AN1089" s="182">
        <f t="shared" si="1907"/>
        <v>0</v>
      </c>
      <c r="AO1089" s="219">
        <v>0</v>
      </c>
      <c r="AP1089" s="176">
        <f>(SUMIF([5]预算调整!$O:$O,A:A,[5]预算调整!$AD:$AD))/10000</f>
        <v>0</v>
      </c>
      <c r="AQ1089" s="219">
        <f t="shared" si="1927"/>
        <v>0</v>
      </c>
      <c r="AR1089" s="219">
        <v>0</v>
      </c>
      <c r="AS1089" s="182">
        <f>(SUMIF([6]预算调整!$F:$F,A:A,[6]预算调整!$P:$P))/10000</f>
        <v>0</v>
      </c>
      <c r="AT1089" s="219">
        <f t="shared" si="1999"/>
        <v>0</v>
      </c>
      <c r="AW1089" s="231">
        <v>0</v>
      </c>
      <c r="AX1089" s="182">
        <f>(SUMIF([7]Sheet2!$B:$B,A:A,[7]Sheet2!$C:$C))/10000</f>
        <v>0</v>
      </c>
      <c r="AY1089" s="219">
        <f t="shared" si="2000"/>
        <v>0</v>
      </c>
      <c r="BC1089" s="182">
        <v>0</v>
      </c>
      <c r="BD1089" s="146">
        <f t="shared" si="2001"/>
        <v>0</v>
      </c>
      <c r="BE1089" s="182">
        <v>0</v>
      </c>
      <c r="BF1089" s="182">
        <f>SUMIF([8]Sheet1!$O:$O,A1089,[8]Sheet1!$AD:$AD)</f>
        <v>0</v>
      </c>
    </row>
    <row r="1090" hidden="1" customHeight="1" spans="1:58">
      <c r="A1090" s="208">
        <v>21904</v>
      </c>
      <c r="B1090" s="60" t="s">
        <v>921</v>
      </c>
      <c r="C1090" s="63">
        <f t="shared" si="1992"/>
        <v>0</v>
      </c>
      <c r="D1090" s="63">
        <f t="shared" si="1993"/>
        <v>0</v>
      </c>
      <c r="E1090" s="63">
        <f t="shared" si="1994"/>
        <v>0</v>
      </c>
      <c r="F1090" s="63">
        <f t="shared" si="1995"/>
        <v>0</v>
      </c>
      <c r="G1090" s="63">
        <f t="shared" si="1996"/>
        <v>0</v>
      </c>
      <c r="H1090" s="63">
        <f t="shared" si="1997"/>
        <v>0</v>
      </c>
      <c r="I1090" s="106" t="str">
        <f t="shared" si="1939"/>
        <v>否</v>
      </c>
      <c r="J1090" s="146" t="str">
        <f t="shared" si="1940"/>
        <v>款</v>
      </c>
      <c r="K1090" s="146" t="str">
        <f t="shared" si="1941"/>
        <v>219</v>
      </c>
      <c r="N1090" s="218">
        <v>0</v>
      </c>
      <c r="P1090" s="219">
        <f t="shared" si="2003"/>
        <v>0</v>
      </c>
      <c r="Q1090" s="219"/>
      <c r="R1090" s="219"/>
      <c r="S1090" s="219"/>
      <c r="T1090" s="219"/>
      <c r="V1090" s="219"/>
      <c r="W1090" s="219">
        <v>0</v>
      </c>
      <c r="Y1090" s="219">
        <f t="shared" si="2004"/>
        <v>0</v>
      </c>
      <c r="AB1090" s="219"/>
      <c r="AD1090" s="219">
        <f t="shared" si="2005"/>
        <v>0</v>
      </c>
      <c r="AF1090" s="219"/>
      <c r="AH1090" s="182">
        <v>0</v>
      </c>
      <c r="AI1090" s="182">
        <f>VLOOKUP(A:A,'[4]YB01'!$A$1:$C$1317,3,FALSE)</f>
        <v>0</v>
      </c>
      <c r="AJ1090" s="177">
        <f t="shared" si="1998"/>
        <v>0</v>
      </c>
      <c r="AK1090" s="146">
        <v>0</v>
      </c>
      <c r="AL1090" s="146">
        <f t="shared" si="2006"/>
        <v>0</v>
      </c>
      <c r="AM1090" s="228">
        <v>0</v>
      </c>
      <c r="AN1090" s="182">
        <f t="shared" si="1907"/>
        <v>0</v>
      </c>
      <c r="AO1090" s="219">
        <v>0</v>
      </c>
      <c r="AP1090" s="176">
        <f>(SUMIF([5]预算调整!$O:$O,A:A,[5]预算调整!$AD:$AD))/10000</f>
        <v>0</v>
      </c>
      <c r="AQ1090" s="219">
        <f t="shared" si="1927"/>
        <v>0</v>
      </c>
      <c r="AR1090" s="219">
        <v>0</v>
      </c>
      <c r="AS1090" s="182">
        <f>(SUMIF([6]预算调整!$F:$F,A:A,[6]预算调整!$P:$P))/10000</f>
        <v>0</v>
      </c>
      <c r="AT1090" s="219">
        <f t="shared" si="1999"/>
        <v>0</v>
      </c>
      <c r="AW1090" s="231">
        <v>0</v>
      </c>
      <c r="AX1090" s="182">
        <f>(SUMIF([7]Sheet2!$B:$B,A:A,[7]Sheet2!$C:$C))/10000</f>
        <v>0</v>
      </c>
      <c r="AY1090" s="219">
        <f t="shared" si="2000"/>
        <v>0</v>
      </c>
      <c r="BC1090" s="182">
        <v>0</v>
      </c>
      <c r="BD1090" s="146">
        <f t="shared" si="2001"/>
        <v>0</v>
      </c>
      <c r="BE1090" s="182">
        <v>0</v>
      </c>
      <c r="BF1090" s="182">
        <f>SUMIF([8]Sheet1!$O:$O,A1090,[8]Sheet1!$AD:$AD)</f>
        <v>0</v>
      </c>
    </row>
    <row r="1091" hidden="1" customHeight="1" spans="1:58">
      <c r="A1091" s="208">
        <v>21905</v>
      </c>
      <c r="B1091" s="60" t="s">
        <v>922</v>
      </c>
      <c r="C1091" s="63">
        <f t="shared" si="1992"/>
        <v>0</v>
      </c>
      <c r="D1091" s="63">
        <f t="shared" si="1993"/>
        <v>0</v>
      </c>
      <c r="E1091" s="63">
        <f t="shared" si="1994"/>
        <v>0</v>
      </c>
      <c r="F1091" s="63">
        <f t="shared" si="1995"/>
        <v>0</v>
      </c>
      <c r="G1091" s="63">
        <f t="shared" si="1996"/>
        <v>0</v>
      </c>
      <c r="H1091" s="63">
        <f t="shared" si="1997"/>
        <v>0</v>
      </c>
      <c r="I1091" s="106" t="str">
        <f t="shared" si="1939"/>
        <v>否</v>
      </c>
      <c r="J1091" s="146" t="str">
        <f t="shared" si="1940"/>
        <v>款</v>
      </c>
      <c r="K1091" s="146" t="str">
        <f t="shared" si="1941"/>
        <v>219</v>
      </c>
      <c r="N1091" s="218">
        <v>0</v>
      </c>
      <c r="P1091" s="219">
        <f t="shared" si="2003"/>
        <v>0</v>
      </c>
      <c r="Q1091" s="219"/>
      <c r="R1091" s="219"/>
      <c r="S1091" s="219"/>
      <c r="T1091" s="219"/>
      <c r="V1091" s="219"/>
      <c r="W1091" s="219">
        <v>0</v>
      </c>
      <c r="Y1091" s="219">
        <f t="shared" si="2004"/>
        <v>0</v>
      </c>
      <c r="AB1091" s="219"/>
      <c r="AD1091" s="219">
        <f t="shared" si="2005"/>
        <v>0</v>
      </c>
      <c r="AF1091" s="219"/>
      <c r="AH1091" s="182">
        <v>0</v>
      </c>
      <c r="AI1091" s="182">
        <f>VLOOKUP(A:A,'[4]YB01'!$A$1:$C$1317,3,FALSE)</f>
        <v>0</v>
      </c>
      <c r="AJ1091" s="177">
        <f t="shared" si="1998"/>
        <v>0</v>
      </c>
      <c r="AK1091" s="146">
        <v>0</v>
      </c>
      <c r="AL1091" s="146">
        <f t="shared" si="2006"/>
        <v>0</v>
      </c>
      <c r="AM1091" s="228">
        <v>0</v>
      </c>
      <c r="AN1091" s="182">
        <f t="shared" si="1907"/>
        <v>0</v>
      </c>
      <c r="AO1091" s="219">
        <v>0</v>
      </c>
      <c r="AP1091" s="176">
        <f>(SUMIF([5]预算调整!$O:$O,A:A,[5]预算调整!$AD:$AD))/10000</f>
        <v>0</v>
      </c>
      <c r="AQ1091" s="219">
        <f t="shared" si="1927"/>
        <v>0</v>
      </c>
      <c r="AR1091" s="219">
        <v>0</v>
      </c>
      <c r="AS1091" s="182">
        <f>(SUMIF([6]预算调整!$F:$F,A:A,[6]预算调整!$P:$P))/10000</f>
        <v>0</v>
      </c>
      <c r="AT1091" s="219">
        <f t="shared" si="1999"/>
        <v>0</v>
      </c>
      <c r="AW1091" s="231">
        <v>0</v>
      </c>
      <c r="AX1091" s="182">
        <f>(SUMIF([7]Sheet2!$B:$B,A:A,[7]Sheet2!$C:$C))/10000</f>
        <v>0</v>
      </c>
      <c r="AY1091" s="219">
        <f t="shared" si="2000"/>
        <v>0</v>
      </c>
      <c r="BC1091" s="182">
        <v>0</v>
      </c>
      <c r="BD1091" s="146">
        <f t="shared" si="2001"/>
        <v>0</v>
      </c>
      <c r="BE1091" s="182">
        <v>0</v>
      </c>
      <c r="BF1091" s="182">
        <f>SUMIF([8]Sheet1!$O:$O,A1091,[8]Sheet1!$AD:$AD)</f>
        <v>0</v>
      </c>
    </row>
    <row r="1092" hidden="1" customHeight="1" spans="1:58">
      <c r="A1092" s="208">
        <v>21906</v>
      </c>
      <c r="B1092" s="60" t="s">
        <v>701</v>
      </c>
      <c r="C1092" s="63">
        <f t="shared" si="1992"/>
        <v>0</v>
      </c>
      <c r="D1092" s="63">
        <f t="shared" si="1993"/>
        <v>0</v>
      </c>
      <c r="E1092" s="63">
        <f t="shared" si="1994"/>
        <v>0</v>
      </c>
      <c r="F1092" s="63">
        <f t="shared" si="1995"/>
        <v>0</v>
      </c>
      <c r="G1092" s="63">
        <f t="shared" si="1996"/>
        <v>0</v>
      </c>
      <c r="H1092" s="63">
        <f t="shared" si="1997"/>
        <v>0</v>
      </c>
      <c r="I1092" s="106" t="str">
        <f t="shared" si="1939"/>
        <v>否</v>
      </c>
      <c r="J1092" s="146" t="str">
        <f t="shared" si="1940"/>
        <v>款</v>
      </c>
      <c r="K1092" s="146" t="str">
        <f t="shared" si="1941"/>
        <v>219</v>
      </c>
      <c r="N1092" s="218">
        <v>0</v>
      </c>
      <c r="P1092" s="219">
        <f t="shared" si="2003"/>
        <v>0</v>
      </c>
      <c r="Q1092" s="219"/>
      <c r="R1092" s="219"/>
      <c r="S1092" s="219"/>
      <c r="T1092" s="219"/>
      <c r="V1092" s="219"/>
      <c r="W1092" s="219">
        <v>0</v>
      </c>
      <c r="Y1092" s="219">
        <f t="shared" si="2004"/>
        <v>0</v>
      </c>
      <c r="AB1092" s="219"/>
      <c r="AD1092" s="219">
        <f t="shared" si="2005"/>
        <v>0</v>
      </c>
      <c r="AF1092" s="219"/>
      <c r="AH1092" s="182">
        <v>0</v>
      </c>
      <c r="AI1092" s="182">
        <f>VLOOKUP(A:A,'[4]YB01'!$A$1:$C$1317,3,FALSE)</f>
        <v>0</v>
      </c>
      <c r="AJ1092" s="177">
        <f t="shared" si="1998"/>
        <v>0</v>
      </c>
      <c r="AK1092" s="146">
        <v>0</v>
      </c>
      <c r="AL1092" s="146">
        <f t="shared" si="2006"/>
        <v>0</v>
      </c>
      <c r="AM1092" s="228">
        <v>0</v>
      </c>
      <c r="AN1092" s="182">
        <f t="shared" si="1907"/>
        <v>0</v>
      </c>
      <c r="AO1092" s="219">
        <v>0</v>
      </c>
      <c r="AP1092" s="176">
        <f>(SUMIF([5]预算调整!$O:$O,A:A,[5]预算调整!$AD:$AD))/10000</f>
        <v>0</v>
      </c>
      <c r="AQ1092" s="219">
        <f t="shared" si="1927"/>
        <v>0</v>
      </c>
      <c r="AR1092" s="219">
        <v>0</v>
      </c>
      <c r="AS1092" s="182">
        <f>(SUMIF([6]预算调整!$F:$F,A:A,[6]预算调整!$P:$P))/10000</f>
        <v>0</v>
      </c>
      <c r="AT1092" s="219">
        <f t="shared" si="1999"/>
        <v>0</v>
      </c>
      <c r="AW1092" s="231">
        <v>0</v>
      </c>
      <c r="AX1092" s="182">
        <f>(SUMIF([7]Sheet2!$B:$B,A:A,[7]Sheet2!$C:$C))/10000</f>
        <v>0</v>
      </c>
      <c r="AY1092" s="219">
        <f t="shared" si="2000"/>
        <v>0</v>
      </c>
      <c r="BC1092" s="182">
        <v>0</v>
      </c>
      <c r="BD1092" s="146">
        <f t="shared" si="2001"/>
        <v>0</v>
      </c>
      <c r="BE1092" s="182">
        <v>0</v>
      </c>
      <c r="BF1092" s="182">
        <f>SUMIF([8]Sheet1!$O:$O,A1092,[8]Sheet1!$AD:$AD)</f>
        <v>0</v>
      </c>
    </row>
    <row r="1093" hidden="1" customHeight="1" spans="1:58">
      <c r="A1093" s="208">
        <v>21907</v>
      </c>
      <c r="B1093" s="60" t="s">
        <v>923</v>
      </c>
      <c r="C1093" s="63">
        <f t="shared" si="1992"/>
        <v>0</v>
      </c>
      <c r="D1093" s="63">
        <f t="shared" si="1993"/>
        <v>0</v>
      </c>
      <c r="E1093" s="63">
        <f t="shared" si="1994"/>
        <v>0</v>
      </c>
      <c r="F1093" s="63">
        <f t="shared" si="1995"/>
        <v>0</v>
      </c>
      <c r="G1093" s="63">
        <f t="shared" si="1996"/>
        <v>0</v>
      </c>
      <c r="H1093" s="63">
        <f t="shared" si="1997"/>
        <v>0</v>
      </c>
      <c r="I1093" s="106" t="str">
        <f t="shared" si="1939"/>
        <v>否</v>
      </c>
      <c r="J1093" s="146" t="str">
        <f t="shared" si="1940"/>
        <v>款</v>
      </c>
      <c r="K1093" s="146" t="str">
        <f t="shared" si="1941"/>
        <v>219</v>
      </c>
      <c r="N1093" s="218">
        <v>0</v>
      </c>
      <c r="P1093" s="219">
        <f t="shared" si="2003"/>
        <v>0</v>
      </c>
      <c r="Q1093" s="219"/>
      <c r="R1093" s="219"/>
      <c r="S1093" s="219"/>
      <c r="T1093" s="219"/>
      <c r="V1093" s="219"/>
      <c r="W1093" s="219">
        <v>0</v>
      </c>
      <c r="Y1093" s="219">
        <f t="shared" si="2004"/>
        <v>0</v>
      </c>
      <c r="AB1093" s="219"/>
      <c r="AD1093" s="219">
        <f t="shared" si="2005"/>
        <v>0</v>
      </c>
      <c r="AF1093" s="219"/>
      <c r="AH1093" s="182">
        <v>0</v>
      </c>
      <c r="AI1093" s="182">
        <f>VLOOKUP(A:A,'[4]YB01'!$A$1:$C$1317,3,FALSE)</f>
        <v>0</v>
      </c>
      <c r="AJ1093" s="177">
        <f t="shared" si="1998"/>
        <v>0</v>
      </c>
      <c r="AK1093" s="146">
        <v>0</v>
      </c>
      <c r="AL1093" s="146">
        <f t="shared" si="2006"/>
        <v>0</v>
      </c>
      <c r="AM1093" s="228">
        <v>0</v>
      </c>
      <c r="AN1093" s="182">
        <f t="shared" si="1907"/>
        <v>0</v>
      </c>
      <c r="AO1093" s="219">
        <v>0</v>
      </c>
      <c r="AP1093" s="176">
        <f>(SUMIF([5]预算调整!$O:$O,A:A,[5]预算调整!$AD:$AD))/10000</f>
        <v>0</v>
      </c>
      <c r="AQ1093" s="219">
        <f t="shared" si="1927"/>
        <v>0</v>
      </c>
      <c r="AR1093" s="219">
        <v>0</v>
      </c>
      <c r="AS1093" s="182">
        <f>(SUMIF([6]预算调整!$F:$F,A:A,[6]预算调整!$P:$P))/10000</f>
        <v>0</v>
      </c>
      <c r="AT1093" s="219">
        <f t="shared" si="1999"/>
        <v>0</v>
      </c>
      <c r="AW1093" s="231">
        <v>0</v>
      </c>
      <c r="AX1093" s="182">
        <f>(SUMIF([7]Sheet2!$B:$B,A:A,[7]Sheet2!$C:$C))/10000</f>
        <v>0</v>
      </c>
      <c r="AY1093" s="219">
        <f t="shared" si="2000"/>
        <v>0</v>
      </c>
      <c r="BC1093" s="182">
        <v>0</v>
      </c>
      <c r="BD1093" s="146">
        <f t="shared" si="2001"/>
        <v>0</v>
      </c>
      <c r="BE1093" s="182">
        <v>0</v>
      </c>
      <c r="BF1093" s="182">
        <f>SUMIF([8]Sheet1!$O:$O,A1093,[8]Sheet1!$AD:$AD)</f>
        <v>0</v>
      </c>
    </row>
    <row r="1094" hidden="1" customHeight="1" spans="1:58">
      <c r="A1094" s="208">
        <v>21908</v>
      </c>
      <c r="B1094" s="60" t="s">
        <v>924</v>
      </c>
      <c r="C1094" s="63">
        <f t="shared" si="1992"/>
        <v>0</v>
      </c>
      <c r="D1094" s="63">
        <f t="shared" si="1993"/>
        <v>0</v>
      </c>
      <c r="E1094" s="63">
        <f t="shared" si="1994"/>
        <v>0</v>
      </c>
      <c r="F1094" s="63">
        <f t="shared" si="1995"/>
        <v>0</v>
      </c>
      <c r="G1094" s="63">
        <f t="shared" si="1996"/>
        <v>0</v>
      </c>
      <c r="H1094" s="63">
        <f t="shared" si="1997"/>
        <v>0</v>
      </c>
      <c r="I1094" s="106" t="str">
        <f t="shared" si="1939"/>
        <v>否</v>
      </c>
      <c r="J1094" s="146" t="str">
        <f t="shared" si="1940"/>
        <v>款</v>
      </c>
      <c r="K1094" s="146" t="str">
        <f t="shared" si="1941"/>
        <v>219</v>
      </c>
      <c r="N1094" s="218">
        <v>0</v>
      </c>
      <c r="P1094" s="219">
        <f t="shared" si="2003"/>
        <v>0</v>
      </c>
      <c r="Q1094" s="219"/>
      <c r="R1094" s="219"/>
      <c r="S1094" s="219"/>
      <c r="T1094" s="219"/>
      <c r="V1094" s="219"/>
      <c r="W1094" s="219">
        <v>0</v>
      </c>
      <c r="Y1094" s="219">
        <f t="shared" si="2004"/>
        <v>0</v>
      </c>
      <c r="AB1094" s="219"/>
      <c r="AD1094" s="219">
        <f t="shared" si="2005"/>
        <v>0</v>
      </c>
      <c r="AF1094" s="219"/>
      <c r="AH1094" s="182">
        <v>0</v>
      </c>
      <c r="AI1094" s="182">
        <f>VLOOKUP(A:A,'[4]YB01'!$A$1:$C$1317,3,FALSE)</f>
        <v>0</v>
      </c>
      <c r="AJ1094" s="177">
        <f t="shared" si="1998"/>
        <v>0</v>
      </c>
      <c r="AK1094" s="146">
        <v>0</v>
      </c>
      <c r="AL1094" s="146">
        <f t="shared" si="2006"/>
        <v>0</v>
      </c>
      <c r="AM1094" s="228">
        <v>0</v>
      </c>
      <c r="AN1094" s="182">
        <f t="shared" si="1907"/>
        <v>0</v>
      </c>
      <c r="AO1094" s="219">
        <v>0</v>
      </c>
      <c r="AP1094" s="176">
        <f>(SUMIF([5]预算调整!$O:$O,A:A,[5]预算调整!$AD:$AD))/10000</f>
        <v>0</v>
      </c>
      <c r="AQ1094" s="219">
        <f t="shared" si="1927"/>
        <v>0</v>
      </c>
      <c r="AR1094" s="219">
        <v>0</v>
      </c>
      <c r="AS1094" s="182">
        <f>(SUMIF([6]预算调整!$F:$F,A:A,[6]预算调整!$P:$P))/10000</f>
        <v>0</v>
      </c>
      <c r="AT1094" s="219">
        <f t="shared" si="1999"/>
        <v>0</v>
      </c>
      <c r="AW1094" s="231">
        <v>0</v>
      </c>
      <c r="AX1094" s="182">
        <f>(SUMIF([7]Sheet2!$B:$B,A:A,[7]Sheet2!$C:$C))/10000</f>
        <v>0</v>
      </c>
      <c r="AY1094" s="219">
        <f t="shared" si="2000"/>
        <v>0</v>
      </c>
      <c r="BC1094" s="182">
        <v>0</v>
      </c>
      <c r="BD1094" s="146">
        <f t="shared" si="2001"/>
        <v>0</v>
      </c>
      <c r="BE1094" s="182">
        <v>0</v>
      </c>
      <c r="BF1094" s="182">
        <f>SUMIF([8]Sheet1!$O:$O,A1094,[8]Sheet1!$AD:$AD)</f>
        <v>0</v>
      </c>
    </row>
    <row r="1095" hidden="1" customHeight="1" spans="1:58">
      <c r="A1095" s="208">
        <v>21999</v>
      </c>
      <c r="B1095" s="60" t="s">
        <v>925</v>
      </c>
      <c r="C1095" s="63">
        <f t="shared" si="1992"/>
        <v>0</v>
      </c>
      <c r="D1095" s="63">
        <f t="shared" si="1993"/>
        <v>0</v>
      </c>
      <c r="E1095" s="63">
        <f t="shared" si="1994"/>
        <v>0</v>
      </c>
      <c r="F1095" s="63">
        <f t="shared" si="1995"/>
        <v>0</v>
      </c>
      <c r="G1095" s="63">
        <f t="shared" si="1996"/>
        <v>0</v>
      </c>
      <c r="H1095" s="63">
        <f t="shared" si="1997"/>
        <v>0</v>
      </c>
      <c r="I1095" s="106" t="str">
        <f t="shared" si="1939"/>
        <v>否</v>
      </c>
      <c r="J1095" s="146" t="str">
        <f t="shared" si="1940"/>
        <v>款</v>
      </c>
      <c r="K1095" s="146" t="str">
        <f t="shared" si="1941"/>
        <v>219</v>
      </c>
      <c r="N1095" s="218">
        <v>0</v>
      </c>
      <c r="P1095" s="219">
        <f t="shared" si="2003"/>
        <v>0</v>
      </c>
      <c r="Q1095" s="219"/>
      <c r="R1095" s="219"/>
      <c r="S1095" s="219"/>
      <c r="T1095" s="219"/>
      <c r="V1095" s="219"/>
      <c r="W1095" s="219">
        <v>0</v>
      </c>
      <c r="Y1095" s="219">
        <f t="shared" si="2004"/>
        <v>0</v>
      </c>
      <c r="AB1095" s="219"/>
      <c r="AD1095" s="219">
        <f t="shared" si="2005"/>
        <v>0</v>
      </c>
      <c r="AF1095" s="219"/>
      <c r="AH1095" s="182">
        <v>0</v>
      </c>
      <c r="AI1095" s="182">
        <f>VLOOKUP(A:A,'[4]YB01'!$A$1:$C$1317,3,FALSE)</f>
        <v>0</v>
      </c>
      <c r="AJ1095" s="177">
        <f t="shared" si="1998"/>
        <v>0</v>
      </c>
      <c r="AK1095" s="146">
        <v>0</v>
      </c>
      <c r="AL1095" s="146">
        <f t="shared" si="2006"/>
        <v>0</v>
      </c>
      <c r="AM1095" s="228">
        <v>0</v>
      </c>
      <c r="AN1095" s="182">
        <f t="shared" si="1907"/>
        <v>0</v>
      </c>
      <c r="AO1095" s="219">
        <v>0</v>
      </c>
      <c r="AP1095" s="176">
        <f>(SUMIF([5]预算调整!$O:$O,A:A,[5]预算调整!$AD:$AD))/10000</f>
        <v>0</v>
      </c>
      <c r="AQ1095" s="219">
        <f t="shared" si="1927"/>
        <v>0</v>
      </c>
      <c r="AR1095" s="219">
        <v>0</v>
      </c>
      <c r="AS1095" s="182">
        <f>(SUMIF([6]预算调整!$F:$F,A:A,[6]预算调整!$P:$P))/10000</f>
        <v>0</v>
      </c>
      <c r="AT1095" s="219">
        <f t="shared" si="1999"/>
        <v>0</v>
      </c>
      <c r="AW1095" s="231">
        <v>0</v>
      </c>
      <c r="AX1095" s="182">
        <f>(SUMIF([7]Sheet2!$B:$B,A:A,[7]Sheet2!$C:$C))/10000</f>
        <v>0</v>
      </c>
      <c r="AY1095" s="219">
        <f t="shared" si="2000"/>
        <v>0</v>
      </c>
      <c r="BC1095" s="182">
        <v>0</v>
      </c>
      <c r="BD1095" s="146">
        <f t="shared" si="2001"/>
        <v>0</v>
      </c>
      <c r="BE1095" s="182">
        <v>0</v>
      </c>
      <c r="BF1095" s="182">
        <f>SUMIF([8]Sheet1!$O:$O,A1095,[8]Sheet1!$AD:$AD)</f>
        <v>0</v>
      </c>
    </row>
    <row r="1096" s="177" customFormat="1" customHeight="1" spans="1:58">
      <c r="A1096" s="234">
        <v>220</v>
      </c>
      <c r="B1096" s="205" t="s">
        <v>926</v>
      </c>
      <c r="C1096" s="55">
        <f t="shared" ref="C1096:H1096" si="2007">SUM(C1097,C1124,C1139)</f>
        <v>7566</v>
      </c>
      <c r="D1096" s="55">
        <f t="shared" si="2007"/>
        <v>5752</v>
      </c>
      <c r="E1096" s="55">
        <f t="shared" si="2007"/>
        <v>-2945</v>
      </c>
      <c r="F1096" s="55">
        <f t="shared" si="2007"/>
        <v>-5661</v>
      </c>
      <c r="G1096" s="55">
        <f t="shared" si="2007"/>
        <v>91</v>
      </c>
      <c r="H1096" s="55">
        <f t="shared" si="2007"/>
        <v>4621</v>
      </c>
      <c r="I1096" s="106" t="str">
        <f t="shared" si="1939"/>
        <v>是</v>
      </c>
      <c r="J1096" s="143" t="str">
        <f t="shared" si="1940"/>
        <v>类</v>
      </c>
      <c r="K1096" s="143" t="str">
        <f t="shared" si="1941"/>
        <v>220</v>
      </c>
      <c r="L1096" s="143"/>
      <c r="M1096" s="143"/>
      <c r="N1096" s="143"/>
      <c r="O1096" s="143"/>
      <c r="P1096" s="143"/>
      <c r="Q1096" s="143"/>
      <c r="R1096" s="143"/>
      <c r="S1096" s="143"/>
      <c r="T1096" s="143"/>
      <c r="U1096" s="143"/>
      <c r="V1096" s="143"/>
      <c r="W1096" s="143"/>
      <c r="AN1096" s="182">
        <f t="shared" si="1907"/>
        <v>0</v>
      </c>
      <c r="AO1096" s="219"/>
      <c r="AP1096" s="176">
        <f>(SUMIF([5]预算调整!$O:$O,A:A,[5]预算调整!$AD:$AD))/10000</f>
        <v>0</v>
      </c>
      <c r="AQ1096" s="219">
        <f t="shared" si="1927"/>
        <v>0</v>
      </c>
      <c r="AR1096" s="219"/>
      <c r="AS1096" s="182">
        <v>0</v>
      </c>
      <c r="AX1096" s="182">
        <v>0</v>
      </c>
      <c r="BC1096" s="182"/>
      <c r="BD1096" s="182"/>
      <c r="BE1096" s="182">
        <v>0</v>
      </c>
      <c r="BF1096" s="182"/>
    </row>
    <row r="1097" s="177" customFormat="1" customHeight="1" spans="1:58">
      <c r="A1097" s="209">
        <v>22001</v>
      </c>
      <c r="B1097" s="207" t="s">
        <v>927</v>
      </c>
      <c r="C1097" s="66">
        <f t="shared" ref="C1097:H1097" si="2008">SUM(C1098:C1123)</f>
        <v>1767</v>
      </c>
      <c r="D1097" s="66">
        <f t="shared" si="2008"/>
        <v>0</v>
      </c>
      <c r="E1097" s="66">
        <f t="shared" si="2008"/>
        <v>2806</v>
      </c>
      <c r="F1097" s="66">
        <f t="shared" si="2008"/>
        <v>91</v>
      </c>
      <c r="G1097" s="66">
        <f t="shared" si="2008"/>
        <v>91</v>
      </c>
      <c r="H1097" s="66">
        <f t="shared" si="2008"/>
        <v>4573</v>
      </c>
      <c r="I1097" s="106" t="str">
        <f t="shared" si="1939"/>
        <v>是</v>
      </c>
      <c r="J1097" s="143" t="str">
        <f t="shared" si="1940"/>
        <v>款</v>
      </c>
      <c r="K1097" s="143" t="str">
        <f t="shared" si="1941"/>
        <v>220</v>
      </c>
      <c r="L1097" s="143"/>
      <c r="M1097" s="143"/>
      <c r="N1097" s="143"/>
      <c r="O1097" s="143"/>
      <c r="P1097" s="143"/>
      <c r="Q1097" s="143"/>
      <c r="R1097" s="143"/>
      <c r="S1097" s="143"/>
      <c r="T1097" s="143"/>
      <c r="U1097" s="143"/>
      <c r="V1097" s="143"/>
      <c r="W1097" s="143"/>
      <c r="AN1097" s="182">
        <f t="shared" si="1907"/>
        <v>0</v>
      </c>
      <c r="AO1097" s="219"/>
      <c r="AP1097" s="176">
        <f>(SUMIF([5]预算调整!$O:$O,A:A,[5]预算调整!$AD:$AD))/10000</f>
        <v>0</v>
      </c>
      <c r="AQ1097" s="219">
        <f t="shared" si="1927"/>
        <v>0</v>
      </c>
      <c r="AR1097" s="219"/>
      <c r="AS1097" s="182">
        <v>0</v>
      </c>
      <c r="AX1097" s="182">
        <v>0</v>
      </c>
      <c r="BC1097" s="182"/>
      <c r="BD1097" s="182"/>
      <c r="BE1097" s="182">
        <v>0</v>
      </c>
      <c r="BF1097" s="182"/>
    </row>
    <row r="1098" customHeight="1" spans="1:58">
      <c r="A1098" s="208">
        <v>2200101</v>
      </c>
      <c r="B1098" s="60" t="s">
        <v>101</v>
      </c>
      <c r="C1098" s="63">
        <f t="shared" ref="C1098:C1123" si="2009">N1098+T1098+W1098</f>
        <v>860</v>
      </c>
      <c r="D1098" s="63">
        <f t="shared" ref="D1098:D1123" si="2010">Q1098+T1098</f>
        <v>0</v>
      </c>
      <c r="E1098" s="63">
        <f t="shared" ref="E1098:E1123" si="2011">H1098-C1098</f>
        <v>225</v>
      </c>
      <c r="F1098" s="63">
        <f t="shared" ref="F1098:F1123" si="2012">G1098-D1098</f>
        <v>0</v>
      </c>
      <c r="G1098" s="63">
        <f t="shared" ref="G1098:G1123" si="2013">AW1098</f>
        <v>0</v>
      </c>
      <c r="H1098" s="63">
        <f t="shared" ref="H1098:H1123" si="2014">AK1098+AN1098</f>
        <v>1085</v>
      </c>
      <c r="I1098" s="106" t="str">
        <f t="shared" si="1939"/>
        <v>是</v>
      </c>
      <c r="J1098" s="146" t="str">
        <f t="shared" si="1940"/>
        <v>项</v>
      </c>
      <c r="K1098" s="146" t="str">
        <f t="shared" si="1941"/>
        <v>220</v>
      </c>
      <c r="N1098" s="218">
        <v>860</v>
      </c>
      <c r="O1098" s="146">
        <v>860.269352</v>
      </c>
      <c r="P1098" s="219">
        <f t="shared" ref="P1098:P1123" si="2015">ROUND(O1098,0)</f>
        <v>860</v>
      </c>
      <c r="Q1098" s="219">
        <v>0</v>
      </c>
      <c r="R1098" s="219">
        <v>0</v>
      </c>
      <c r="S1098" s="219">
        <f>VLOOKUP(A:A,[3]全区!$A$1:$O$65536,15,FALSE)</f>
        <v>0</v>
      </c>
      <c r="T1098" s="219">
        <v>0</v>
      </c>
      <c r="U1098" s="146">
        <f>VLOOKUP(A:A,[3]全区!$A$1:$Q$65536,17,FALSE)</f>
        <v>0</v>
      </c>
      <c r="V1098" s="219">
        <f t="shared" ref="V1098:V1123" si="2016">ROUND(U1098,0)</f>
        <v>0</v>
      </c>
      <c r="W1098" s="219">
        <v>0</v>
      </c>
      <c r="X1098" s="182">
        <f>VLOOKUP(A:A,[3]全区!$A$1:$S$65536,19,FALSE)</f>
        <v>0</v>
      </c>
      <c r="Y1098" s="219">
        <f t="shared" ref="Y1098:Y1123" si="2017">ROUND(X1098,0)</f>
        <v>0</v>
      </c>
      <c r="AA1098" s="182">
        <f>VLOOKUP(A:A,[2]全区!$A$1:$T$65536,20,FALSE)</f>
        <v>0</v>
      </c>
      <c r="AB1098" s="219">
        <f t="shared" ref="AB1098:AB1123" si="2018">ROUND(AA1098,0)</f>
        <v>0</v>
      </c>
      <c r="AC1098" s="182">
        <f>VLOOKUP(A:A,[1]全区!$A$1:$V$65536,22,FALSE)</f>
        <v>0</v>
      </c>
      <c r="AD1098" s="219">
        <f t="shared" ref="AD1098:AD1123" si="2019">ROUND(AC1098,0)</f>
        <v>0</v>
      </c>
      <c r="AE1098" s="182">
        <f>VLOOKUP(A:A,[2]全区!$A$1:$P$65536,16,FALSE)</f>
        <v>0</v>
      </c>
      <c r="AF1098" s="219">
        <f t="shared" ref="AF1098:AF1123" si="2020">ROUND(AE1098,0)</f>
        <v>0</v>
      </c>
      <c r="AH1098" s="182">
        <v>830</v>
      </c>
      <c r="AI1098" s="182">
        <f>VLOOKUP(A:A,'[4]YB01'!$A$1:$C$1317,3,FALSE)</f>
        <v>830</v>
      </c>
      <c r="AJ1098" s="177">
        <f t="shared" ref="AJ1098:AJ1123" si="2021">AO1098+AR1098</f>
        <v>87</v>
      </c>
      <c r="AK1098" s="146">
        <v>837</v>
      </c>
      <c r="AL1098" s="146">
        <f t="shared" ref="AL1098:AL1123" si="2022">ROUND(AM1098,0)</f>
        <v>837</v>
      </c>
      <c r="AM1098" s="228">
        <v>836.545285</v>
      </c>
      <c r="AN1098" s="182">
        <f t="shared" si="1907"/>
        <v>248</v>
      </c>
      <c r="AO1098" s="219">
        <v>87</v>
      </c>
      <c r="AP1098" s="176">
        <f>(SUMIF([5]预算调整!$O:$O,A:A,[5]预算调整!$AD:$AD))/10000</f>
        <v>87.268967</v>
      </c>
      <c r="AQ1098" s="219">
        <f t="shared" si="1927"/>
        <v>87</v>
      </c>
      <c r="AR1098" s="219">
        <v>0</v>
      </c>
      <c r="AS1098" s="182">
        <f>(SUMIF([6]预算调整!$F:$F,A:A,[6]预算调整!$P:$P))/10000</f>
        <v>0</v>
      </c>
      <c r="AT1098" s="219">
        <f t="shared" ref="AT1098:AT1123" si="2023">ROUND(AS1098,0)</f>
        <v>0</v>
      </c>
      <c r="AW1098" s="231">
        <v>0</v>
      </c>
      <c r="AX1098" s="182">
        <f>(SUMIF([7]Sheet2!$B:$B,A:A,[7]Sheet2!$C:$C))/10000</f>
        <v>0</v>
      </c>
      <c r="AY1098" s="219">
        <f t="shared" ref="AY1098:AY1123" si="2024">ROUND(AX1098,0)</f>
        <v>0</v>
      </c>
      <c r="BC1098" s="182">
        <v>248</v>
      </c>
      <c r="BD1098" s="146">
        <f t="shared" ref="BD1098:BD1123" si="2025">ROUND(BE1098,0)</f>
        <v>248</v>
      </c>
      <c r="BE1098" s="182">
        <v>248.05925</v>
      </c>
      <c r="BF1098" s="182">
        <f>SUMIF([8]Sheet1!$O:$O,A1098,[8]Sheet1!$AD:$AD)</f>
        <v>2480592.5</v>
      </c>
    </row>
    <row r="1099" hidden="1" customHeight="1" spans="1:58">
      <c r="A1099" s="208">
        <v>2200102</v>
      </c>
      <c r="B1099" s="60" t="s">
        <v>102</v>
      </c>
      <c r="C1099" s="63">
        <f t="shared" si="2009"/>
        <v>0</v>
      </c>
      <c r="D1099" s="63">
        <f t="shared" si="2010"/>
        <v>0</v>
      </c>
      <c r="E1099" s="63">
        <f t="shared" si="2011"/>
        <v>0</v>
      </c>
      <c r="F1099" s="63">
        <f t="shared" si="2012"/>
        <v>0</v>
      </c>
      <c r="G1099" s="63">
        <f t="shared" si="2013"/>
        <v>0</v>
      </c>
      <c r="H1099" s="63">
        <f t="shared" si="2014"/>
        <v>0</v>
      </c>
      <c r="I1099" s="106" t="str">
        <f t="shared" si="1939"/>
        <v>否</v>
      </c>
      <c r="J1099" s="146" t="str">
        <f t="shared" si="1940"/>
        <v>项</v>
      </c>
      <c r="K1099" s="146" t="str">
        <f t="shared" si="1941"/>
        <v>220</v>
      </c>
      <c r="N1099" s="218">
        <v>0</v>
      </c>
      <c r="O1099" s="146">
        <v>0</v>
      </c>
      <c r="P1099" s="219">
        <f t="shared" si="2015"/>
        <v>0</v>
      </c>
      <c r="Q1099" s="219">
        <v>0</v>
      </c>
      <c r="R1099" s="219">
        <v>0</v>
      </c>
      <c r="S1099" s="219">
        <f>VLOOKUP(A:A,[3]全区!$A$1:$O$65536,15,FALSE)</f>
        <v>0</v>
      </c>
      <c r="T1099" s="219">
        <v>0</v>
      </c>
      <c r="U1099" s="146">
        <f>VLOOKUP(A:A,[3]全区!$A$1:$Q$65536,17,FALSE)</f>
        <v>0</v>
      </c>
      <c r="V1099" s="219">
        <f t="shared" si="2016"/>
        <v>0</v>
      </c>
      <c r="W1099" s="219">
        <v>0</v>
      </c>
      <c r="X1099" s="182">
        <f>VLOOKUP(A:A,[3]全区!$A$1:$S$65536,19,FALSE)</f>
        <v>0</v>
      </c>
      <c r="Y1099" s="219">
        <f t="shared" si="2017"/>
        <v>0</v>
      </c>
      <c r="AA1099" s="182">
        <f>VLOOKUP(A:A,[2]全区!$A$1:$T$65536,20,FALSE)</f>
        <v>0</v>
      </c>
      <c r="AB1099" s="219">
        <f t="shared" si="2018"/>
        <v>0</v>
      </c>
      <c r="AC1099" s="182">
        <f>VLOOKUP(A:A,[1]全区!$A$1:$V$65536,22,FALSE)</f>
        <v>0</v>
      </c>
      <c r="AD1099" s="219">
        <f t="shared" si="2019"/>
        <v>0</v>
      </c>
      <c r="AE1099" s="182">
        <f>VLOOKUP(A:A,[2]全区!$A$1:$P$65536,16,FALSE)</f>
        <v>0</v>
      </c>
      <c r="AF1099" s="219">
        <f t="shared" si="2020"/>
        <v>0</v>
      </c>
      <c r="AH1099" s="182">
        <v>0</v>
      </c>
      <c r="AI1099" s="182">
        <f>VLOOKUP(A:A,'[4]YB01'!$A$1:$C$1317,3,FALSE)</f>
        <v>0</v>
      </c>
      <c r="AJ1099" s="177">
        <f t="shared" si="2021"/>
        <v>0</v>
      </c>
      <c r="AK1099" s="146">
        <v>0</v>
      </c>
      <c r="AL1099" s="146">
        <f t="shared" si="2022"/>
        <v>0</v>
      </c>
      <c r="AM1099" s="228">
        <v>0</v>
      </c>
      <c r="AN1099" s="182">
        <f t="shared" ref="AN1099:AN1162" si="2026">BC1099+BG1099</f>
        <v>0</v>
      </c>
      <c r="AO1099" s="219">
        <v>0</v>
      </c>
      <c r="AP1099" s="176">
        <f>(SUMIF([5]预算调整!$O:$O,A:A,[5]预算调整!$AD:$AD))/10000</f>
        <v>0</v>
      </c>
      <c r="AQ1099" s="219">
        <f t="shared" si="1927"/>
        <v>0</v>
      </c>
      <c r="AR1099" s="219">
        <v>0</v>
      </c>
      <c r="AS1099" s="182">
        <f>(SUMIF([6]预算调整!$F:$F,A:A,[6]预算调整!$P:$P))/10000</f>
        <v>0</v>
      </c>
      <c r="AT1099" s="219">
        <f t="shared" si="2023"/>
        <v>0</v>
      </c>
      <c r="AW1099" s="231">
        <v>0</v>
      </c>
      <c r="AX1099" s="182">
        <f>(SUMIF([7]Sheet2!$B:$B,A:A,[7]Sheet2!$C:$C))/10000</f>
        <v>0</v>
      </c>
      <c r="AY1099" s="219">
        <f t="shared" si="2024"/>
        <v>0</v>
      </c>
      <c r="BC1099" s="182">
        <v>0</v>
      </c>
      <c r="BD1099" s="146">
        <f t="shared" si="2025"/>
        <v>0</v>
      </c>
      <c r="BE1099" s="182">
        <v>0</v>
      </c>
      <c r="BF1099" s="182">
        <f>SUMIF([8]Sheet1!$O:$O,A1099,[8]Sheet1!$AD:$AD)</f>
        <v>0</v>
      </c>
    </row>
    <row r="1100" hidden="1" customHeight="1" spans="1:58">
      <c r="A1100" s="208">
        <v>2200103</v>
      </c>
      <c r="B1100" s="60" t="s">
        <v>103</v>
      </c>
      <c r="C1100" s="63">
        <f t="shared" si="2009"/>
        <v>0</v>
      </c>
      <c r="D1100" s="63">
        <f t="shared" si="2010"/>
        <v>0</v>
      </c>
      <c r="E1100" s="63">
        <f t="shared" si="2011"/>
        <v>0</v>
      </c>
      <c r="F1100" s="63">
        <f t="shared" si="2012"/>
        <v>0</v>
      </c>
      <c r="G1100" s="63">
        <f t="shared" si="2013"/>
        <v>0</v>
      </c>
      <c r="H1100" s="63">
        <f t="shared" si="2014"/>
        <v>0</v>
      </c>
      <c r="I1100" s="106" t="str">
        <f t="shared" si="1939"/>
        <v>否</v>
      </c>
      <c r="J1100" s="146" t="str">
        <f t="shared" si="1940"/>
        <v>项</v>
      </c>
      <c r="K1100" s="146" t="str">
        <f t="shared" si="1941"/>
        <v>220</v>
      </c>
      <c r="N1100" s="218">
        <v>0</v>
      </c>
      <c r="O1100" s="146">
        <v>0</v>
      </c>
      <c r="P1100" s="219">
        <f t="shared" si="2015"/>
        <v>0</v>
      </c>
      <c r="Q1100" s="219">
        <v>0</v>
      </c>
      <c r="R1100" s="219">
        <v>0</v>
      </c>
      <c r="S1100" s="219">
        <f>VLOOKUP(A:A,[3]全区!$A$1:$O$65536,15,FALSE)</f>
        <v>0</v>
      </c>
      <c r="T1100" s="219">
        <v>0</v>
      </c>
      <c r="U1100" s="146">
        <f>VLOOKUP(A:A,[3]全区!$A$1:$Q$65536,17,FALSE)</f>
        <v>0</v>
      </c>
      <c r="V1100" s="219">
        <f t="shared" si="2016"/>
        <v>0</v>
      </c>
      <c r="W1100" s="219">
        <v>0</v>
      </c>
      <c r="X1100" s="182">
        <f>VLOOKUP(A:A,[3]全区!$A$1:$S$65536,19,FALSE)</f>
        <v>0</v>
      </c>
      <c r="Y1100" s="219">
        <f t="shared" si="2017"/>
        <v>0</v>
      </c>
      <c r="AA1100" s="182">
        <f>VLOOKUP(A:A,[2]全区!$A$1:$T$65536,20,FALSE)</f>
        <v>0</v>
      </c>
      <c r="AB1100" s="219">
        <f t="shared" si="2018"/>
        <v>0</v>
      </c>
      <c r="AC1100" s="182">
        <f>VLOOKUP(A:A,[1]全区!$A$1:$V$65536,22,FALSE)</f>
        <v>0</v>
      </c>
      <c r="AD1100" s="219">
        <f t="shared" si="2019"/>
        <v>0</v>
      </c>
      <c r="AE1100" s="182">
        <f>VLOOKUP(A:A,[2]全区!$A$1:$P$65536,16,FALSE)</f>
        <v>0</v>
      </c>
      <c r="AF1100" s="219">
        <f t="shared" si="2020"/>
        <v>0</v>
      </c>
      <c r="AH1100" s="182">
        <v>0</v>
      </c>
      <c r="AI1100" s="182">
        <f>VLOOKUP(A:A,'[4]YB01'!$A$1:$C$1317,3,FALSE)</f>
        <v>0</v>
      </c>
      <c r="AJ1100" s="177">
        <f t="shared" si="2021"/>
        <v>0</v>
      </c>
      <c r="AK1100" s="146">
        <v>0</v>
      </c>
      <c r="AL1100" s="146">
        <f t="shared" si="2022"/>
        <v>0</v>
      </c>
      <c r="AM1100" s="228">
        <v>0</v>
      </c>
      <c r="AN1100" s="182">
        <f t="shared" si="2026"/>
        <v>0</v>
      </c>
      <c r="AO1100" s="219">
        <v>0</v>
      </c>
      <c r="AP1100" s="176">
        <f>(SUMIF([5]预算调整!$O:$O,A:A,[5]预算调整!$AD:$AD))/10000</f>
        <v>0</v>
      </c>
      <c r="AQ1100" s="219">
        <f t="shared" si="1927"/>
        <v>0</v>
      </c>
      <c r="AR1100" s="219">
        <v>0</v>
      </c>
      <c r="AS1100" s="182">
        <f>(SUMIF([6]预算调整!$F:$F,A:A,[6]预算调整!$P:$P))/10000</f>
        <v>0</v>
      </c>
      <c r="AT1100" s="219">
        <f t="shared" si="2023"/>
        <v>0</v>
      </c>
      <c r="AW1100" s="231">
        <v>0</v>
      </c>
      <c r="AX1100" s="182">
        <f>(SUMIF([7]Sheet2!$B:$B,A:A,[7]Sheet2!$C:$C))/10000</f>
        <v>0</v>
      </c>
      <c r="AY1100" s="219">
        <f t="shared" si="2024"/>
        <v>0</v>
      </c>
      <c r="BC1100" s="182">
        <v>0</v>
      </c>
      <c r="BD1100" s="146">
        <f t="shared" si="2025"/>
        <v>0</v>
      </c>
      <c r="BE1100" s="182">
        <v>0</v>
      </c>
      <c r="BF1100" s="182">
        <f>SUMIF([8]Sheet1!$O:$O,A1100,[8]Sheet1!$AD:$AD)</f>
        <v>0</v>
      </c>
    </row>
    <row r="1101" customHeight="1" spans="1:58">
      <c r="A1101" s="208">
        <v>2200104</v>
      </c>
      <c r="B1101" s="60" t="s">
        <v>928</v>
      </c>
      <c r="C1101" s="63">
        <f t="shared" si="2009"/>
        <v>0</v>
      </c>
      <c r="D1101" s="63">
        <f t="shared" si="2010"/>
        <v>0</v>
      </c>
      <c r="E1101" s="63">
        <f t="shared" si="2011"/>
        <v>283</v>
      </c>
      <c r="F1101" s="63">
        <f t="shared" si="2012"/>
        <v>91</v>
      </c>
      <c r="G1101" s="63">
        <f t="shared" si="2013"/>
        <v>91</v>
      </c>
      <c r="H1101" s="63">
        <f t="shared" si="2014"/>
        <v>283</v>
      </c>
      <c r="I1101" s="106" t="str">
        <f t="shared" si="1939"/>
        <v>是</v>
      </c>
      <c r="J1101" s="146" t="str">
        <f t="shared" si="1940"/>
        <v>项</v>
      </c>
      <c r="K1101" s="146" t="str">
        <f t="shared" si="1941"/>
        <v>220</v>
      </c>
      <c r="N1101" s="218">
        <v>0</v>
      </c>
      <c r="O1101" s="146">
        <v>0</v>
      </c>
      <c r="P1101" s="219">
        <f t="shared" si="2015"/>
        <v>0</v>
      </c>
      <c r="Q1101" s="219">
        <v>0</v>
      </c>
      <c r="R1101" s="219">
        <v>0</v>
      </c>
      <c r="S1101" s="219">
        <f>VLOOKUP(A:A,[3]全区!$A$1:$O$65536,15,FALSE)</f>
        <v>0</v>
      </c>
      <c r="T1101" s="219">
        <v>0</v>
      </c>
      <c r="U1101" s="146">
        <f>VLOOKUP(A:A,[3]全区!$A$1:$Q$65536,17,FALSE)</f>
        <v>0</v>
      </c>
      <c r="V1101" s="219">
        <f t="shared" si="2016"/>
        <v>0</v>
      </c>
      <c r="W1101" s="219">
        <v>0</v>
      </c>
      <c r="X1101" s="182">
        <f>VLOOKUP(A:A,[3]全区!$A$1:$S$65536,19,FALSE)</f>
        <v>0</v>
      </c>
      <c r="Y1101" s="219">
        <f t="shared" si="2017"/>
        <v>0</v>
      </c>
      <c r="AA1101" s="182">
        <f>VLOOKUP(A:A,[2]全区!$A$1:$T$65536,20,FALSE)</f>
        <v>153</v>
      </c>
      <c r="AB1101" s="219">
        <f t="shared" si="2018"/>
        <v>153</v>
      </c>
      <c r="AC1101" s="182">
        <f>VLOOKUP(A:A,[1]全区!$A$1:$V$65536,22,FALSE)</f>
        <v>0</v>
      </c>
      <c r="AD1101" s="219">
        <f t="shared" si="2019"/>
        <v>0</v>
      </c>
      <c r="AE1101" s="182">
        <f>VLOOKUP(A:A,[2]全区!$A$1:$P$65536,16,FALSE)</f>
        <v>0</v>
      </c>
      <c r="AF1101" s="219">
        <f t="shared" si="2020"/>
        <v>0</v>
      </c>
      <c r="AH1101" s="182">
        <v>282</v>
      </c>
      <c r="AI1101" s="182">
        <f>VLOOKUP(A:A,'[4]YB01'!$A$1:$C$1317,3,FALSE)</f>
        <v>282</v>
      </c>
      <c r="AJ1101" s="177">
        <f t="shared" si="2021"/>
        <v>0</v>
      </c>
      <c r="AK1101" s="146">
        <v>283</v>
      </c>
      <c r="AL1101" s="146">
        <f t="shared" si="2022"/>
        <v>283</v>
      </c>
      <c r="AM1101" s="228">
        <v>283.46</v>
      </c>
      <c r="AN1101" s="182">
        <f t="shared" si="2026"/>
        <v>0</v>
      </c>
      <c r="AO1101" s="219">
        <v>0</v>
      </c>
      <c r="AP1101" s="176">
        <f>(SUMIF([5]预算调整!$O:$O,A:A,[5]预算调整!$AD:$AD))/10000</f>
        <v>0</v>
      </c>
      <c r="AQ1101" s="219">
        <f t="shared" si="1927"/>
        <v>0</v>
      </c>
      <c r="AR1101" s="219">
        <v>0</v>
      </c>
      <c r="AS1101" s="182">
        <f>(SUMIF([6]预算调整!$F:$F,A:A,[6]预算调整!$P:$P))/10000</f>
        <v>0</v>
      </c>
      <c r="AT1101" s="219">
        <f t="shared" si="2023"/>
        <v>0</v>
      </c>
      <c r="AW1101" s="231">
        <v>91</v>
      </c>
      <c r="AX1101" s="182">
        <f>(SUMIF([7]Sheet2!$B:$B,A:A,[7]Sheet2!$C:$C))/10000</f>
        <v>91.46</v>
      </c>
      <c r="AY1101" s="219">
        <f t="shared" si="2024"/>
        <v>91</v>
      </c>
      <c r="BC1101" s="182">
        <v>0</v>
      </c>
      <c r="BD1101" s="146">
        <f t="shared" si="2025"/>
        <v>0</v>
      </c>
      <c r="BE1101" s="182">
        <v>0</v>
      </c>
      <c r="BF1101" s="182">
        <f>SUMIF([8]Sheet1!$O:$O,A1101,[8]Sheet1!$AD:$AD)</f>
        <v>0</v>
      </c>
    </row>
    <row r="1102" customHeight="1" spans="1:58">
      <c r="A1102" s="208">
        <v>2200106</v>
      </c>
      <c r="B1102" s="60" t="s">
        <v>929</v>
      </c>
      <c r="C1102" s="63">
        <f t="shared" si="2009"/>
        <v>354</v>
      </c>
      <c r="D1102" s="63">
        <f t="shared" si="2010"/>
        <v>0</v>
      </c>
      <c r="E1102" s="63">
        <f t="shared" si="2011"/>
        <v>2077</v>
      </c>
      <c r="F1102" s="63">
        <f t="shared" si="2012"/>
        <v>0</v>
      </c>
      <c r="G1102" s="63">
        <f t="shared" si="2013"/>
        <v>0</v>
      </c>
      <c r="H1102" s="63">
        <f t="shared" si="2014"/>
        <v>2431</v>
      </c>
      <c r="I1102" s="106" t="str">
        <f t="shared" si="1939"/>
        <v>是</v>
      </c>
      <c r="J1102" s="146" t="str">
        <f t="shared" si="1940"/>
        <v>项</v>
      </c>
      <c r="K1102" s="146" t="str">
        <f t="shared" si="1941"/>
        <v>220</v>
      </c>
      <c r="N1102" s="218">
        <v>354</v>
      </c>
      <c r="O1102" s="146">
        <v>353.669347</v>
      </c>
      <c r="P1102" s="219">
        <f t="shared" si="2015"/>
        <v>354</v>
      </c>
      <c r="Q1102" s="219">
        <v>0</v>
      </c>
      <c r="R1102" s="219">
        <v>0</v>
      </c>
      <c r="S1102" s="219">
        <f>VLOOKUP(A:A,[3]全区!$A$1:$O$65536,15,FALSE)</f>
        <v>0</v>
      </c>
      <c r="T1102" s="219">
        <v>0</v>
      </c>
      <c r="U1102" s="146">
        <f>VLOOKUP(A:A,[3]全区!$A$1:$Q$65536,17,FALSE)</f>
        <v>0</v>
      </c>
      <c r="V1102" s="219">
        <f t="shared" si="2016"/>
        <v>0</v>
      </c>
      <c r="W1102" s="219">
        <v>0</v>
      </c>
      <c r="X1102" s="182">
        <f>VLOOKUP(A:A,[3]全区!$A$1:$S$65536,19,FALSE)</f>
        <v>0</v>
      </c>
      <c r="Y1102" s="219">
        <f t="shared" si="2017"/>
        <v>0</v>
      </c>
      <c r="AA1102" s="182">
        <f>VLOOKUP(A:A,[2]全区!$A$1:$T$65536,20,FALSE)</f>
        <v>0</v>
      </c>
      <c r="AB1102" s="219">
        <f t="shared" si="2018"/>
        <v>0</v>
      </c>
      <c r="AC1102" s="182">
        <f>VLOOKUP(A:A,[1]全区!$A$1:$V$65536,22,FALSE)</f>
        <v>0</v>
      </c>
      <c r="AD1102" s="219">
        <f t="shared" si="2019"/>
        <v>0</v>
      </c>
      <c r="AE1102" s="182">
        <f>VLOOKUP(A:A,[2]全区!$A$1:$P$65536,16,FALSE)</f>
        <v>0</v>
      </c>
      <c r="AF1102" s="219">
        <f t="shared" si="2020"/>
        <v>0</v>
      </c>
      <c r="AH1102" s="182">
        <v>2431</v>
      </c>
      <c r="AI1102" s="182">
        <f>VLOOKUP(A:A,'[4]YB01'!$A$1:$C$1317,3,FALSE)</f>
        <v>2431</v>
      </c>
      <c r="AJ1102" s="177">
        <f t="shared" si="2021"/>
        <v>0</v>
      </c>
      <c r="AK1102" s="146">
        <v>2431</v>
      </c>
      <c r="AL1102" s="146">
        <f t="shared" si="2022"/>
        <v>2431</v>
      </c>
      <c r="AM1102" s="228">
        <v>2431.474483</v>
      </c>
      <c r="AN1102" s="182">
        <f t="shared" si="2026"/>
        <v>0</v>
      </c>
      <c r="AO1102" s="219">
        <v>0</v>
      </c>
      <c r="AP1102" s="176">
        <f>(SUMIF([5]预算调整!$O:$O,A:A,[5]预算调整!$AD:$AD))/10000</f>
        <v>0</v>
      </c>
      <c r="AQ1102" s="219">
        <f t="shared" si="1927"/>
        <v>0</v>
      </c>
      <c r="AR1102" s="219">
        <v>0</v>
      </c>
      <c r="AS1102" s="182">
        <f>(SUMIF([6]预算调整!$F:$F,A:A,[6]预算调整!$P:$P))/10000</f>
        <v>0</v>
      </c>
      <c r="AT1102" s="219">
        <f t="shared" si="2023"/>
        <v>0</v>
      </c>
      <c r="AW1102" s="231">
        <v>0</v>
      </c>
      <c r="AX1102" s="182">
        <f>(SUMIF([7]Sheet2!$B:$B,A:A,[7]Sheet2!$C:$C))/10000</f>
        <v>0</v>
      </c>
      <c r="AY1102" s="219">
        <f t="shared" si="2024"/>
        <v>0</v>
      </c>
      <c r="BC1102" s="182">
        <v>0</v>
      </c>
      <c r="BD1102" s="146">
        <f t="shared" si="2025"/>
        <v>0</v>
      </c>
      <c r="BE1102" s="182">
        <v>0</v>
      </c>
      <c r="BF1102" s="182">
        <f>SUMIF([8]Sheet1!$O:$O,A1102,[8]Sheet1!$AD:$AD)</f>
        <v>0</v>
      </c>
    </row>
    <row r="1103" hidden="1" customHeight="1" spans="1:58">
      <c r="A1103" s="208">
        <v>2200107</v>
      </c>
      <c r="B1103" s="60" t="s">
        <v>930</v>
      </c>
      <c r="C1103" s="63">
        <f t="shared" si="2009"/>
        <v>0</v>
      </c>
      <c r="D1103" s="63">
        <f t="shared" si="2010"/>
        <v>0</v>
      </c>
      <c r="E1103" s="63">
        <f t="shared" si="2011"/>
        <v>0</v>
      </c>
      <c r="F1103" s="63">
        <f t="shared" si="2012"/>
        <v>0</v>
      </c>
      <c r="G1103" s="63">
        <f t="shared" si="2013"/>
        <v>0</v>
      </c>
      <c r="H1103" s="63">
        <f t="shared" si="2014"/>
        <v>0</v>
      </c>
      <c r="I1103" s="106" t="str">
        <f t="shared" si="1939"/>
        <v>否</v>
      </c>
      <c r="J1103" s="146" t="str">
        <f t="shared" si="1940"/>
        <v>项</v>
      </c>
      <c r="K1103" s="146" t="str">
        <f t="shared" si="1941"/>
        <v>220</v>
      </c>
      <c r="N1103" s="218">
        <v>0</v>
      </c>
      <c r="O1103" s="146">
        <v>0</v>
      </c>
      <c r="P1103" s="219">
        <f t="shared" si="2015"/>
        <v>0</v>
      </c>
      <c r="Q1103" s="219">
        <v>0</v>
      </c>
      <c r="R1103" s="219">
        <v>0</v>
      </c>
      <c r="S1103" s="219">
        <f>VLOOKUP(A:A,[3]全区!$A$1:$O$65536,15,FALSE)</f>
        <v>0</v>
      </c>
      <c r="T1103" s="219">
        <v>0</v>
      </c>
      <c r="U1103" s="146">
        <f>VLOOKUP(A:A,[3]全区!$A$1:$Q$65536,17,FALSE)</f>
        <v>0</v>
      </c>
      <c r="V1103" s="219">
        <f t="shared" si="2016"/>
        <v>0</v>
      </c>
      <c r="W1103" s="219">
        <v>0</v>
      </c>
      <c r="X1103" s="182">
        <f>VLOOKUP(A:A,[3]全区!$A$1:$S$65536,19,FALSE)</f>
        <v>0</v>
      </c>
      <c r="Y1103" s="219">
        <f t="shared" si="2017"/>
        <v>0</v>
      </c>
      <c r="AA1103" s="182">
        <f>VLOOKUP(A:A,[2]全区!$A$1:$T$65536,20,FALSE)</f>
        <v>0</v>
      </c>
      <c r="AB1103" s="219">
        <f t="shared" si="2018"/>
        <v>0</v>
      </c>
      <c r="AC1103" s="182">
        <f>VLOOKUP(A:A,[1]全区!$A$1:$V$65536,22,FALSE)</f>
        <v>0</v>
      </c>
      <c r="AD1103" s="219">
        <f t="shared" si="2019"/>
        <v>0</v>
      </c>
      <c r="AE1103" s="182">
        <f>VLOOKUP(A:A,[2]全区!$A$1:$P$65536,16,FALSE)</f>
        <v>0</v>
      </c>
      <c r="AF1103" s="219">
        <f t="shared" si="2020"/>
        <v>0</v>
      </c>
      <c r="AH1103" s="182">
        <v>0</v>
      </c>
      <c r="AI1103" s="182">
        <f>VLOOKUP(A:A,'[4]YB01'!$A$1:$C$1317,3,FALSE)</f>
        <v>0</v>
      </c>
      <c r="AJ1103" s="177">
        <f t="shared" si="2021"/>
        <v>0</v>
      </c>
      <c r="AK1103" s="146">
        <v>0</v>
      </c>
      <c r="AL1103" s="146">
        <f t="shared" si="2022"/>
        <v>0</v>
      </c>
      <c r="AM1103" s="228">
        <v>0</v>
      </c>
      <c r="AN1103" s="182">
        <f t="shared" si="2026"/>
        <v>0</v>
      </c>
      <c r="AO1103" s="219">
        <v>0</v>
      </c>
      <c r="AP1103" s="176">
        <f>(SUMIF([5]预算调整!$O:$O,A:A,[5]预算调整!$AD:$AD))/10000</f>
        <v>0</v>
      </c>
      <c r="AQ1103" s="219">
        <f t="shared" si="1927"/>
        <v>0</v>
      </c>
      <c r="AR1103" s="219">
        <v>0</v>
      </c>
      <c r="AS1103" s="182">
        <f>(SUMIF([6]预算调整!$F:$F,A:A,[6]预算调整!$P:$P))/10000</f>
        <v>0</v>
      </c>
      <c r="AT1103" s="219">
        <f t="shared" si="2023"/>
        <v>0</v>
      </c>
      <c r="AW1103" s="231">
        <v>0</v>
      </c>
      <c r="AX1103" s="182">
        <f>(SUMIF([7]Sheet2!$B:$B,A:A,[7]Sheet2!$C:$C))/10000</f>
        <v>0</v>
      </c>
      <c r="AY1103" s="219">
        <f t="shared" si="2024"/>
        <v>0</v>
      </c>
      <c r="BC1103" s="182">
        <v>0</v>
      </c>
      <c r="BD1103" s="146">
        <f t="shared" si="2025"/>
        <v>0</v>
      </c>
      <c r="BE1103" s="182">
        <v>0</v>
      </c>
      <c r="BF1103" s="182">
        <f>SUMIF([8]Sheet1!$O:$O,A1103,[8]Sheet1!$AD:$AD)</f>
        <v>0</v>
      </c>
    </row>
    <row r="1104" hidden="1" customHeight="1" spans="1:58">
      <c r="A1104" s="208">
        <v>2200108</v>
      </c>
      <c r="B1104" s="60" t="s">
        <v>931</v>
      </c>
      <c r="C1104" s="63">
        <f t="shared" si="2009"/>
        <v>0</v>
      </c>
      <c r="D1104" s="63">
        <f t="shared" si="2010"/>
        <v>0</v>
      </c>
      <c r="E1104" s="63">
        <f t="shared" si="2011"/>
        <v>0</v>
      </c>
      <c r="F1104" s="63">
        <f t="shared" si="2012"/>
        <v>0</v>
      </c>
      <c r="G1104" s="63">
        <f t="shared" si="2013"/>
        <v>0</v>
      </c>
      <c r="H1104" s="63">
        <f t="shared" si="2014"/>
        <v>0</v>
      </c>
      <c r="I1104" s="106" t="str">
        <f t="shared" si="1939"/>
        <v>否</v>
      </c>
      <c r="J1104" s="146" t="str">
        <f t="shared" si="1940"/>
        <v>项</v>
      </c>
      <c r="K1104" s="146" t="str">
        <f t="shared" si="1941"/>
        <v>220</v>
      </c>
      <c r="N1104" s="218">
        <v>0</v>
      </c>
      <c r="O1104" s="146">
        <v>0</v>
      </c>
      <c r="P1104" s="219">
        <f t="shared" si="2015"/>
        <v>0</v>
      </c>
      <c r="Q1104" s="219">
        <v>0</v>
      </c>
      <c r="R1104" s="219">
        <v>0</v>
      </c>
      <c r="S1104" s="219">
        <f>VLOOKUP(A:A,[3]全区!$A$1:$O$65536,15,FALSE)</f>
        <v>0</v>
      </c>
      <c r="T1104" s="219">
        <v>0</v>
      </c>
      <c r="U1104" s="146">
        <f>VLOOKUP(A:A,[3]全区!$A$1:$Q$65536,17,FALSE)</f>
        <v>0</v>
      </c>
      <c r="V1104" s="219">
        <f t="shared" si="2016"/>
        <v>0</v>
      </c>
      <c r="W1104" s="219">
        <v>0</v>
      </c>
      <c r="X1104" s="182">
        <f>VLOOKUP(A:A,[3]全区!$A$1:$S$65536,19,FALSE)</f>
        <v>0</v>
      </c>
      <c r="Y1104" s="219">
        <f t="shared" si="2017"/>
        <v>0</v>
      </c>
      <c r="AA1104" s="182">
        <f>VLOOKUP(A:A,[2]全区!$A$1:$T$65536,20,FALSE)</f>
        <v>0</v>
      </c>
      <c r="AB1104" s="219">
        <f t="shared" si="2018"/>
        <v>0</v>
      </c>
      <c r="AC1104" s="182">
        <f>VLOOKUP(A:A,[1]全区!$A$1:$V$65536,22,FALSE)</f>
        <v>0</v>
      </c>
      <c r="AD1104" s="219">
        <f t="shared" si="2019"/>
        <v>0</v>
      </c>
      <c r="AE1104" s="182">
        <f>VLOOKUP(A:A,[2]全区!$A$1:$P$65536,16,FALSE)</f>
        <v>0</v>
      </c>
      <c r="AF1104" s="219">
        <f t="shared" si="2020"/>
        <v>0</v>
      </c>
      <c r="AH1104" s="182">
        <v>0</v>
      </c>
      <c r="AI1104" s="182">
        <f>VLOOKUP(A:A,'[4]YB01'!$A$1:$C$1317,3,FALSE)</f>
        <v>0</v>
      </c>
      <c r="AJ1104" s="177">
        <f t="shared" si="2021"/>
        <v>0</v>
      </c>
      <c r="AK1104" s="146">
        <v>0</v>
      </c>
      <c r="AL1104" s="146">
        <f t="shared" si="2022"/>
        <v>0</v>
      </c>
      <c r="AM1104" s="228">
        <v>0</v>
      </c>
      <c r="AN1104" s="182">
        <f t="shared" si="2026"/>
        <v>0</v>
      </c>
      <c r="AO1104" s="219">
        <v>0</v>
      </c>
      <c r="AP1104" s="176">
        <f>(SUMIF([5]预算调整!$O:$O,A:A,[5]预算调整!$AD:$AD))/10000</f>
        <v>0</v>
      </c>
      <c r="AQ1104" s="219">
        <f t="shared" si="1927"/>
        <v>0</v>
      </c>
      <c r="AR1104" s="219">
        <v>0</v>
      </c>
      <c r="AS1104" s="182">
        <f>(SUMIF([6]预算调整!$F:$F,A:A,[6]预算调整!$P:$P))/10000</f>
        <v>0</v>
      </c>
      <c r="AT1104" s="219">
        <f t="shared" si="2023"/>
        <v>0</v>
      </c>
      <c r="AW1104" s="231">
        <v>0</v>
      </c>
      <c r="AX1104" s="182">
        <f>(SUMIF([7]Sheet2!$B:$B,A:A,[7]Sheet2!$C:$C))/10000</f>
        <v>0</v>
      </c>
      <c r="AY1104" s="219">
        <f t="shared" si="2024"/>
        <v>0</v>
      </c>
      <c r="BC1104" s="182">
        <v>0</v>
      </c>
      <c r="BD1104" s="146">
        <f t="shared" si="2025"/>
        <v>0</v>
      </c>
      <c r="BE1104" s="182">
        <v>0</v>
      </c>
      <c r="BF1104" s="182">
        <f>SUMIF([8]Sheet1!$O:$O,A1104,[8]Sheet1!$AD:$AD)</f>
        <v>0</v>
      </c>
    </row>
    <row r="1105" customHeight="1" spans="1:58">
      <c r="A1105" s="208">
        <v>2200109</v>
      </c>
      <c r="B1105" s="60" t="s">
        <v>932</v>
      </c>
      <c r="C1105" s="63">
        <f t="shared" si="2009"/>
        <v>0</v>
      </c>
      <c r="D1105" s="63">
        <f t="shared" si="2010"/>
        <v>0</v>
      </c>
      <c r="E1105" s="63">
        <f t="shared" si="2011"/>
        <v>132</v>
      </c>
      <c r="F1105" s="63">
        <f t="shared" si="2012"/>
        <v>0</v>
      </c>
      <c r="G1105" s="63">
        <f t="shared" si="2013"/>
        <v>0</v>
      </c>
      <c r="H1105" s="63">
        <f t="shared" si="2014"/>
        <v>132</v>
      </c>
      <c r="I1105" s="106" t="str">
        <f t="shared" si="1939"/>
        <v>是</v>
      </c>
      <c r="J1105" s="146" t="str">
        <f t="shared" si="1940"/>
        <v>项</v>
      </c>
      <c r="K1105" s="146" t="str">
        <f t="shared" si="1941"/>
        <v>220</v>
      </c>
      <c r="N1105" s="218">
        <v>0</v>
      </c>
      <c r="O1105" s="146">
        <v>0</v>
      </c>
      <c r="P1105" s="219">
        <f t="shared" si="2015"/>
        <v>0</v>
      </c>
      <c r="Q1105" s="219">
        <v>0</v>
      </c>
      <c r="R1105" s="219">
        <v>0</v>
      </c>
      <c r="S1105" s="219">
        <f>VLOOKUP(A:A,[3]全区!$A$1:$O$65536,15,FALSE)</f>
        <v>0</v>
      </c>
      <c r="T1105" s="219">
        <v>0</v>
      </c>
      <c r="U1105" s="146">
        <f>VLOOKUP(A:A,[3]全区!$A$1:$Q$65536,17,FALSE)</f>
        <v>0</v>
      </c>
      <c r="V1105" s="219">
        <f t="shared" si="2016"/>
        <v>0</v>
      </c>
      <c r="W1105" s="219">
        <v>0</v>
      </c>
      <c r="X1105" s="182">
        <f>VLOOKUP(A:A,[3]全区!$A$1:$S$65536,19,FALSE)</f>
        <v>0</v>
      </c>
      <c r="Y1105" s="219">
        <f t="shared" si="2017"/>
        <v>0</v>
      </c>
      <c r="AA1105" s="182">
        <f>VLOOKUP(A:A,[2]全区!$A$1:$T$65536,20,FALSE)</f>
        <v>0</v>
      </c>
      <c r="AB1105" s="219">
        <f t="shared" si="2018"/>
        <v>0</v>
      </c>
      <c r="AC1105" s="182">
        <f>VLOOKUP(A:A,[1]全区!$A$1:$V$65536,22,FALSE)</f>
        <v>0</v>
      </c>
      <c r="AD1105" s="219">
        <f t="shared" si="2019"/>
        <v>0</v>
      </c>
      <c r="AE1105" s="182">
        <f>VLOOKUP(A:A,[2]全区!$A$1:$P$65536,16,FALSE)</f>
        <v>0</v>
      </c>
      <c r="AF1105" s="219">
        <f t="shared" si="2020"/>
        <v>0</v>
      </c>
      <c r="AH1105" s="182">
        <v>132</v>
      </c>
      <c r="AI1105" s="182">
        <f>VLOOKUP(A:A,'[4]YB01'!$A$1:$C$1317,3,FALSE)</f>
        <v>132</v>
      </c>
      <c r="AJ1105" s="177">
        <f t="shared" si="2021"/>
        <v>0</v>
      </c>
      <c r="AK1105" s="146">
        <v>132</v>
      </c>
      <c r="AL1105" s="146">
        <f t="shared" si="2022"/>
        <v>132</v>
      </c>
      <c r="AM1105" s="228">
        <v>132.177</v>
      </c>
      <c r="AN1105" s="182">
        <f t="shared" si="2026"/>
        <v>0</v>
      </c>
      <c r="AO1105" s="219">
        <v>0</v>
      </c>
      <c r="AP1105" s="176">
        <f>(SUMIF([5]预算调整!$O:$O,A:A,[5]预算调整!$AD:$AD))/10000</f>
        <v>0</v>
      </c>
      <c r="AQ1105" s="219">
        <f t="shared" si="1927"/>
        <v>0</v>
      </c>
      <c r="AR1105" s="219">
        <v>0</v>
      </c>
      <c r="AS1105" s="182">
        <f>(SUMIF([6]预算调整!$F:$F,A:A,[6]预算调整!$P:$P))/10000</f>
        <v>0</v>
      </c>
      <c r="AT1105" s="219">
        <f t="shared" si="2023"/>
        <v>0</v>
      </c>
      <c r="AW1105" s="231">
        <v>0</v>
      </c>
      <c r="AX1105" s="182">
        <f>(SUMIF([7]Sheet2!$B:$B,A:A,[7]Sheet2!$C:$C))/10000</f>
        <v>0</v>
      </c>
      <c r="AY1105" s="219">
        <f t="shared" si="2024"/>
        <v>0</v>
      </c>
      <c r="BC1105" s="182">
        <v>0</v>
      </c>
      <c r="BD1105" s="146">
        <f t="shared" si="2025"/>
        <v>0</v>
      </c>
      <c r="BE1105" s="182">
        <v>0</v>
      </c>
      <c r="BF1105" s="182">
        <f>SUMIF([8]Sheet1!$O:$O,A1105,[8]Sheet1!$AD:$AD)</f>
        <v>0</v>
      </c>
    </row>
    <row r="1106" hidden="1" customHeight="1" spans="1:58">
      <c r="A1106" s="208">
        <v>2200112</v>
      </c>
      <c r="B1106" s="60" t="s">
        <v>933</v>
      </c>
      <c r="C1106" s="63">
        <f t="shared" si="2009"/>
        <v>0</v>
      </c>
      <c r="D1106" s="63">
        <f t="shared" si="2010"/>
        <v>0</v>
      </c>
      <c r="E1106" s="63">
        <f t="shared" si="2011"/>
        <v>0</v>
      </c>
      <c r="F1106" s="63">
        <f t="shared" si="2012"/>
        <v>0</v>
      </c>
      <c r="G1106" s="63">
        <f t="shared" si="2013"/>
        <v>0</v>
      </c>
      <c r="H1106" s="63">
        <f t="shared" si="2014"/>
        <v>0</v>
      </c>
      <c r="I1106" s="106" t="str">
        <f t="shared" si="1939"/>
        <v>否</v>
      </c>
      <c r="J1106" s="146" t="str">
        <f t="shared" si="1940"/>
        <v>项</v>
      </c>
      <c r="K1106" s="146" t="str">
        <f t="shared" si="1941"/>
        <v>220</v>
      </c>
      <c r="N1106" s="218">
        <v>0</v>
      </c>
      <c r="O1106" s="146">
        <v>0</v>
      </c>
      <c r="P1106" s="219">
        <f t="shared" si="2015"/>
        <v>0</v>
      </c>
      <c r="Q1106" s="219">
        <v>0</v>
      </c>
      <c r="R1106" s="219">
        <v>0</v>
      </c>
      <c r="S1106" s="219">
        <f>VLOOKUP(A:A,[3]全区!$A$1:$O$65536,15,FALSE)</f>
        <v>0</v>
      </c>
      <c r="T1106" s="219">
        <v>0</v>
      </c>
      <c r="U1106" s="146">
        <f>VLOOKUP(A:A,[3]全区!$A$1:$Q$65536,17,FALSE)</f>
        <v>0</v>
      </c>
      <c r="V1106" s="219">
        <f t="shared" si="2016"/>
        <v>0</v>
      </c>
      <c r="W1106" s="219">
        <v>0</v>
      </c>
      <c r="X1106" s="182">
        <f>VLOOKUP(A:A,[3]全区!$A$1:$S$65536,19,FALSE)</f>
        <v>0</v>
      </c>
      <c r="Y1106" s="219">
        <f t="shared" si="2017"/>
        <v>0</v>
      </c>
      <c r="AA1106" s="182">
        <f>VLOOKUP(A:A,[2]全区!$A$1:$T$65536,20,FALSE)</f>
        <v>0</v>
      </c>
      <c r="AB1106" s="219">
        <f t="shared" si="2018"/>
        <v>0</v>
      </c>
      <c r="AC1106" s="182">
        <f>VLOOKUP(A:A,[1]全区!$A$1:$V$65536,22,FALSE)</f>
        <v>0</v>
      </c>
      <c r="AD1106" s="219">
        <f t="shared" si="2019"/>
        <v>0</v>
      </c>
      <c r="AE1106" s="182">
        <f>VLOOKUP(A:A,[2]全区!$A$1:$P$65536,16,FALSE)</f>
        <v>0</v>
      </c>
      <c r="AF1106" s="219">
        <f t="shared" si="2020"/>
        <v>0</v>
      </c>
      <c r="AH1106" s="182">
        <v>0</v>
      </c>
      <c r="AI1106" s="182">
        <f>VLOOKUP(A:A,'[4]YB01'!$A$1:$C$1317,3,FALSE)</f>
        <v>0</v>
      </c>
      <c r="AJ1106" s="177">
        <f t="shared" si="2021"/>
        <v>0</v>
      </c>
      <c r="AK1106" s="146">
        <v>0</v>
      </c>
      <c r="AL1106" s="146">
        <f t="shared" si="2022"/>
        <v>0</v>
      </c>
      <c r="AM1106" s="228">
        <v>0</v>
      </c>
      <c r="AN1106" s="182">
        <f t="shared" si="2026"/>
        <v>0</v>
      </c>
      <c r="AO1106" s="219">
        <v>0</v>
      </c>
      <c r="AP1106" s="176">
        <f>(SUMIF([5]预算调整!$O:$O,A:A,[5]预算调整!$AD:$AD))/10000</f>
        <v>0</v>
      </c>
      <c r="AQ1106" s="219">
        <f t="shared" si="1927"/>
        <v>0</v>
      </c>
      <c r="AR1106" s="219">
        <v>0</v>
      </c>
      <c r="AS1106" s="182">
        <f>(SUMIF([6]预算调整!$F:$F,A:A,[6]预算调整!$P:$P))/10000</f>
        <v>0</v>
      </c>
      <c r="AT1106" s="219">
        <f t="shared" si="2023"/>
        <v>0</v>
      </c>
      <c r="AW1106" s="231">
        <v>0</v>
      </c>
      <c r="AX1106" s="182">
        <f>(SUMIF([7]Sheet2!$B:$B,A:A,[7]Sheet2!$C:$C))/10000</f>
        <v>0</v>
      </c>
      <c r="AY1106" s="219">
        <f t="shared" si="2024"/>
        <v>0</v>
      </c>
      <c r="BC1106" s="182">
        <v>0</v>
      </c>
      <c r="BD1106" s="146">
        <f t="shared" si="2025"/>
        <v>0</v>
      </c>
      <c r="BE1106" s="182">
        <v>0</v>
      </c>
      <c r="BF1106" s="182">
        <f>SUMIF([8]Sheet1!$O:$O,A1106,[8]Sheet1!$AD:$AD)</f>
        <v>0</v>
      </c>
    </row>
    <row r="1107" hidden="1" customHeight="1" spans="1:58">
      <c r="A1107" s="208">
        <v>2200113</v>
      </c>
      <c r="B1107" s="60" t="s">
        <v>934</v>
      </c>
      <c r="C1107" s="63">
        <f t="shared" si="2009"/>
        <v>74</v>
      </c>
      <c r="D1107" s="63">
        <f t="shared" si="2010"/>
        <v>0</v>
      </c>
      <c r="E1107" s="63">
        <f t="shared" si="2011"/>
        <v>-74</v>
      </c>
      <c r="F1107" s="63">
        <f t="shared" si="2012"/>
        <v>0</v>
      </c>
      <c r="G1107" s="63">
        <f t="shared" si="2013"/>
        <v>0</v>
      </c>
      <c r="H1107" s="63">
        <f t="shared" si="2014"/>
        <v>0</v>
      </c>
      <c r="I1107" s="106" t="str">
        <f t="shared" si="1939"/>
        <v>否</v>
      </c>
      <c r="J1107" s="146" t="str">
        <f t="shared" si="1940"/>
        <v>项</v>
      </c>
      <c r="K1107" s="146" t="str">
        <f t="shared" si="1941"/>
        <v>220</v>
      </c>
      <c r="N1107" s="218">
        <v>74</v>
      </c>
      <c r="O1107" s="146">
        <v>73.9815</v>
      </c>
      <c r="P1107" s="219">
        <f t="shared" si="2015"/>
        <v>74</v>
      </c>
      <c r="Q1107" s="219">
        <v>0</v>
      </c>
      <c r="R1107" s="219">
        <v>0</v>
      </c>
      <c r="S1107" s="219">
        <f>VLOOKUP(A:A,[3]全区!$A$1:$O$65536,15,FALSE)</f>
        <v>0</v>
      </c>
      <c r="T1107" s="219">
        <v>0</v>
      </c>
      <c r="U1107" s="146">
        <f>VLOOKUP(A:A,[3]全区!$A$1:$Q$65536,17,FALSE)</f>
        <v>0</v>
      </c>
      <c r="V1107" s="219">
        <f t="shared" si="2016"/>
        <v>0</v>
      </c>
      <c r="W1107" s="219">
        <v>0</v>
      </c>
      <c r="X1107" s="182">
        <f>VLOOKUP(A:A,[3]全区!$A$1:$S$65536,19,FALSE)</f>
        <v>0</v>
      </c>
      <c r="Y1107" s="219">
        <f t="shared" si="2017"/>
        <v>0</v>
      </c>
      <c r="AA1107" s="182">
        <f>VLOOKUP(A:A,[2]全区!$A$1:$T$65536,20,FALSE)</f>
        <v>0</v>
      </c>
      <c r="AB1107" s="219">
        <f t="shared" si="2018"/>
        <v>0</v>
      </c>
      <c r="AC1107" s="182">
        <f>VLOOKUP(A:A,[1]全区!$A$1:$V$65536,22,FALSE)</f>
        <v>0</v>
      </c>
      <c r="AD1107" s="219">
        <f t="shared" si="2019"/>
        <v>0</v>
      </c>
      <c r="AE1107" s="182">
        <f>VLOOKUP(A:A,[2]全区!$A$1:$P$65536,16,FALSE)</f>
        <v>0</v>
      </c>
      <c r="AF1107" s="219">
        <f t="shared" si="2020"/>
        <v>0</v>
      </c>
      <c r="AH1107" s="182">
        <v>0</v>
      </c>
      <c r="AI1107" s="182">
        <f>VLOOKUP(A:A,'[4]YB01'!$A$1:$C$1317,3,FALSE)</f>
        <v>0</v>
      </c>
      <c r="AJ1107" s="177">
        <f t="shared" si="2021"/>
        <v>0</v>
      </c>
      <c r="AK1107" s="146">
        <v>0</v>
      </c>
      <c r="AL1107" s="146">
        <f t="shared" si="2022"/>
        <v>0</v>
      </c>
      <c r="AM1107" s="228">
        <v>0</v>
      </c>
      <c r="AN1107" s="182">
        <f t="shared" si="2026"/>
        <v>0</v>
      </c>
      <c r="AO1107" s="219">
        <v>0</v>
      </c>
      <c r="AP1107" s="176">
        <f>(SUMIF([5]预算调整!$O:$O,A:A,[5]预算调整!$AD:$AD))/10000</f>
        <v>0</v>
      </c>
      <c r="AQ1107" s="219">
        <f t="shared" si="1927"/>
        <v>0</v>
      </c>
      <c r="AR1107" s="219">
        <v>0</v>
      </c>
      <c r="AS1107" s="182">
        <f>(SUMIF([6]预算调整!$F:$F,A:A,[6]预算调整!$P:$P))/10000</f>
        <v>0</v>
      </c>
      <c r="AT1107" s="219">
        <f t="shared" si="2023"/>
        <v>0</v>
      </c>
      <c r="AW1107" s="231">
        <v>0</v>
      </c>
      <c r="AX1107" s="182">
        <f>(SUMIF([7]Sheet2!$B:$B,A:A,[7]Sheet2!$C:$C))/10000</f>
        <v>0</v>
      </c>
      <c r="AY1107" s="219">
        <f t="shared" si="2024"/>
        <v>0</v>
      </c>
      <c r="BC1107" s="182">
        <v>0</v>
      </c>
      <c r="BD1107" s="146">
        <f t="shared" si="2025"/>
        <v>0</v>
      </c>
      <c r="BE1107" s="182">
        <v>0</v>
      </c>
      <c r="BF1107" s="182">
        <f>SUMIF([8]Sheet1!$O:$O,A1107,[8]Sheet1!$AD:$AD)</f>
        <v>0</v>
      </c>
    </row>
    <row r="1108" hidden="1" customHeight="1" spans="1:58">
      <c r="A1108" s="208">
        <v>2200114</v>
      </c>
      <c r="B1108" s="60" t="s">
        <v>935</v>
      </c>
      <c r="C1108" s="63">
        <f t="shared" si="2009"/>
        <v>0</v>
      </c>
      <c r="D1108" s="63">
        <f t="shared" si="2010"/>
        <v>0</v>
      </c>
      <c r="E1108" s="63">
        <f t="shared" si="2011"/>
        <v>0</v>
      </c>
      <c r="F1108" s="63">
        <f t="shared" si="2012"/>
        <v>0</v>
      </c>
      <c r="G1108" s="63">
        <f t="shared" si="2013"/>
        <v>0</v>
      </c>
      <c r="H1108" s="63">
        <f t="shared" si="2014"/>
        <v>0</v>
      </c>
      <c r="I1108" s="106" t="str">
        <f t="shared" si="1939"/>
        <v>否</v>
      </c>
      <c r="J1108" s="146" t="str">
        <f t="shared" si="1940"/>
        <v>项</v>
      </c>
      <c r="K1108" s="146" t="str">
        <f t="shared" si="1941"/>
        <v>220</v>
      </c>
      <c r="N1108" s="218">
        <v>0</v>
      </c>
      <c r="O1108" s="146">
        <v>0</v>
      </c>
      <c r="P1108" s="219">
        <f t="shared" si="2015"/>
        <v>0</v>
      </c>
      <c r="Q1108" s="219">
        <v>0</v>
      </c>
      <c r="R1108" s="219">
        <v>0</v>
      </c>
      <c r="S1108" s="219">
        <f>VLOOKUP(A:A,[3]全区!$A$1:$O$65536,15,FALSE)</f>
        <v>0</v>
      </c>
      <c r="T1108" s="219">
        <v>0</v>
      </c>
      <c r="U1108" s="146">
        <f>VLOOKUP(A:A,[3]全区!$A$1:$Q$65536,17,FALSE)</f>
        <v>0</v>
      </c>
      <c r="V1108" s="219">
        <f t="shared" si="2016"/>
        <v>0</v>
      </c>
      <c r="W1108" s="219">
        <v>0</v>
      </c>
      <c r="X1108" s="182">
        <f>VLOOKUP(A:A,[3]全区!$A$1:$S$65536,19,FALSE)</f>
        <v>0</v>
      </c>
      <c r="Y1108" s="219">
        <f t="shared" si="2017"/>
        <v>0</v>
      </c>
      <c r="AA1108" s="182">
        <f>VLOOKUP(A:A,[2]全区!$A$1:$T$65536,20,FALSE)</f>
        <v>0</v>
      </c>
      <c r="AB1108" s="219">
        <f t="shared" si="2018"/>
        <v>0</v>
      </c>
      <c r="AC1108" s="182">
        <f>VLOOKUP(A:A,[1]全区!$A$1:$V$65536,22,FALSE)</f>
        <v>0</v>
      </c>
      <c r="AD1108" s="219">
        <f t="shared" si="2019"/>
        <v>0</v>
      </c>
      <c r="AE1108" s="182">
        <f>VLOOKUP(A:A,[2]全区!$A$1:$P$65536,16,FALSE)</f>
        <v>0</v>
      </c>
      <c r="AF1108" s="219">
        <f t="shared" si="2020"/>
        <v>0</v>
      </c>
      <c r="AH1108" s="182">
        <v>0</v>
      </c>
      <c r="AI1108" s="182">
        <f>VLOOKUP(A:A,'[4]YB01'!$A$1:$C$1317,3,FALSE)</f>
        <v>0</v>
      </c>
      <c r="AJ1108" s="177">
        <f t="shared" si="2021"/>
        <v>0</v>
      </c>
      <c r="AK1108" s="146">
        <v>0</v>
      </c>
      <c r="AL1108" s="146">
        <f t="shared" si="2022"/>
        <v>0</v>
      </c>
      <c r="AM1108" s="228">
        <v>0</v>
      </c>
      <c r="AN1108" s="182">
        <f t="shared" si="2026"/>
        <v>0</v>
      </c>
      <c r="AO1108" s="219">
        <v>0</v>
      </c>
      <c r="AP1108" s="176">
        <f>(SUMIF([5]预算调整!$O:$O,A:A,[5]预算调整!$AD:$AD))/10000</f>
        <v>0</v>
      </c>
      <c r="AQ1108" s="219">
        <f t="shared" si="1927"/>
        <v>0</v>
      </c>
      <c r="AR1108" s="219">
        <v>0</v>
      </c>
      <c r="AS1108" s="182">
        <f>(SUMIF([6]预算调整!$F:$F,A:A,[6]预算调整!$P:$P))/10000</f>
        <v>0</v>
      </c>
      <c r="AT1108" s="219">
        <f t="shared" si="2023"/>
        <v>0</v>
      </c>
      <c r="AW1108" s="231">
        <v>0</v>
      </c>
      <c r="AX1108" s="182">
        <f>(SUMIF([7]Sheet2!$B:$B,A:A,[7]Sheet2!$C:$C))/10000</f>
        <v>0</v>
      </c>
      <c r="AY1108" s="219">
        <f t="shared" si="2024"/>
        <v>0</v>
      </c>
      <c r="BC1108" s="182">
        <v>0</v>
      </c>
      <c r="BD1108" s="146">
        <f t="shared" si="2025"/>
        <v>0</v>
      </c>
      <c r="BE1108" s="182">
        <v>0</v>
      </c>
      <c r="BF1108" s="182">
        <f>SUMIF([8]Sheet1!$O:$O,A1108,[8]Sheet1!$AD:$AD)</f>
        <v>0</v>
      </c>
    </row>
    <row r="1109" hidden="1" customHeight="1" spans="1:58">
      <c r="A1109" s="208">
        <v>2200115</v>
      </c>
      <c r="B1109" s="60" t="s">
        <v>936</v>
      </c>
      <c r="C1109" s="63">
        <f t="shared" si="2009"/>
        <v>0</v>
      </c>
      <c r="D1109" s="63">
        <f t="shared" si="2010"/>
        <v>0</v>
      </c>
      <c r="E1109" s="63">
        <f t="shared" si="2011"/>
        <v>0</v>
      </c>
      <c r="F1109" s="63">
        <f t="shared" si="2012"/>
        <v>0</v>
      </c>
      <c r="G1109" s="63">
        <f t="shared" si="2013"/>
        <v>0</v>
      </c>
      <c r="H1109" s="63">
        <f t="shared" si="2014"/>
        <v>0</v>
      </c>
      <c r="I1109" s="106" t="str">
        <f t="shared" si="1939"/>
        <v>否</v>
      </c>
      <c r="J1109" s="146" t="str">
        <f t="shared" si="1940"/>
        <v>项</v>
      </c>
      <c r="K1109" s="146" t="str">
        <f t="shared" si="1941"/>
        <v>220</v>
      </c>
      <c r="N1109" s="218">
        <v>0</v>
      </c>
      <c r="O1109" s="146">
        <v>0</v>
      </c>
      <c r="P1109" s="219">
        <f t="shared" si="2015"/>
        <v>0</v>
      </c>
      <c r="Q1109" s="219">
        <v>0</v>
      </c>
      <c r="R1109" s="219">
        <v>0</v>
      </c>
      <c r="S1109" s="219">
        <f>VLOOKUP(A:A,[3]全区!$A$1:$O$65536,15,FALSE)</f>
        <v>0</v>
      </c>
      <c r="T1109" s="219">
        <v>0</v>
      </c>
      <c r="U1109" s="146">
        <f>VLOOKUP(A:A,[3]全区!$A$1:$Q$65536,17,FALSE)</f>
        <v>0</v>
      </c>
      <c r="V1109" s="219">
        <f t="shared" si="2016"/>
        <v>0</v>
      </c>
      <c r="W1109" s="219">
        <v>0</v>
      </c>
      <c r="X1109" s="182">
        <f>VLOOKUP(A:A,[3]全区!$A$1:$S$65536,19,FALSE)</f>
        <v>0</v>
      </c>
      <c r="Y1109" s="219">
        <f t="shared" si="2017"/>
        <v>0</v>
      </c>
      <c r="AA1109" s="182">
        <f>VLOOKUP(A:A,[2]全区!$A$1:$T$65536,20,FALSE)</f>
        <v>0</v>
      </c>
      <c r="AB1109" s="219">
        <f t="shared" si="2018"/>
        <v>0</v>
      </c>
      <c r="AC1109" s="182">
        <f>VLOOKUP(A:A,[1]全区!$A$1:$V$65536,22,FALSE)</f>
        <v>0</v>
      </c>
      <c r="AD1109" s="219">
        <f t="shared" si="2019"/>
        <v>0</v>
      </c>
      <c r="AE1109" s="182">
        <f>VLOOKUP(A:A,[2]全区!$A$1:$P$65536,16,FALSE)</f>
        <v>0</v>
      </c>
      <c r="AF1109" s="219">
        <f t="shared" si="2020"/>
        <v>0</v>
      </c>
      <c r="AH1109" s="182">
        <v>0</v>
      </c>
      <c r="AI1109" s="182">
        <f>VLOOKUP(A:A,'[4]YB01'!$A$1:$C$1317,3,FALSE)</f>
        <v>0</v>
      </c>
      <c r="AJ1109" s="177">
        <f t="shared" si="2021"/>
        <v>0</v>
      </c>
      <c r="AK1109" s="146">
        <v>0</v>
      </c>
      <c r="AL1109" s="146">
        <f t="shared" si="2022"/>
        <v>0</v>
      </c>
      <c r="AM1109" s="228">
        <v>0</v>
      </c>
      <c r="AN1109" s="182">
        <f t="shared" si="2026"/>
        <v>0</v>
      </c>
      <c r="AO1109" s="219">
        <v>0</v>
      </c>
      <c r="AP1109" s="176">
        <f>(SUMIF([5]预算调整!$O:$O,A:A,[5]预算调整!$AD:$AD))/10000</f>
        <v>0</v>
      </c>
      <c r="AQ1109" s="219">
        <f t="shared" si="1927"/>
        <v>0</v>
      </c>
      <c r="AR1109" s="219">
        <v>0</v>
      </c>
      <c r="AS1109" s="182">
        <f>(SUMIF([6]预算调整!$F:$F,A:A,[6]预算调整!$P:$P))/10000</f>
        <v>0</v>
      </c>
      <c r="AT1109" s="219">
        <f t="shared" si="2023"/>
        <v>0</v>
      </c>
      <c r="AW1109" s="231">
        <v>0</v>
      </c>
      <c r="AX1109" s="182">
        <f>(SUMIF([7]Sheet2!$B:$B,A:A,[7]Sheet2!$C:$C))/10000</f>
        <v>0</v>
      </c>
      <c r="AY1109" s="219">
        <f t="shared" si="2024"/>
        <v>0</v>
      </c>
      <c r="BC1109" s="182">
        <v>0</v>
      </c>
      <c r="BD1109" s="146">
        <f t="shared" si="2025"/>
        <v>0</v>
      </c>
      <c r="BE1109" s="182">
        <v>0</v>
      </c>
      <c r="BF1109" s="182">
        <f>SUMIF([8]Sheet1!$O:$O,A1109,[8]Sheet1!$AD:$AD)</f>
        <v>0</v>
      </c>
    </row>
    <row r="1110" hidden="1" customHeight="1" spans="1:58">
      <c r="A1110" s="208">
        <v>2200116</v>
      </c>
      <c r="B1110" s="60" t="s">
        <v>937</v>
      </c>
      <c r="C1110" s="63">
        <f t="shared" si="2009"/>
        <v>0</v>
      </c>
      <c r="D1110" s="63">
        <f t="shared" si="2010"/>
        <v>0</v>
      </c>
      <c r="E1110" s="63">
        <f t="shared" si="2011"/>
        <v>0</v>
      </c>
      <c r="F1110" s="63">
        <f t="shared" si="2012"/>
        <v>0</v>
      </c>
      <c r="G1110" s="63">
        <f t="shared" si="2013"/>
        <v>0</v>
      </c>
      <c r="H1110" s="63">
        <f t="shared" si="2014"/>
        <v>0</v>
      </c>
      <c r="I1110" s="106" t="str">
        <f t="shared" si="1939"/>
        <v>否</v>
      </c>
      <c r="J1110" s="146" t="str">
        <f t="shared" si="1940"/>
        <v>项</v>
      </c>
      <c r="K1110" s="146" t="str">
        <f t="shared" si="1941"/>
        <v>220</v>
      </c>
      <c r="N1110" s="218">
        <v>0</v>
      </c>
      <c r="O1110" s="146">
        <v>0</v>
      </c>
      <c r="P1110" s="219">
        <f t="shared" si="2015"/>
        <v>0</v>
      </c>
      <c r="Q1110" s="219">
        <v>0</v>
      </c>
      <c r="R1110" s="219">
        <v>0</v>
      </c>
      <c r="S1110" s="219">
        <f>VLOOKUP(A:A,[3]全区!$A$1:$O$65536,15,FALSE)</f>
        <v>0</v>
      </c>
      <c r="T1110" s="219">
        <v>0</v>
      </c>
      <c r="U1110" s="146">
        <f>VLOOKUP(A:A,[3]全区!$A$1:$Q$65536,17,FALSE)</f>
        <v>0</v>
      </c>
      <c r="V1110" s="219">
        <f t="shared" si="2016"/>
        <v>0</v>
      </c>
      <c r="W1110" s="219">
        <v>0</v>
      </c>
      <c r="X1110" s="182">
        <f>VLOOKUP(A:A,[3]全区!$A$1:$S$65536,19,FALSE)</f>
        <v>0</v>
      </c>
      <c r="Y1110" s="219">
        <f t="shared" si="2017"/>
        <v>0</v>
      </c>
      <c r="AA1110" s="182">
        <f>VLOOKUP(A:A,[2]全区!$A$1:$T$65536,20,FALSE)</f>
        <v>0</v>
      </c>
      <c r="AB1110" s="219">
        <f t="shared" si="2018"/>
        <v>0</v>
      </c>
      <c r="AC1110" s="182">
        <f>VLOOKUP(A:A,[1]全区!$A$1:$V$65536,22,FALSE)</f>
        <v>0</v>
      </c>
      <c r="AD1110" s="219">
        <f t="shared" si="2019"/>
        <v>0</v>
      </c>
      <c r="AE1110" s="182">
        <f>VLOOKUP(A:A,[2]全区!$A$1:$P$65536,16,FALSE)</f>
        <v>0</v>
      </c>
      <c r="AF1110" s="219">
        <f t="shared" si="2020"/>
        <v>0</v>
      </c>
      <c r="AH1110" s="182">
        <v>0</v>
      </c>
      <c r="AI1110" s="182">
        <f>VLOOKUP(A:A,'[4]YB01'!$A$1:$C$1317,3,FALSE)</f>
        <v>0</v>
      </c>
      <c r="AJ1110" s="177">
        <f t="shared" si="2021"/>
        <v>0</v>
      </c>
      <c r="AK1110" s="146">
        <v>0</v>
      </c>
      <c r="AL1110" s="146">
        <f t="shared" si="2022"/>
        <v>0</v>
      </c>
      <c r="AM1110" s="228">
        <v>0</v>
      </c>
      <c r="AN1110" s="182">
        <f t="shared" si="2026"/>
        <v>0</v>
      </c>
      <c r="AO1110" s="219">
        <v>0</v>
      </c>
      <c r="AP1110" s="176">
        <f>(SUMIF([5]预算调整!$O:$O,A:A,[5]预算调整!$AD:$AD))/10000</f>
        <v>0</v>
      </c>
      <c r="AQ1110" s="219">
        <f t="shared" ref="AQ1110:AQ1173" si="2027">ROUND(AP1110,0)</f>
        <v>0</v>
      </c>
      <c r="AR1110" s="219">
        <v>0</v>
      </c>
      <c r="AS1110" s="182">
        <f>(SUMIF([6]预算调整!$F:$F,A:A,[6]预算调整!$P:$P))/10000</f>
        <v>0</v>
      </c>
      <c r="AT1110" s="219">
        <f t="shared" si="2023"/>
        <v>0</v>
      </c>
      <c r="AW1110" s="231">
        <v>0</v>
      </c>
      <c r="AX1110" s="182">
        <f>(SUMIF([7]Sheet2!$B:$B,A:A,[7]Sheet2!$C:$C))/10000</f>
        <v>0</v>
      </c>
      <c r="AY1110" s="219">
        <f t="shared" si="2024"/>
        <v>0</v>
      </c>
      <c r="BC1110" s="182">
        <v>0</v>
      </c>
      <c r="BD1110" s="146">
        <f t="shared" si="2025"/>
        <v>0</v>
      </c>
      <c r="BE1110" s="182">
        <v>0</v>
      </c>
      <c r="BF1110" s="182">
        <f>SUMIF([8]Sheet1!$O:$O,A1110,[8]Sheet1!$AD:$AD)</f>
        <v>0</v>
      </c>
    </row>
    <row r="1111" hidden="1" customHeight="1" spans="1:58">
      <c r="A1111" s="208">
        <v>2200119</v>
      </c>
      <c r="B1111" s="60" t="s">
        <v>938</v>
      </c>
      <c r="C1111" s="63">
        <f t="shared" si="2009"/>
        <v>0</v>
      </c>
      <c r="D1111" s="63">
        <f t="shared" si="2010"/>
        <v>0</v>
      </c>
      <c r="E1111" s="63">
        <f t="shared" si="2011"/>
        <v>0</v>
      </c>
      <c r="F1111" s="63">
        <f t="shared" si="2012"/>
        <v>0</v>
      </c>
      <c r="G1111" s="63">
        <f t="shared" si="2013"/>
        <v>0</v>
      </c>
      <c r="H1111" s="63">
        <f t="shared" si="2014"/>
        <v>0</v>
      </c>
      <c r="I1111" s="106" t="str">
        <f t="shared" si="1939"/>
        <v>否</v>
      </c>
      <c r="J1111" s="146" t="str">
        <f t="shared" si="1940"/>
        <v>项</v>
      </c>
      <c r="K1111" s="146" t="str">
        <f t="shared" si="1941"/>
        <v>220</v>
      </c>
      <c r="N1111" s="218">
        <v>0</v>
      </c>
      <c r="O1111" s="146">
        <v>0</v>
      </c>
      <c r="P1111" s="219">
        <f t="shared" si="2015"/>
        <v>0</v>
      </c>
      <c r="Q1111" s="219">
        <v>0</v>
      </c>
      <c r="R1111" s="219">
        <v>0</v>
      </c>
      <c r="S1111" s="219">
        <f>VLOOKUP(A:A,[3]全区!$A$1:$O$65536,15,FALSE)</f>
        <v>0</v>
      </c>
      <c r="T1111" s="219">
        <v>0</v>
      </c>
      <c r="U1111" s="146">
        <f>VLOOKUP(A:A,[3]全区!$A$1:$Q$65536,17,FALSE)</f>
        <v>0</v>
      </c>
      <c r="V1111" s="219">
        <f t="shared" si="2016"/>
        <v>0</v>
      </c>
      <c r="W1111" s="219">
        <v>0</v>
      </c>
      <c r="X1111" s="182">
        <f>VLOOKUP(A:A,[3]全区!$A$1:$S$65536,19,FALSE)</f>
        <v>0</v>
      </c>
      <c r="Y1111" s="219">
        <f t="shared" si="2017"/>
        <v>0</v>
      </c>
      <c r="AA1111" s="182">
        <f>VLOOKUP(A:A,[2]全区!$A$1:$T$65536,20,FALSE)</f>
        <v>0</v>
      </c>
      <c r="AB1111" s="219">
        <f t="shared" si="2018"/>
        <v>0</v>
      </c>
      <c r="AC1111" s="182">
        <f>VLOOKUP(A:A,[1]全区!$A$1:$V$65536,22,FALSE)</f>
        <v>0</v>
      </c>
      <c r="AD1111" s="219">
        <f t="shared" si="2019"/>
        <v>0</v>
      </c>
      <c r="AE1111" s="182">
        <f>VLOOKUP(A:A,[2]全区!$A$1:$P$65536,16,FALSE)</f>
        <v>0</v>
      </c>
      <c r="AF1111" s="219">
        <f t="shared" si="2020"/>
        <v>0</v>
      </c>
      <c r="AH1111" s="182">
        <v>0</v>
      </c>
      <c r="AI1111" s="182">
        <f>VLOOKUP(A:A,'[4]YB01'!$A$1:$C$1317,3,FALSE)</f>
        <v>0</v>
      </c>
      <c r="AJ1111" s="177">
        <f t="shared" si="2021"/>
        <v>0</v>
      </c>
      <c r="AK1111" s="146">
        <v>0</v>
      </c>
      <c r="AL1111" s="146">
        <f t="shared" si="2022"/>
        <v>0</v>
      </c>
      <c r="AM1111" s="228">
        <v>0</v>
      </c>
      <c r="AN1111" s="182">
        <f t="shared" si="2026"/>
        <v>0</v>
      </c>
      <c r="AO1111" s="219">
        <v>0</v>
      </c>
      <c r="AP1111" s="176">
        <f>(SUMIF([5]预算调整!$O:$O,A:A,[5]预算调整!$AD:$AD))/10000</f>
        <v>0</v>
      </c>
      <c r="AQ1111" s="219">
        <f t="shared" si="2027"/>
        <v>0</v>
      </c>
      <c r="AR1111" s="219">
        <v>0</v>
      </c>
      <c r="AS1111" s="182">
        <f>(SUMIF([6]预算调整!$F:$F,A:A,[6]预算调整!$P:$P))/10000</f>
        <v>0</v>
      </c>
      <c r="AT1111" s="219">
        <f t="shared" si="2023"/>
        <v>0</v>
      </c>
      <c r="AW1111" s="231">
        <v>0</v>
      </c>
      <c r="AX1111" s="182">
        <f>(SUMIF([7]Sheet2!$B:$B,A:A,[7]Sheet2!$C:$C))/10000</f>
        <v>0</v>
      </c>
      <c r="AY1111" s="219">
        <f t="shared" si="2024"/>
        <v>0</v>
      </c>
      <c r="BC1111" s="182">
        <v>0</v>
      </c>
      <c r="BD1111" s="146">
        <f t="shared" si="2025"/>
        <v>0</v>
      </c>
      <c r="BE1111" s="182">
        <v>0</v>
      </c>
      <c r="BF1111" s="182">
        <f>SUMIF([8]Sheet1!$O:$O,A1111,[8]Sheet1!$AD:$AD)</f>
        <v>0</v>
      </c>
    </row>
    <row r="1112" hidden="1" customHeight="1" spans="1:58">
      <c r="A1112" s="208">
        <v>2200120</v>
      </c>
      <c r="B1112" s="60" t="s">
        <v>939</v>
      </c>
      <c r="C1112" s="63">
        <f t="shared" si="2009"/>
        <v>0</v>
      </c>
      <c r="D1112" s="63">
        <f t="shared" si="2010"/>
        <v>0</v>
      </c>
      <c r="E1112" s="63">
        <f t="shared" si="2011"/>
        <v>0</v>
      </c>
      <c r="F1112" s="63">
        <f t="shared" si="2012"/>
        <v>0</v>
      </c>
      <c r="G1112" s="63">
        <f t="shared" si="2013"/>
        <v>0</v>
      </c>
      <c r="H1112" s="63">
        <f t="shared" si="2014"/>
        <v>0</v>
      </c>
      <c r="I1112" s="106" t="str">
        <f t="shared" si="1939"/>
        <v>否</v>
      </c>
      <c r="J1112" s="146" t="str">
        <f t="shared" si="1940"/>
        <v>项</v>
      </c>
      <c r="K1112" s="146" t="str">
        <f t="shared" si="1941"/>
        <v>220</v>
      </c>
      <c r="N1112" s="218">
        <v>0</v>
      </c>
      <c r="O1112" s="146">
        <v>0</v>
      </c>
      <c r="P1112" s="219">
        <f t="shared" si="2015"/>
        <v>0</v>
      </c>
      <c r="Q1112" s="219">
        <v>0</v>
      </c>
      <c r="R1112" s="219">
        <v>0</v>
      </c>
      <c r="S1112" s="219">
        <f>VLOOKUP(A:A,[3]全区!$A$1:$O$65536,15,FALSE)</f>
        <v>0</v>
      </c>
      <c r="T1112" s="219">
        <v>0</v>
      </c>
      <c r="U1112" s="146">
        <f>VLOOKUP(A:A,[3]全区!$A$1:$Q$65536,17,FALSE)</f>
        <v>0</v>
      </c>
      <c r="V1112" s="219">
        <f t="shared" si="2016"/>
        <v>0</v>
      </c>
      <c r="W1112" s="219">
        <v>0</v>
      </c>
      <c r="X1112" s="182">
        <f>VLOOKUP(A:A,[3]全区!$A$1:$S$65536,19,FALSE)</f>
        <v>0</v>
      </c>
      <c r="Y1112" s="219">
        <f t="shared" si="2017"/>
        <v>0</v>
      </c>
      <c r="AA1112" s="182">
        <f>VLOOKUP(A:A,[2]全区!$A$1:$T$65536,20,FALSE)</f>
        <v>0</v>
      </c>
      <c r="AB1112" s="219">
        <f t="shared" si="2018"/>
        <v>0</v>
      </c>
      <c r="AC1112" s="182">
        <f>VLOOKUP(A:A,[1]全区!$A$1:$V$65536,22,FALSE)</f>
        <v>0</v>
      </c>
      <c r="AD1112" s="219">
        <f t="shared" si="2019"/>
        <v>0</v>
      </c>
      <c r="AE1112" s="182">
        <f>VLOOKUP(A:A,[2]全区!$A$1:$P$65536,16,FALSE)</f>
        <v>0</v>
      </c>
      <c r="AF1112" s="219">
        <f t="shared" si="2020"/>
        <v>0</v>
      </c>
      <c r="AH1112" s="182">
        <v>0</v>
      </c>
      <c r="AI1112" s="182">
        <f>VLOOKUP(A:A,'[4]YB01'!$A$1:$C$1317,3,FALSE)</f>
        <v>0</v>
      </c>
      <c r="AJ1112" s="177">
        <f t="shared" si="2021"/>
        <v>0</v>
      </c>
      <c r="AK1112" s="146">
        <v>0</v>
      </c>
      <c r="AL1112" s="146">
        <f t="shared" si="2022"/>
        <v>0</v>
      </c>
      <c r="AM1112" s="228">
        <v>0</v>
      </c>
      <c r="AN1112" s="182">
        <f t="shared" si="2026"/>
        <v>0</v>
      </c>
      <c r="AO1112" s="219">
        <v>0</v>
      </c>
      <c r="AP1112" s="176">
        <f>(SUMIF([5]预算调整!$O:$O,A:A,[5]预算调整!$AD:$AD))/10000</f>
        <v>0</v>
      </c>
      <c r="AQ1112" s="219">
        <f t="shared" si="2027"/>
        <v>0</v>
      </c>
      <c r="AR1112" s="219">
        <v>0</v>
      </c>
      <c r="AS1112" s="182">
        <f>(SUMIF([6]预算调整!$F:$F,A:A,[6]预算调整!$P:$P))/10000</f>
        <v>0</v>
      </c>
      <c r="AT1112" s="219">
        <f t="shared" si="2023"/>
        <v>0</v>
      </c>
      <c r="AW1112" s="231">
        <v>0</v>
      </c>
      <c r="AX1112" s="182">
        <f>(SUMIF([7]Sheet2!$B:$B,A:A,[7]Sheet2!$C:$C))/10000</f>
        <v>0</v>
      </c>
      <c r="AY1112" s="219">
        <f t="shared" si="2024"/>
        <v>0</v>
      </c>
      <c r="BC1112" s="182">
        <v>0</v>
      </c>
      <c r="BD1112" s="146">
        <f t="shared" si="2025"/>
        <v>0</v>
      </c>
      <c r="BE1112" s="182">
        <v>0</v>
      </c>
      <c r="BF1112" s="182">
        <f>SUMIF([8]Sheet1!$O:$O,A1112,[8]Sheet1!$AD:$AD)</f>
        <v>0</v>
      </c>
    </row>
    <row r="1113" hidden="1" customHeight="1" spans="1:58">
      <c r="A1113" s="208">
        <v>2200121</v>
      </c>
      <c r="B1113" s="60" t="s">
        <v>940</v>
      </c>
      <c r="C1113" s="63">
        <f t="shared" si="2009"/>
        <v>0</v>
      </c>
      <c r="D1113" s="63">
        <f t="shared" si="2010"/>
        <v>0</v>
      </c>
      <c r="E1113" s="63">
        <f t="shared" si="2011"/>
        <v>0</v>
      </c>
      <c r="F1113" s="63">
        <f t="shared" si="2012"/>
        <v>0</v>
      </c>
      <c r="G1113" s="63">
        <f t="shared" si="2013"/>
        <v>0</v>
      </c>
      <c r="H1113" s="63">
        <f t="shared" si="2014"/>
        <v>0</v>
      </c>
      <c r="I1113" s="106" t="str">
        <f t="shared" si="1939"/>
        <v>否</v>
      </c>
      <c r="J1113" s="146" t="str">
        <f t="shared" si="1940"/>
        <v>项</v>
      </c>
      <c r="K1113" s="146" t="str">
        <f t="shared" si="1941"/>
        <v>220</v>
      </c>
      <c r="N1113" s="218">
        <v>0</v>
      </c>
      <c r="P1113" s="219">
        <f t="shared" si="2015"/>
        <v>0</v>
      </c>
      <c r="Q1113" s="219"/>
      <c r="R1113" s="219"/>
      <c r="S1113" s="219"/>
      <c r="T1113" s="219"/>
      <c r="V1113" s="219"/>
      <c r="W1113" s="219">
        <v>0</v>
      </c>
      <c r="Y1113" s="219">
        <f t="shared" si="2017"/>
        <v>0</v>
      </c>
      <c r="AB1113" s="219"/>
      <c r="AD1113" s="219">
        <f t="shared" si="2019"/>
        <v>0</v>
      </c>
      <c r="AF1113" s="219"/>
      <c r="AH1113" s="182">
        <v>0</v>
      </c>
      <c r="AI1113" s="182">
        <f>VLOOKUP(A:A,'[4]YB01'!$A$1:$C$1317,3,FALSE)</f>
        <v>0</v>
      </c>
      <c r="AJ1113" s="177">
        <f t="shared" si="2021"/>
        <v>0</v>
      </c>
      <c r="AK1113" s="146">
        <v>0</v>
      </c>
      <c r="AL1113" s="146">
        <f t="shared" si="2022"/>
        <v>0</v>
      </c>
      <c r="AM1113" s="228">
        <v>0</v>
      </c>
      <c r="AN1113" s="182">
        <f t="shared" si="2026"/>
        <v>0</v>
      </c>
      <c r="AO1113" s="219">
        <v>0</v>
      </c>
      <c r="AP1113" s="176">
        <f>(SUMIF([5]预算调整!$O:$O,A:A,[5]预算调整!$AD:$AD))/10000</f>
        <v>0</v>
      </c>
      <c r="AQ1113" s="219">
        <f t="shared" si="2027"/>
        <v>0</v>
      </c>
      <c r="AR1113" s="219">
        <v>0</v>
      </c>
      <c r="AS1113" s="182">
        <f>(SUMIF([6]预算调整!$F:$F,A:A,[6]预算调整!$P:$P))/10000</f>
        <v>0</v>
      </c>
      <c r="AT1113" s="219">
        <f t="shared" si="2023"/>
        <v>0</v>
      </c>
      <c r="AW1113" s="231">
        <v>0</v>
      </c>
      <c r="AX1113" s="182">
        <f>(SUMIF([7]Sheet2!$B:$B,A:A,[7]Sheet2!$C:$C))/10000</f>
        <v>0</v>
      </c>
      <c r="AY1113" s="219">
        <f t="shared" si="2024"/>
        <v>0</v>
      </c>
      <c r="BC1113" s="182">
        <v>0</v>
      </c>
      <c r="BD1113" s="146">
        <f t="shared" si="2025"/>
        <v>0</v>
      </c>
      <c r="BE1113" s="182">
        <v>0</v>
      </c>
      <c r="BF1113" s="182">
        <f>SUMIF([8]Sheet1!$O:$O,A1113,[8]Sheet1!$AD:$AD)</f>
        <v>0</v>
      </c>
    </row>
    <row r="1114" hidden="1" customHeight="1" spans="1:58">
      <c r="A1114" s="208">
        <v>2200122</v>
      </c>
      <c r="B1114" s="60" t="s">
        <v>941</v>
      </c>
      <c r="C1114" s="63">
        <f t="shared" si="2009"/>
        <v>0</v>
      </c>
      <c r="D1114" s="63">
        <f t="shared" si="2010"/>
        <v>0</v>
      </c>
      <c r="E1114" s="63">
        <f t="shared" si="2011"/>
        <v>0</v>
      </c>
      <c r="F1114" s="63">
        <f t="shared" si="2012"/>
        <v>0</v>
      </c>
      <c r="G1114" s="63">
        <f t="shared" si="2013"/>
        <v>0</v>
      </c>
      <c r="H1114" s="63">
        <f t="shared" si="2014"/>
        <v>0</v>
      </c>
      <c r="I1114" s="106" t="str">
        <f t="shared" si="1939"/>
        <v>否</v>
      </c>
      <c r="J1114" s="146" t="str">
        <f t="shared" si="1940"/>
        <v>项</v>
      </c>
      <c r="K1114" s="146" t="str">
        <f t="shared" si="1941"/>
        <v>220</v>
      </c>
      <c r="N1114" s="218">
        <v>0</v>
      </c>
      <c r="P1114" s="219">
        <f t="shared" si="2015"/>
        <v>0</v>
      </c>
      <c r="Q1114" s="219"/>
      <c r="R1114" s="219"/>
      <c r="S1114" s="219"/>
      <c r="T1114" s="219"/>
      <c r="V1114" s="219"/>
      <c r="W1114" s="219">
        <v>0</v>
      </c>
      <c r="Y1114" s="219">
        <f t="shared" si="2017"/>
        <v>0</v>
      </c>
      <c r="AB1114" s="219"/>
      <c r="AD1114" s="219">
        <f t="shared" si="2019"/>
        <v>0</v>
      </c>
      <c r="AF1114" s="219"/>
      <c r="AH1114" s="182">
        <v>0</v>
      </c>
      <c r="AI1114" s="182">
        <f>VLOOKUP(A:A,'[4]YB01'!$A$1:$C$1317,3,FALSE)</f>
        <v>0</v>
      </c>
      <c r="AJ1114" s="177">
        <f t="shared" si="2021"/>
        <v>0</v>
      </c>
      <c r="AK1114" s="146">
        <v>0</v>
      </c>
      <c r="AL1114" s="146">
        <f t="shared" si="2022"/>
        <v>0</v>
      </c>
      <c r="AM1114" s="228">
        <v>0</v>
      </c>
      <c r="AN1114" s="182">
        <f t="shared" si="2026"/>
        <v>0</v>
      </c>
      <c r="AO1114" s="219">
        <v>0</v>
      </c>
      <c r="AP1114" s="176">
        <f>(SUMIF([5]预算调整!$O:$O,A:A,[5]预算调整!$AD:$AD))/10000</f>
        <v>0</v>
      </c>
      <c r="AQ1114" s="219">
        <f t="shared" si="2027"/>
        <v>0</v>
      </c>
      <c r="AR1114" s="219">
        <v>0</v>
      </c>
      <c r="AS1114" s="182">
        <f>(SUMIF([6]预算调整!$F:$F,A:A,[6]预算调整!$P:$P))/10000</f>
        <v>0</v>
      </c>
      <c r="AT1114" s="219">
        <f t="shared" si="2023"/>
        <v>0</v>
      </c>
      <c r="AW1114" s="231">
        <v>0</v>
      </c>
      <c r="AX1114" s="182">
        <f>(SUMIF([7]Sheet2!$B:$B,A:A,[7]Sheet2!$C:$C))/10000</f>
        <v>0</v>
      </c>
      <c r="AY1114" s="219">
        <f t="shared" si="2024"/>
        <v>0</v>
      </c>
      <c r="BC1114" s="182">
        <v>0</v>
      </c>
      <c r="BD1114" s="146">
        <f t="shared" si="2025"/>
        <v>0</v>
      </c>
      <c r="BE1114" s="182">
        <v>0</v>
      </c>
      <c r="BF1114" s="182">
        <f>SUMIF([8]Sheet1!$O:$O,A1114,[8]Sheet1!$AD:$AD)</f>
        <v>0</v>
      </c>
    </row>
    <row r="1115" hidden="1" customHeight="1" spans="1:58">
      <c r="A1115" s="208">
        <v>2200123</v>
      </c>
      <c r="B1115" s="60" t="s">
        <v>942</v>
      </c>
      <c r="C1115" s="63">
        <f t="shared" si="2009"/>
        <v>0</v>
      </c>
      <c r="D1115" s="63">
        <f t="shared" si="2010"/>
        <v>0</v>
      </c>
      <c r="E1115" s="63">
        <f t="shared" si="2011"/>
        <v>0</v>
      </c>
      <c r="F1115" s="63">
        <f t="shared" si="2012"/>
        <v>0</v>
      </c>
      <c r="G1115" s="63">
        <f t="shared" si="2013"/>
        <v>0</v>
      </c>
      <c r="H1115" s="63">
        <f t="shared" si="2014"/>
        <v>0</v>
      </c>
      <c r="I1115" s="106" t="str">
        <f t="shared" si="1939"/>
        <v>否</v>
      </c>
      <c r="J1115" s="146" t="str">
        <f t="shared" si="1940"/>
        <v>项</v>
      </c>
      <c r="K1115" s="146" t="str">
        <f t="shared" si="1941"/>
        <v>220</v>
      </c>
      <c r="N1115" s="218">
        <v>0</v>
      </c>
      <c r="P1115" s="219">
        <f t="shared" si="2015"/>
        <v>0</v>
      </c>
      <c r="Q1115" s="219"/>
      <c r="R1115" s="219"/>
      <c r="S1115" s="219"/>
      <c r="T1115" s="219"/>
      <c r="V1115" s="219"/>
      <c r="W1115" s="219">
        <v>0</v>
      </c>
      <c r="Y1115" s="219">
        <f t="shared" si="2017"/>
        <v>0</v>
      </c>
      <c r="AB1115" s="219"/>
      <c r="AD1115" s="219">
        <f t="shared" si="2019"/>
        <v>0</v>
      </c>
      <c r="AF1115" s="219"/>
      <c r="AH1115" s="182">
        <v>0</v>
      </c>
      <c r="AI1115" s="182">
        <f>VLOOKUP(A:A,'[4]YB01'!$A$1:$C$1317,3,FALSE)</f>
        <v>0</v>
      </c>
      <c r="AJ1115" s="177">
        <f t="shared" si="2021"/>
        <v>0</v>
      </c>
      <c r="AK1115" s="146">
        <v>0</v>
      </c>
      <c r="AL1115" s="146">
        <f t="shared" si="2022"/>
        <v>0</v>
      </c>
      <c r="AM1115" s="228">
        <v>0</v>
      </c>
      <c r="AN1115" s="182">
        <f t="shared" si="2026"/>
        <v>0</v>
      </c>
      <c r="AO1115" s="219">
        <v>0</v>
      </c>
      <c r="AP1115" s="176">
        <f>(SUMIF([5]预算调整!$O:$O,A:A,[5]预算调整!$AD:$AD))/10000</f>
        <v>0</v>
      </c>
      <c r="AQ1115" s="219">
        <f t="shared" si="2027"/>
        <v>0</v>
      </c>
      <c r="AR1115" s="219">
        <v>0</v>
      </c>
      <c r="AS1115" s="182">
        <f>(SUMIF([6]预算调整!$F:$F,A:A,[6]预算调整!$P:$P))/10000</f>
        <v>0</v>
      </c>
      <c r="AT1115" s="219">
        <f t="shared" si="2023"/>
        <v>0</v>
      </c>
      <c r="AW1115" s="231">
        <v>0</v>
      </c>
      <c r="AX1115" s="182">
        <f>(SUMIF([7]Sheet2!$B:$B,A:A,[7]Sheet2!$C:$C))/10000</f>
        <v>0</v>
      </c>
      <c r="AY1115" s="219">
        <f t="shared" si="2024"/>
        <v>0</v>
      </c>
      <c r="BC1115" s="182">
        <v>0</v>
      </c>
      <c r="BD1115" s="146">
        <f t="shared" si="2025"/>
        <v>0</v>
      </c>
      <c r="BE1115" s="182">
        <v>0</v>
      </c>
      <c r="BF1115" s="182">
        <f>SUMIF([8]Sheet1!$O:$O,A1115,[8]Sheet1!$AD:$AD)</f>
        <v>0</v>
      </c>
    </row>
    <row r="1116" hidden="1" customHeight="1" spans="1:58">
      <c r="A1116" s="208">
        <v>2200124</v>
      </c>
      <c r="B1116" s="60" t="s">
        <v>943</v>
      </c>
      <c r="C1116" s="63">
        <f t="shared" si="2009"/>
        <v>0</v>
      </c>
      <c r="D1116" s="63">
        <f t="shared" si="2010"/>
        <v>0</v>
      </c>
      <c r="E1116" s="63">
        <f t="shared" si="2011"/>
        <v>0</v>
      </c>
      <c r="F1116" s="63">
        <f t="shared" si="2012"/>
        <v>0</v>
      </c>
      <c r="G1116" s="63">
        <f t="shared" si="2013"/>
        <v>0</v>
      </c>
      <c r="H1116" s="63">
        <f t="shared" si="2014"/>
        <v>0</v>
      </c>
      <c r="I1116" s="106" t="str">
        <f t="shared" ref="I1116:I1179" si="2028">IF(SUM(C1116:H1116)=0,"否","是")</f>
        <v>否</v>
      </c>
      <c r="J1116" s="146" t="str">
        <f t="shared" si="1940"/>
        <v>项</v>
      </c>
      <c r="K1116" s="146" t="str">
        <f t="shared" si="1941"/>
        <v>220</v>
      </c>
      <c r="N1116" s="218">
        <v>0</v>
      </c>
      <c r="P1116" s="219">
        <f t="shared" si="2015"/>
        <v>0</v>
      </c>
      <c r="Q1116" s="219"/>
      <c r="R1116" s="219"/>
      <c r="S1116" s="219"/>
      <c r="T1116" s="219"/>
      <c r="V1116" s="219"/>
      <c r="W1116" s="219">
        <v>0</v>
      </c>
      <c r="Y1116" s="219">
        <f t="shared" si="2017"/>
        <v>0</v>
      </c>
      <c r="AB1116" s="219"/>
      <c r="AD1116" s="219">
        <f t="shared" si="2019"/>
        <v>0</v>
      </c>
      <c r="AF1116" s="219"/>
      <c r="AH1116" s="182">
        <v>0</v>
      </c>
      <c r="AI1116" s="182">
        <f>VLOOKUP(A:A,'[4]YB01'!$A$1:$C$1317,3,FALSE)</f>
        <v>0</v>
      </c>
      <c r="AJ1116" s="177">
        <f t="shared" si="2021"/>
        <v>0</v>
      </c>
      <c r="AK1116" s="146">
        <v>0</v>
      </c>
      <c r="AL1116" s="146">
        <f t="shared" si="2022"/>
        <v>0</v>
      </c>
      <c r="AM1116" s="228">
        <v>0</v>
      </c>
      <c r="AN1116" s="182">
        <f t="shared" si="2026"/>
        <v>0</v>
      </c>
      <c r="AO1116" s="219">
        <v>0</v>
      </c>
      <c r="AP1116" s="176">
        <f>(SUMIF([5]预算调整!$O:$O,A:A,[5]预算调整!$AD:$AD))/10000</f>
        <v>0</v>
      </c>
      <c r="AQ1116" s="219">
        <f t="shared" si="2027"/>
        <v>0</v>
      </c>
      <c r="AR1116" s="219">
        <v>0</v>
      </c>
      <c r="AS1116" s="182">
        <f>(SUMIF([6]预算调整!$F:$F,A:A,[6]预算调整!$P:$P))/10000</f>
        <v>0</v>
      </c>
      <c r="AT1116" s="219">
        <f t="shared" si="2023"/>
        <v>0</v>
      </c>
      <c r="AW1116" s="231">
        <v>0</v>
      </c>
      <c r="AX1116" s="182">
        <f>(SUMIF([7]Sheet2!$B:$B,A:A,[7]Sheet2!$C:$C))/10000</f>
        <v>0</v>
      </c>
      <c r="AY1116" s="219">
        <f t="shared" si="2024"/>
        <v>0</v>
      </c>
      <c r="BC1116" s="182">
        <v>0</v>
      </c>
      <c r="BD1116" s="146">
        <f t="shared" si="2025"/>
        <v>0</v>
      </c>
      <c r="BE1116" s="182">
        <v>0</v>
      </c>
      <c r="BF1116" s="182">
        <f>SUMIF([8]Sheet1!$O:$O,A1116,[8]Sheet1!$AD:$AD)</f>
        <v>0</v>
      </c>
    </row>
    <row r="1117" hidden="1" customHeight="1" spans="1:58">
      <c r="A1117" s="208">
        <v>2200125</v>
      </c>
      <c r="B1117" s="60" t="s">
        <v>944</v>
      </c>
      <c r="C1117" s="63">
        <f t="shared" si="2009"/>
        <v>0</v>
      </c>
      <c r="D1117" s="63">
        <f t="shared" si="2010"/>
        <v>0</v>
      </c>
      <c r="E1117" s="63">
        <f t="shared" si="2011"/>
        <v>0</v>
      </c>
      <c r="F1117" s="63">
        <f t="shared" si="2012"/>
        <v>0</v>
      </c>
      <c r="G1117" s="63">
        <f t="shared" si="2013"/>
        <v>0</v>
      </c>
      <c r="H1117" s="63">
        <f t="shared" si="2014"/>
        <v>0</v>
      </c>
      <c r="I1117" s="106" t="str">
        <f t="shared" si="2028"/>
        <v>否</v>
      </c>
      <c r="J1117" s="146" t="str">
        <f t="shared" ref="J1117:J1179" si="2029">IF(LEN(A1117)=3,"类",IF(LEN(A1117)=5,"款","项"))</f>
        <v>项</v>
      </c>
      <c r="K1117" s="146" t="str">
        <f t="shared" ref="K1117:K1179" si="2030">LEFT(A1117,3)</f>
        <v>220</v>
      </c>
      <c r="N1117" s="218">
        <v>0</v>
      </c>
      <c r="P1117" s="219">
        <f t="shared" si="2015"/>
        <v>0</v>
      </c>
      <c r="Q1117" s="219"/>
      <c r="R1117" s="219"/>
      <c r="S1117" s="219"/>
      <c r="T1117" s="219"/>
      <c r="V1117" s="219"/>
      <c r="W1117" s="219">
        <v>0</v>
      </c>
      <c r="Y1117" s="219">
        <f t="shared" si="2017"/>
        <v>0</v>
      </c>
      <c r="AB1117" s="219"/>
      <c r="AD1117" s="219">
        <f t="shared" si="2019"/>
        <v>0</v>
      </c>
      <c r="AF1117" s="219"/>
      <c r="AH1117" s="182">
        <v>0</v>
      </c>
      <c r="AI1117" s="182">
        <f>VLOOKUP(A:A,'[4]YB01'!$A$1:$C$1317,3,FALSE)</f>
        <v>0</v>
      </c>
      <c r="AJ1117" s="177">
        <f t="shared" si="2021"/>
        <v>0</v>
      </c>
      <c r="AK1117" s="146">
        <v>0</v>
      </c>
      <c r="AL1117" s="146">
        <f t="shared" si="2022"/>
        <v>0</v>
      </c>
      <c r="AM1117" s="228">
        <v>0</v>
      </c>
      <c r="AN1117" s="182">
        <f t="shared" si="2026"/>
        <v>0</v>
      </c>
      <c r="AO1117" s="219">
        <v>0</v>
      </c>
      <c r="AP1117" s="176">
        <f>(SUMIF([5]预算调整!$O:$O,A:A,[5]预算调整!$AD:$AD))/10000</f>
        <v>0</v>
      </c>
      <c r="AQ1117" s="219">
        <f t="shared" si="2027"/>
        <v>0</v>
      </c>
      <c r="AR1117" s="219">
        <v>0</v>
      </c>
      <c r="AS1117" s="182">
        <f>(SUMIF([6]预算调整!$F:$F,A:A,[6]预算调整!$P:$P))/10000</f>
        <v>0</v>
      </c>
      <c r="AT1117" s="219">
        <f t="shared" si="2023"/>
        <v>0</v>
      </c>
      <c r="AW1117" s="231">
        <v>0</v>
      </c>
      <c r="AX1117" s="182">
        <f>(SUMIF([7]Sheet2!$B:$B,A:A,[7]Sheet2!$C:$C))/10000</f>
        <v>0</v>
      </c>
      <c r="AY1117" s="219">
        <f t="shared" si="2024"/>
        <v>0</v>
      </c>
      <c r="BC1117" s="182">
        <v>0</v>
      </c>
      <c r="BD1117" s="146">
        <f t="shared" si="2025"/>
        <v>0</v>
      </c>
      <c r="BE1117" s="182">
        <v>0</v>
      </c>
      <c r="BF1117" s="182">
        <f>SUMIF([8]Sheet1!$O:$O,A1117,[8]Sheet1!$AD:$AD)</f>
        <v>0</v>
      </c>
    </row>
    <row r="1118" hidden="1" customHeight="1" spans="1:58">
      <c r="A1118" s="208">
        <v>2200126</v>
      </c>
      <c r="B1118" s="60" t="s">
        <v>945</v>
      </c>
      <c r="C1118" s="63">
        <f t="shared" si="2009"/>
        <v>0</v>
      </c>
      <c r="D1118" s="63">
        <f t="shared" si="2010"/>
        <v>0</v>
      </c>
      <c r="E1118" s="63">
        <f t="shared" si="2011"/>
        <v>0</v>
      </c>
      <c r="F1118" s="63">
        <f t="shared" si="2012"/>
        <v>0</v>
      </c>
      <c r="G1118" s="63">
        <f t="shared" si="2013"/>
        <v>0</v>
      </c>
      <c r="H1118" s="63">
        <f t="shared" si="2014"/>
        <v>0</v>
      </c>
      <c r="I1118" s="106" t="str">
        <f t="shared" si="2028"/>
        <v>否</v>
      </c>
      <c r="J1118" s="146" t="str">
        <f t="shared" si="2029"/>
        <v>项</v>
      </c>
      <c r="K1118" s="146" t="str">
        <f t="shared" si="2030"/>
        <v>220</v>
      </c>
      <c r="N1118" s="218">
        <v>0</v>
      </c>
      <c r="P1118" s="219">
        <f t="shared" si="2015"/>
        <v>0</v>
      </c>
      <c r="Q1118" s="219"/>
      <c r="R1118" s="219"/>
      <c r="S1118" s="219"/>
      <c r="T1118" s="219"/>
      <c r="V1118" s="219"/>
      <c r="W1118" s="219">
        <v>0</v>
      </c>
      <c r="Y1118" s="219">
        <f t="shared" si="2017"/>
        <v>0</v>
      </c>
      <c r="AB1118" s="219"/>
      <c r="AD1118" s="219">
        <f t="shared" si="2019"/>
        <v>0</v>
      </c>
      <c r="AF1118" s="219"/>
      <c r="AH1118" s="182">
        <v>0</v>
      </c>
      <c r="AI1118" s="182">
        <f>VLOOKUP(A:A,'[4]YB01'!$A$1:$C$1317,3,FALSE)</f>
        <v>0</v>
      </c>
      <c r="AJ1118" s="177">
        <f t="shared" si="2021"/>
        <v>0</v>
      </c>
      <c r="AK1118" s="146">
        <v>0</v>
      </c>
      <c r="AL1118" s="146">
        <f t="shared" si="2022"/>
        <v>0</v>
      </c>
      <c r="AM1118" s="228">
        <v>0</v>
      </c>
      <c r="AN1118" s="182">
        <f t="shared" si="2026"/>
        <v>0</v>
      </c>
      <c r="AO1118" s="219">
        <v>0</v>
      </c>
      <c r="AP1118" s="176">
        <f>(SUMIF([5]预算调整!$O:$O,A:A,[5]预算调整!$AD:$AD))/10000</f>
        <v>0</v>
      </c>
      <c r="AQ1118" s="219">
        <f t="shared" si="2027"/>
        <v>0</v>
      </c>
      <c r="AR1118" s="219">
        <v>0</v>
      </c>
      <c r="AS1118" s="182">
        <f>(SUMIF([6]预算调整!$F:$F,A:A,[6]预算调整!$P:$P))/10000</f>
        <v>0</v>
      </c>
      <c r="AT1118" s="219">
        <f t="shared" si="2023"/>
        <v>0</v>
      </c>
      <c r="AW1118" s="231">
        <v>0</v>
      </c>
      <c r="AX1118" s="182">
        <f>(SUMIF([7]Sheet2!$B:$B,A:A,[7]Sheet2!$C:$C))/10000</f>
        <v>0</v>
      </c>
      <c r="AY1118" s="219">
        <f t="shared" si="2024"/>
        <v>0</v>
      </c>
      <c r="BC1118" s="182">
        <v>0</v>
      </c>
      <c r="BD1118" s="146">
        <f t="shared" si="2025"/>
        <v>0</v>
      </c>
      <c r="BE1118" s="182">
        <v>0</v>
      </c>
      <c r="BF1118" s="182">
        <f>SUMIF([8]Sheet1!$O:$O,A1118,[8]Sheet1!$AD:$AD)</f>
        <v>0</v>
      </c>
    </row>
    <row r="1119" hidden="1" customHeight="1" spans="1:58">
      <c r="A1119" s="208">
        <v>2200127</v>
      </c>
      <c r="B1119" s="60" t="s">
        <v>946</v>
      </c>
      <c r="C1119" s="63">
        <f t="shared" si="2009"/>
        <v>0</v>
      </c>
      <c r="D1119" s="63">
        <f t="shared" si="2010"/>
        <v>0</v>
      </c>
      <c r="E1119" s="63">
        <f t="shared" si="2011"/>
        <v>0</v>
      </c>
      <c r="F1119" s="63">
        <f t="shared" si="2012"/>
        <v>0</v>
      </c>
      <c r="G1119" s="63">
        <f t="shared" si="2013"/>
        <v>0</v>
      </c>
      <c r="H1119" s="63">
        <f t="shared" si="2014"/>
        <v>0</v>
      </c>
      <c r="I1119" s="106" t="str">
        <f t="shared" si="2028"/>
        <v>否</v>
      </c>
      <c r="J1119" s="146" t="str">
        <f t="shared" si="2029"/>
        <v>项</v>
      </c>
      <c r="K1119" s="146" t="str">
        <f t="shared" si="2030"/>
        <v>220</v>
      </c>
      <c r="N1119" s="218">
        <v>0</v>
      </c>
      <c r="P1119" s="219">
        <f t="shared" si="2015"/>
        <v>0</v>
      </c>
      <c r="Q1119" s="219"/>
      <c r="R1119" s="219"/>
      <c r="S1119" s="219"/>
      <c r="T1119" s="219"/>
      <c r="V1119" s="219"/>
      <c r="W1119" s="219">
        <v>0</v>
      </c>
      <c r="Y1119" s="219">
        <f t="shared" si="2017"/>
        <v>0</v>
      </c>
      <c r="AB1119" s="219"/>
      <c r="AD1119" s="219">
        <f t="shared" si="2019"/>
        <v>0</v>
      </c>
      <c r="AF1119" s="219"/>
      <c r="AH1119" s="182">
        <v>0</v>
      </c>
      <c r="AI1119" s="182">
        <f>VLOOKUP(A:A,'[4]YB01'!$A$1:$C$1317,3,FALSE)</f>
        <v>0</v>
      </c>
      <c r="AJ1119" s="177">
        <f t="shared" si="2021"/>
        <v>0</v>
      </c>
      <c r="AK1119" s="146">
        <v>0</v>
      </c>
      <c r="AL1119" s="146">
        <f t="shared" si="2022"/>
        <v>0</v>
      </c>
      <c r="AM1119" s="228">
        <v>0</v>
      </c>
      <c r="AN1119" s="182">
        <f t="shared" si="2026"/>
        <v>0</v>
      </c>
      <c r="AO1119" s="219">
        <v>0</v>
      </c>
      <c r="AP1119" s="176">
        <f>(SUMIF([5]预算调整!$O:$O,A:A,[5]预算调整!$AD:$AD))/10000</f>
        <v>0</v>
      </c>
      <c r="AQ1119" s="219">
        <f t="shared" si="2027"/>
        <v>0</v>
      </c>
      <c r="AR1119" s="219">
        <v>0</v>
      </c>
      <c r="AS1119" s="182">
        <f>(SUMIF([6]预算调整!$F:$F,A:A,[6]预算调整!$P:$P))/10000</f>
        <v>0</v>
      </c>
      <c r="AT1119" s="219">
        <f t="shared" si="2023"/>
        <v>0</v>
      </c>
      <c r="AW1119" s="231">
        <v>0</v>
      </c>
      <c r="AX1119" s="182">
        <f>(SUMIF([7]Sheet2!$B:$B,A:A,[7]Sheet2!$C:$C))/10000</f>
        <v>0</v>
      </c>
      <c r="AY1119" s="219">
        <f t="shared" si="2024"/>
        <v>0</v>
      </c>
      <c r="BC1119" s="182">
        <v>0</v>
      </c>
      <c r="BD1119" s="146">
        <f t="shared" si="2025"/>
        <v>0</v>
      </c>
      <c r="BE1119" s="182">
        <v>0</v>
      </c>
      <c r="BF1119" s="182">
        <f>SUMIF([8]Sheet1!$O:$O,A1119,[8]Sheet1!$AD:$AD)</f>
        <v>0</v>
      </c>
    </row>
    <row r="1120" hidden="1" customHeight="1" spans="1:58">
      <c r="A1120" s="208">
        <v>2200128</v>
      </c>
      <c r="B1120" s="60" t="s">
        <v>947</v>
      </c>
      <c r="C1120" s="63">
        <f t="shared" si="2009"/>
        <v>0</v>
      </c>
      <c r="D1120" s="63">
        <f t="shared" si="2010"/>
        <v>0</v>
      </c>
      <c r="E1120" s="63">
        <f t="shared" si="2011"/>
        <v>0</v>
      </c>
      <c r="F1120" s="63">
        <f t="shared" si="2012"/>
        <v>0</v>
      </c>
      <c r="G1120" s="63">
        <f t="shared" si="2013"/>
        <v>0</v>
      </c>
      <c r="H1120" s="63">
        <f t="shared" si="2014"/>
        <v>0</v>
      </c>
      <c r="I1120" s="106" t="str">
        <f t="shared" si="2028"/>
        <v>否</v>
      </c>
      <c r="J1120" s="146" t="str">
        <f t="shared" si="2029"/>
        <v>项</v>
      </c>
      <c r="K1120" s="146" t="str">
        <f t="shared" si="2030"/>
        <v>220</v>
      </c>
      <c r="N1120" s="218">
        <v>0</v>
      </c>
      <c r="P1120" s="219">
        <f t="shared" si="2015"/>
        <v>0</v>
      </c>
      <c r="Q1120" s="219"/>
      <c r="R1120" s="219"/>
      <c r="S1120" s="219"/>
      <c r="T1120" s="219"/>
      <c r="V1120" s="219"/>
      <c r="W1120" s="219">
        <v>0</v>
      </c>
      <c r="Y1120" s="219">
        <f t="shared" si="2017"/>
        <v>0</v>
      </c>
      <c r="AB1120" s="219"/>
      <c r="AD1120" s="219">
        <f t="shared" si="2019"/>
        <v>0</v>
      </c>
      <c r="AF1120" s="219"/>
      <c r="AH1120" s="182">
        <v>0</v>
      </c>
      <c r="AI1120" s="182">
        <f>VLOOKUP(A:A,'[4]YB01'!$A$1:$C$1317,3,FALSE)</f>
        <v>0</v>
      </c>
      <c r="AJ1120" s="177">
        <f t="shared" si="2021"/>
        <v>0</v>
      </c>
      <c r="AK1120" s="146">
        <v>0</v>
      </c>
      <c r="AL1120" s="146">
        <f t="shared" si="2022"/>
        <v>0</v>
      </c>
      <c r="AM1120" s="228">
        <v>0</v>
      </c>
      <c r="AN1120" s="182">
        <f t="shared" si="2026"/>
        <v>0</v>
      </c>
      <c r="AO1120" s="219">
        <v>0</v>
      </c>
      <c r="AP1120" s="176">
        <f>(SUMIF([5]预算调整!$O:$O,A:A,[5]预算调整!$AD:$AD))/10000</f>
        <v>0</v>
      </c>
      <c r="AQ1120" s="219">
        <f t="shared" si="2027"/>
        <v>0</v>
      </c>
      <c r="AR1120" s="219">
        <v>0</v>
      </c>
      <c r="AS1120" s="182">
        <f>(SUMIF([6]预算调整!$F:$F,A:A,[6]预算调整!$P:$P))/10000</f>
        <v>0</v>
      </c>
      <c r="AT1120" s="219">
        <f t="shared" si="2023"/>
        <v>0</v>
      </c>
      <c r="AW1120" s="231">
        <v>0</v>
      </c>
      <c r="AX1120" s="182">
        <f>(SUMIF([7]Sheet2!$B:$B,A:A,[7]Sheet2!$C:$C))/10000</f>
        <v>0</v>
      </c>
      <c r="AY1120" s="219">
        <f t="shared" si="2024"/>
        <v>0</v>
      </c>
      <c r="BC1120" s="182">
        <v>0</v>
      </c>
      <c r="BD1120" s="146">
        <f t="shared" si="2025"/>
        <v>0</v>
      </c>
      <c r="BE1120" s="182">
        <v>0</v>
      </c>
      <c r="BF1120" s="182">
        <f>SUMIF([8]Sheet1!$O:$O,A1120,[8]Sheet1!$AD:$AD)</f>
        <v>0</v>
      </c>
    </row>
    <row r="1121" hidden="1" customHeight="1" spans="1:58">
      <c r="A1121" s="208">
        <v>2200129</v>
      </c>
      <c r="B1121" s="60" t="s">
        <v>948</v>
      </c>
      <c r="C1121" s="63">
        <f t="shared" si="2009"/>
        <v>0</v>
      </c>
      <c r="D1121" s="63">
        <f t="shared" si="2010"/>
        <v>0</v>
      </c>
      <c r="E1121" s="63">
        <f t="shared" si="2011"/>
        <v>0</v>
      </c>
      <c r="F1121" s="63">
        <f t="shared" si="2012"/>
        <v>0</v>
      </c>
      <c r="G1121" s="63">
        <f t="shared" si="2013"/>
        <v>0</v>
      </c>
      <c r="H1121" s="63">
        <f t="shared" si="2014"/>
        <v>0</v>
      </c>
      <c r="I1121" s="106" t="str">
        <f t="shared" si="2028"/>
        <v>否</v>
      </c>
      <c r="J1121" s="146" t="str">
        <f t="shared" si="2029"/>
        <v>项</v>
      </c>
      <c r="K1121" s="146" t="str">
        <f t="shared" si="2030"/>
        <v>220</v>
      </c>
      <c r="N1121" s="218">
        <v>0</v>
      </c>
      <c r="P1121" s="219">
        <f t="shared" si="2015"/>
        <v>0</v>
      </c>
      <c r="Q1121" s="219"/>
      <c r="R1121" s="219"/>
      <c r="S1121" s="219"/>
      <c r="T1121" s="219"/>
      <c r="V1121" s="219"/>
      <c r="W1121" s="219">
        <v>0</v>
      </c>
      <c r="Y1121" s="219">
        <f t="shared" si="2017"/>
        <v>0</v>
      </c>
      <c r="AB1121" s="219"/>
      <c r="AD1121" s="219">
        <f t="shared" si="2019"/>
        <v>0</v>
      </c>
      <c r="AF1121" s="219"/>
      <c r="AH1121" s="182">
        <v>0</v>
      </c>
      <c r="AI1121" s="182">
        <f>VLOOKUP(A:A,'[4]YB01'!$A$1:$C$1317,3,FALSE)</f>
        <v>0</v>
      </c>
      <c r="AJ1121" s="177">
        <f t="shared" si="2021"/>
        <v>0</v>
      </c>
      <c r="AK1121" s="146">
        <v>0</v>
      </c>
      <c r="AL1121" s="146">
        <f t="shared" si="2022"/>
        <v>0</v>
      </c>
      <c r="AM1121" s="228">
        <v>0</v>
      </c>
      <c r="AN1121" s="182">
        <f t="shared" si="2026"/>
        <v>0</v>
      </c>
      <c r="AO1121" s="219">
        <v>0</v>
      </c>
      <c r="AP1121" s="176">
        <f>(SUMIF([5]预算调整!$O:$O,A:A,[5]预算调整!$AD:$AD))/10000</f>
        <v>0</v>
      </c>
      <c r="AQ1121" s="219">
        <f t="shared" si="2027"/>
        <v>0</v>
      </c>
      <c r="AR1121" s="219">
        <v>0</v>
      </c>
      <c r="AS1121" s="182">
        <f>(SUMIF([6]预算调整!$F:$F,A:A,[6]预算调整!$P:$P))/10000</f>
        <v>0</v>
      </c>
      <c r="AT1121" s="219">
        <f t="shared" si="2023"/>
        <v>0</v>
      </c>
      <c r="AW1121" s="231">
        <v>0</v>
      </c>
      <c r="AX1121" s="182">
        <f>(SUMIF([7]Sheet2!$B:$B,A:A,[7]Sheet2!$C:$C))/10000</f>
        <v>0</v>
      </c>
      <c r="AY1121" s="219">
        <f t="shared" si="2024"/>
        <v>0</v>
      </c>
      <c r="BC1121" s="182">
        <v>0</v>
      </c>
      <c r="BD1121" s="146">
        <f t="shared" si="2025"/>
        <v>0</v>
      </c>
      <c r="BE1121" s="182">
        <v>0</v>
      </c>
      <c r="BF1121" s="182">
        <f>SUMIF([8]Sheet1!$O:$O,A1121,[8]Sheet1!$AD:$AD)</f>
        <v>0</v>
      </c>
    </row>
    <row r="1122" customHeight="1" spans="1:58">
      <c r="A1122" s="208">
        <v>2200150</v>
      </c>
      <c r="B1122" s="60" t="s">
        <v>110</v>
      </c>
      <c r="C1122" s="63">
        <f t="shared" si="2009"/>
        <v>471</v>
      </c>
      <c r="D1122" s="63">
        <f t="shared" si="2010"/>
        <v>0</v>
      </c>
      <c r="E1122" s="63">
        <f t="shared" si="2011"/>
        <v>163</v>
      </c>
      <c r="F1122" s="63">
        <f t="shared" si="2012"/>
        <v>0</v>
      </c>
      <c r="G1122" s="63">
        <f t="shared" si="2013"/>
        <v>0</v>
      </c>
      <c r="H1122" s="63">
        <f t="shared" si="2014"/>
        <v>634</v>
      </c>
      <c r="I1122" s="106" t="str">
        <f t="shared" si="2028"/>
        <v>是</v>
      </c>
      <c r="J1122" s="146" t="str">
        <f t="shared" si="2029"/>
        <v>项</v>
      </c>
      <c r="K1122" s="146" t="str">
        <f t="shared" si="2030"/>
        <v>220</v>
      </c>
      <c r="N1122" s="218">
        <v>471</v>
      </c>
      <c r="O1122" s="146">
        <v>470.61234</v>
      </c>
      <c r="P1122" s="219">
        <f t="shared" si="2015"/>
        <v>471</v>
      </c>
      <c r="Q1122" s="219">
        <v>0</v>
      </c>
      <c r="R1122" s="219">
        <v>0</v>
      </c>
      <c r="S1122" s="219">
        <f>VLOOKUP(A:A,[3]全区!$A$1:$O$65536,15,FALSE)</f>
        <v>0</v>
      </c>
      <c r="T1122" s="219">
        <v>0</v>
      </c>
      <c r="U1122" s="146">
        <f>VLOOKUP(A:A,[3]全区!$A$1:$Q$65536,17,FALSE)</f>
        <v>0</v>
      </c>
      <c r="V1122" s="219">
        <f t="shared" si="2016"/>
        <v>0</v>
      </c>
      <c r="W1122" s="219">
        <v>0</v>
      </c>
      <c r="X1122" s="182">
        <f>VLOOKUP(A:A,[3]全区!$A$1:$S$65536,19,FALSE)</f>
        <v>0</v>
      </c>
      <c r="Y1122" s="219">
        <f t="shared" si="2017"/>
        <v>0</v>
      </c>
      <c r="AA1122" s="182">
        <f>VLOOKUP(A:A,[2]全区!$A$1:$T$65536,20,FALSE)</f>
        <v>0</v>
      </c>
      <c r="AB1122" s="219">
        <f t="shared" si="2018"/>
        <v>0</v>
      </c>
      <c r="AC1122" s="182">
        <f>VLOOKUP(A:A,[1]全区!$A$1:$V$65536,22,FALSE)</f>
        <v>0</v>
      </c>
      <c r="AD1122" s="219">
        <f t="shared" si="2019"/>
        <v>0</v>
      </c>
      <c r="AE1122" s="182">
        <f>VLOOKUP(A:A,[2]全区!$A$1:$P$65536,16,FALSE)</f>
        <v>0</v>
      </c>
      <c r="AF1122" s="219">
        <f t="shared" si="2020"/>
        <v>0</v>
      </c>
      <c r="AH1122" s="182">
        <v>441</v>
      </c>
      <c r="AI1122" s="182">
        <f>VLOOKUP(A:A,'[4]YB01'!$A$1:$C$1317,3,FALSE)</f>
        <v>441</v>
      </c>
      <c r="AJ1122" s="177">
        <f t="shared" si="2021"/>
        <v>51</v>
      </c>
      <c r="AK1122" s="146">
        <v>453</v>
      </c>
      <c r="AL1122" s="146">
        <f t="shared" si="2022"/>
        <v>453</v>
      </c>
      <c r="AM1122" s="228">
        <v>453.107174</v>
      </c>
      <c r="AN1122" s="182">
        <f t="shared" si="2026"/>
        <v>181</v>
      </c>
      <c r="AO1122" s="219">
        <v>51</v>
      </c>
      <c r="AP1122" s="176">
        <f>(SUMIF([5]预算调整!$O:$O,A:A,[5]预算调整!$AD:$AD))/10000</f>
        <v>51.079977</v>
      </c>
      <c r="AQ1122" s="219">
        <f t="shared" si="2027"/>
        <v>51</v>
      </c>
      <c r="AR1122" s="219">
        <v>0</v>
      </c>
      <c r="AS1122" s="182">
        <f>(SUMIF([6]预算调整!$F:$F,A:A,[6]预算调整!$P:$P))/10000</f>
        <v>0</v>
      </c>
      <c r="AT1122" s="219">
        <f t="shared" si="2023"/>
        <v>0</v>
      </c>
      <c r="AW1122" s="231">
        <v>0</v>
      </c>
      <c r="AX1122" s="182">
        <f>(SUMIF([7]Sheet2!$B:$B,A:A,[7]Sheet2!$C:$C))/10000</f>
        <v>0</v>
      </c>
      <c r="AY1122" s="219">
        <f t="shared" si="2024"/>
        <v>0</v>
      </c>
      <c r="BC1122" s="182">
        <v>181</v>
      </c>
      <c r="BD1122" s="146">
        <f t="shared" si="2025"/>
        <v>181</v>
      </c>
      <c r="BE1122" s="182">
        <v>180.8645</v>
      </c>
      <c r="BF1122" s="182">
        <f>SUMIF([8]Sheet1!$O:$O,A1122,[8]Sheet1!$AD:$AD)</f>
        <v>1808645</v>
      </c>
    </row>
    <row r="1123" customHeight="1" spans="1:58">
      <c r="A1123" s="208">
        <v>2200199</v>
      </c>
      <c r="B1123" s="60" t="s">
        <v>949</v>
      </c>
      <c r="C1123" s="63">
        <f t="shared" si="2009"/>
        <v>8</v>
      </c>
      <c r="D1123" s="63">
        <f t="shared" si="2010"/>
        <v>0</v>
      </c>
      <c r="E1123" s="63">
        <f t="shared" si="2011"/>
        <v>0</v>
      </c>
      <c r="F1123" s="63">
        <f t="shared" si="2012"/>
        <v>0</v>
      </c>
      <c r="G1123" s="63">
        <f t="shared" si="2013"/>
        <v>0</v>
      </c>
      <c r="H1123" s="63">
        <f t="shared" si="2014"/>
        <v>8</v>
      </c>
      <c r="I1123" s="106" t="str">
        <f t="shared" si="2028"/>
        <v>是</v>
      </c>
      <c r="J1123" s="146" t="str">
        <f t="shared" si="2029"/>
        <v>项</v>
      </c>
      <c r="K1123" s="146" t="str">
        <f t="shared" si="2030"/>
        <v>220</v>
      </c>
      <c r="N1123" s="218">
        <v>8</v>
      </c>
      <c r="O1123" s="146">
        <v>7.67724</v>
      </c>
      <c r="P1123" s="219">
        <f t="shared" si="2015"/>
        <v>8</v>
      </c>
      <c r="Q1123" s="219">
        <v>0</v>
      </c>
      <c r="R1123" s="219">
        <v>0</v>
      </c>
      <c r="S1123" s="219">
        <f>VLOOKUP(A:A,[3]全区!$A$1:$O$65536,15,FALSE)</f>
        <v>0</v>
      </c>
      <c r="T1123" s="219">
        <v>0</v>
      </c>
      <c r="U1123" s="146">
        <f>VLOOKUP(A:A,[3]全区!$A$1:$Q$65536,17,FALSE)</f>
        <v>0</v>
      </c>
      <c r="V1123" s="219">
        <f t="shared" si="2016"/>
        <v>0</v>
      </c>
      <c r="W1123" s="219">
        <v>0</v>
      </c>
      <c r="X1123" s="182">
        <f>VLOOKUP(A:A,[3]全区!$A$1:$S$65536,19,FALSE)</f>
        <v>0</v>
      </c>
      <c r="Y1123" s="219">
        <f t="shared" si="2017"/>
        <v>0</v>
      </c>
      <c r="AA1123" s="182">
        <f>VLOOKUP(A:A,[2]全区!$A$1:$T$65536,20,FALSE)</f>
        <v>4.1425</v>
      </c>
      <c r="AB1123" s="219">
        <f t="shared" si="2018"/>
        <v>4</v>
      </c>
      <c r="AC1123" s="182">
        <f>VLOOKUP(A:A,[1]全区!$A$1:$V$65536,22,FALSE)</f>
        <v>0</v>
      </c>
      <c r="AD1123" s="219">
        <f t="shared" si="2019"/>
        <v>0</v>
      </c>
      <c r="AE1123" s="182">
        <f>VLOOKUP(A:A,[2]全区!$A$1:$P$65536,16,FALSE)</f>
        <v>0</v>
      </c>
      <c r="AF1123" s="219">
        <f t="shared" si="2020"/>
        <v>0</v>
      </c>
      <c r="AH1123" s="182">
        <v>8</v>
      </c>
      <c r="AI1123" s="182">
        <f>VLOOKUP(A:A,'[4]YB01'!$A$1:$C$1317,3,FALSE)</f>
        <v>8</v>
      </c>
      <c r="AJ1123" s="177">
        <f t="shared" si="2021"/>
        <v>0</v>
      </c>
      <c r="AK1123" s="146">
        <v>8</v>
      </c>
      <c r="AL1123" s="146">
        <f t="shared" si="2022"/>
        <v>8</v>
      </c>
      <c r="AM1123" s="228">
        <v>7.67724</v>
      </c>
      <c r="AN1123" s="182">
        <f t="shared" si="2026"/>
        <v>0</v>
      </c>
      <c r="AO1123" s="219">
        <v>0</v>
      </c>
      <c r="AP1123" s="176">
        <f>(SUMIF([5]预算调整!$O:$O,A:A,[5]预算调整!$AD:$AD))/10000</f>
        <v>0</v>
      </c>
      <c r="AQ1123" s="219">
        <f t="shared" si="2027"/>
        <v>0</v>
      </c>
      <c r="AR1123" s="219">
        <v>0</v>
      </c>
      <c r="AS1123" s="182">
        <f>(SUMIF([6]预算调整!$F:$F,A:A,[6]预算调整!$P:$P))/10000</f>
        <v>0</v>
      </c>
      <c r="AT1123" s="219">
        <f t="shared" si="2023"/>
        <v>0</v>
      </c>
      <c r="AW1123" s="231">
        <v>0</v>
      </c>
      <c r="AX1123" s="182">
        <f>(SUMIF([7]Sheet2!$B:$B,A:A,[7]Sheet2!$C:$C))/10000</f>
        <v>0</v>
      </c>
      <c r="AY1123" s="219">
        <f t="shared" si="2024"/>
        <v>0</v>
      </c>
      <c r="BC1123" s="182">
        <v>0</v>
      </c>
      <c r="BD1123" s="146">
        <f t="shared" si="2025"/>
        <v>0</v>
      </c>
      <c r="BE1123" s="182">
        <v>0</v>
      </c>
      <c r="BF1123" s="182">
        <f>SUMIF([8]Sheet1!$O:$O,A1123,[8]Sheet1!$AD:$AD)</f>
        <v>0</v>
      </c>
    </row>
    <row r="1124" s="177" customFormat="1" customHeight="1" spans="1:58">
      <c r="A1124" s="209">
        <v>22005</v>
      </c>
      <c r="B1124" s="207" t="s">
        <v>950</v>
      </c>
      <c r="C1124" s="66">
        <f t="shared" ref="C1124:H1124" si="2031">SUM(C1125:C1138)</f>
        <v>47</v>
      </c>
      <c r="D1124" s="66">
        <f t="shared" si="2031"/>
        <v>0</v>
      </c>
      <c r="E1124" s="66">
        <f t="shared" si="2031"/>
        <v>1</v>
      </c>
      <c r="F1124" s="66">
        <f t="shared" si="2031"/>
        <v>0</v>
      </c>
      <c r="G1124" s="66">
        <f t="shared" si="2031"/>
        <v>0</v>
      </c>
      <c r="H1124" s="66">
        <f t="shared" si="2031"/>
        <v>48</v>
      </c>
      <c r="I1124" s="106" t="str">
        <f t="shared" si="2028"/>
        <v>是</v>
      </c>
      <c r="J1124" s="143" t="str">
        <f t="shared" si="2029"/>
        <v>款</v>
      </c>
      <c r="K1124" s="143" t="str">
        <f t="shared" si="2030"/>
        <v>220</v>
      </c>
      <c r="L1124" s="143"/>
      <c r="M1124" s="143"/>
      <c r="N1124" s="143"/>
      <c r="O1124" s="143"/>
      <c r="P1124" s="143"/>
      <c r="Q1124" s="143"/>
      <c r="R1124" s="143"/>
      <c r="S1124" s="143"/>
      <c r="T1124" s="143"/>
      <c r="U1124" s="143"/>
      <c r="V1124" s="143"/>
      <c r="W1124" s="143"/>
      <c r="AN1124" s="182">
        <f t="shared" si="2026"/>
        <v>0</v>
      </c>
      <c r="AO1124" s="219"/>
      <c r="AP1124" s="176">
        <f>(SUMIF([5]预算调整!$O:$O,A:A,[5]预算调整!$AD:$AD))/10000</f>
        <v>0</v>
      </c>
      <c r="AQ1124" s="219">
        <f t="shared" si="2027"/>
        <v>0</v>
      </c>
      <c r="AR1124" s="219"/>
      <c r="AS1124" s="182">
        <v>0</v>
      </c>
      <c r="AX1124" s="182">
        <v>0</v>
      </c>
      <c r="BC1124" s="182"/>
      <c r="BD1124" s="182"/>
      <c r="BE1124" s="182">
        <v>0</v>
      </c>
      <c r="BF1124" s="182"/>
    </row>
    <row r="1125" customHeight="1" spans="1:58">
      <c r="A1125" s="208">
        <v>2200501</v>
      </c>
      <c r="B1125" s="60" t="s">
        <v>101</v>
      </c>
      <c r="C1125" s="63">
        <f t="shared" ref="C1125:C1138" si="2032">N1125+T1125+W1125</f>
        <v>30</v>
      </c>
      <c r="D1125" s="63">
        <f t="shared" ref="D1125:D1138" si="2033">Q1125+T1125</f>
        <v>0</v>
      </c>
      <c r="E1125" s="63">
        <f t="shared" ref="E1125:E1138" si="2034">H1125-C1125</f>
        <v>-8</v>
      </c>
      <c r="F1125" s="63">
        <f t="shared" ref="F1125:F1138" si="2035">G1125-D1125</f>
        <v>0</v>
      </c>
      <c r="G1125" s="63">
        <f t="shared" ref="G1125:G1138" si="2036">AW1125</f>
        <v>0</v>
      </c>
      <c r="H1125" s="63">
        <f t="shared" ref="H1125:H1138" si="2037">AK1125+AN1125</f>
        <v>22</v>
      </c>
      <c r="I1125" s="106" t="str">
        <f t="shared" si="2028"/>
        <v>是</v>
      </c>
      <c r="J1125" s="146" t="str">
        <f t="shared" si="2029"/>
        <v>项</v>
      </c>
      <c r="K1125" s="146" t="str">
        <f t="shared" si="2030"/>
        <v>220</v>
      </c>
      <c r="N1125" s="218">
        <v>30</v>
      </c>
      <c r="O1125" s="146">
        <v>30.1392</v>
      </c>
      <c r="P1125" s="219">
        <f t="shared" ref="P1125:P1138" si="2038">ROUND(O1125,0)</f>
        <v>30</v>
      </c>
      <c r="Q1125" s="219">
        <v>0</v>
      </c>
      <c r="R1125" s="219">
        <v>0</v>
      </c>
      <c r="S1125" s="219">
        <f>VLOOKUP(A:A,[3]全区!$A$1:$O$65536,15,FALSE)</f>
        <v>0</v>
      </c>
      <c r="T1125" s="219">
        <v>0</v>
      </c>
      <c r="U1125" s="146">
        <f>VLOOKUP(A:A,[3]全区!$A$1:$Q$65536,17,FALSE)</f>
        <v>0</v>
      </c>
      <c r="V1125" s="219">
        <f t="shared" ref="V1125:V1138" si="2039">ROUND(U1125,0)</f>
        <v>0</v>
      </c>
      <c r="W1125" s="219">
        <v>0</v>
      </c>
      <c r="X1125" s="182">
        <f>VLOOKUP(A:A,[3]全区!$A$1:$S$65536,19,FALSE)</f>
        <v>0</v>
      </c>
      <c r="Y1125" s="219">
        <f t="shared" ref="Y1125:Y1138" si="2040">ROUND(X1125,0)</f>
        <v>0</v>
      </c>
      <c r="AA1125" s="182">
        <f>VLOOKUP(A:A,[2]全区!$A$1:$T$65536,20,FALSE)</f>
        <v>0</v>
      </c>
      <c r="AB1125" s="219">
        <f t="shared" ref="AB1125:AB1138" si="2041">ROUND(AA1125,0)</f>
        <v>0</v>
      </c>
      <c r="AC1125" s="182">
        <f>VLOOKUP(A:A,[1]全区!$A$1:$V$65536,22,FALSE)</f>
        <v>0</v>
      </c>
      <c r="AD1125" s="219">
        <f t="shared" ref="AD1125:AD1138" si="2042">ROUND(AC1125,0)</f>
        <v>0</v>
      </c>
      <c r="AE1125" s="182">
        <f>VLOOKUP(A:A,[2]全区!$A$1:$P$65536,16,FALSE)</f>
        <v>0</v>
      </c>
      <c r="AF1125" s="219">
        <f t="shared" ref="AF1125:AF1138" si="2043">ROUND(AE1125,0)</f>
        <v>0</v>
      </c>
      <c r="AH1125" s="182">
        <v>22</v>
      </c>
      <c r="AI1125" s="182">
        <f>VLOOKUP(A:A,'[4]YB01'!$A$1:$C$1317,3,FALSE)</f>
        <v>22</v>
      </c>
      <c r="AJ1125" s="177">
        <f t="shared" ref="AJ1125:AJ1138" si="2044">AO1125+AR1125</f>
        <v>9</v>
      </c>
      <c r="AK1125" s="146">
        <v>22</v>
      </c>
      <c r="AL1125" s="146">
        <f t="shared" ref="AL1125:AL1138" si="2045">ROUND(AM1125,0)</f>
        <v>22</v>
      </c>
      <c r="AM1125" s="228">
        <v>21.7642</v>
      </c>
      <c r="AN1125" s="182">
        <f t="shared" si="2026"/>
        <v>0</v>
      </c>
      <c r="AO1125" s="219">
        <v>9</v>
      </c>
      <c r="AP1125" s="176">
        <f>(SUMIF([5]预算调整!$O:$O,A:A,[5]预算调整!$AD:$AD))/10000</f>
        <v>9.0885</v>
      </c>
      <c r="AQ1125" s="219">
        <f t="shared" si="2027"/>
        <v>9</v>
      </c>
      <c r="AR1125" s="219">
        <v>0</v>
      </c>
      <c r="AS1125" s="182">
        <f>(SUMIF([6]预算调整!$F:$F,A:A,[6]预算调整!$P:$P))/10000</f>
        <v>0</v>
      </c>
      <c r="AT1125" s="219">
        <f t="shared" ref="AT1125:AT1138" si="2046">ROUND(AS1125,0)</f>
        <v>0</v>
      </c>
      <c r="AW1125" s="231">
        <v>0</v>
      </c>
      <c r="AX1125" s="182">
        <f>(SUMIF([7]Sheet2!$B:$B,A:A,[7]Sheet2!$C:$C))/10000</f>
        <v>0</v>
      </c>
      <c r="AY1125" s="219">
        <f t="shared" ref="AY1125:AY1138" si="2047">ROUND(AX1125,0)</f>
        <v>0</v>
      </c>
      <c r="BC1125" s="182">
        <v>0</v>
      </c>
      <c r="BD1125" s="146">
        <f t="shared" ref="BD1125:BD1138" si="2048">ROUND(BE1125,0)</f>
        <v>0</v>
      </c>
      <c r="BE1125" s="182">
        <v>0</v>
      </c>
      <c r="BF1125" s="182">
        <f>SUMIF([8]Sheet1!$O:$O,A1125,[8]Sheet1!$AD:$AD)</f>
        <v>0</v>
      </c>
    </row>
    <row r="1126" hidden="1" customHeight="1" spans="1:58">
      <c r="A1126" s="208">
        <v>2200502</v>
      </c>
      <c r="B1126" s="60" t="s">
        <v>102</v>
      </c>
      <c r="C1126" s="63">
        <f t="shared" si="2032"/>
        <v>0</v>
      </c>
      <c r="D1126" s="63">
        <f t="shared" si="2033"/>
        <v>0</v>
      </c>
      <c r="E1126" s="63">
        <f t="shared" si="2034"/>
        <v>0</v>
      </c>
      <c r="F1126" s="63">
        <f t="shared" si="2035"/>
        <v>0</v>
      </c>
      <c r="G1126" s="63">
        <f t="shared" si="2036"/>
        <v>0</v>
      </c>
      <c r="H1126" s="63">
        <f t="shared" si="2037"/>
        <v>0</v>
      </c>
      <c r="I1126" s="106" t="str">
        <f t="shared" si="2028"/>
        <v>否</v>
      </c>
      <c r="J1126" s="146" t="str">
        <f t="shared" si="2029"/>
        <v>项</v>
      </c>
      <c r="K1126" s="146" t="str">
        <f t="shared" si="2030"/>
        <v>220</v>
      </c>
      <c r="N1126" s="218">
        <v>0</v>
      </c>
      <c r="O1126" s="146">
        <v>0</v>
      </c>
      <c r="P1126" s="219">
        <f t="shared" si="2038"/>
        <v>0</v>
      </c>
      <c r="Q1126" s="219">
        <v>0</v>
      </c>
      <c r="R1126" s="219">
        <v>0</v>
      </c>
      <c r="S1126" s="219">
        <f>VLOOKUP(A:A,[3]全区!$A$1:$O$65536,15,FALSE)</f>
        <v>0</v>
      </c>
      <c r="T1126" s="219">
        <v>0</v>
      </c>
      <c r="U1126" s="146">
        <f>VLOOKUP(A:A,[3]全区!$A$1:$Q$65536,17,FALSE)</f>
        <v>0</v>
      </c>
      <c r="V1126" s="219">
        <f t="shared" si="2039"/>
        <v>0</v>
      </c>
      <c r="W1126" s="219">
        <v>0</v>
      </c>
      <c r="X1126" s="182">
        <f>VLOOKUP(A:A,[3]全区!$A$1:$S$65536,19,FALSE)</f>
        <v>0</v>
      </c>
      <c r="Y1126" s="219">
        <f t="shared" si="2040"/>
        <v>0</v>
      </c>
      <c r="AA1126" s="182">
        <f>VLOOKUP(A:A,[2]全区!$A$1:$T$65536,20,FALSE)</f>
        <v>0</v>
      </c>
      <c r="AB1126" s="219">
        <f t="shared" si="2041"/>
        <v>0</v>
      </c>
      <c r="AC1126" s="182">
        <f>VLOOKUP(A:A,[1]全区!$A$1:$V$65536,22,FALSE)</f>
        <v>0</v>
      </c>
      <c r="AD1126" s="219">
        <f t="shared" si="2042"/>
        <v>0</v>
      </c>
      <c r="AE1126" s="182">
        <f>VLOOKUP(A:A,[2]全区!$A$1:$P$65536,16,FALSE)</f>
        <v>0</v>
      </c>
      <c r="AF1126" s="219">
        <f t="shared" si="2043"/>
        <v>0</v>
      </c>
      <c r="AH1126" s="182">
        <v>0</v>
      </c>
      <c r="AI1126" s="182">
        <f>VLOOKUP(A:A,'[4]YB01'!$A$1:$C$1317,3,FALSE)</f>
        <v>0</v>
      </c>
      <c r="AJ1126" s="177">
        <f t="shared" si="2044"/>
        <v>0</v>
      </c>
      <c r="AK1126" s="146">
        <v>0</v>
      </c>
      <c r="AL1126" s="146">
        <f t="shared" si="2045"/>
        <v>0</v>
      </c>
      <c r="AM1126" s="228">
        <v>0</v>
      </c>
      <c r="AN1126" s="182">
        <f t="shared" si="2026"/>
        <v>0</v>
      </c>
      <c r="AO1126" s="219">
        <v>0</v>
      </c>
      <c r="AP1126" s="176">
        <f>(SUMIF([5]预算调整!$O:$O,A:A,[5]预算调整!$AD:$AD))/10000</f>
        <v>0</v>
      </c>
      <c r="AQ1126" s="219">
        <f t="shared" si="2027"/>
        <v>0</v>
      </c>
      <c r="AR1126" s="219">
        <v>0</v>
      </c>
      <c r="AS1126" s="182">
        <f>(SUMIF([6]预算调整!$F:$F,A:A,[6]预算调整!$P:$P))/10000</f>
        <v>0</v>
      </c>
      <c r="AT1126" s="219">
        <f t="shared" si="2046"/>
        <v>0</v>
      </c>
      <c r="AW1126" s="231">
        <v>0</v>
      </c>
      <c r="AX1126" s="182">
        <f>(SUMIF([7]Sheet2!$B:$B,A:A,[7]Sheet2!$C:$C))/10000</f>
        <v>0</v>
      </c>
      <c r="AY1126" s="219">
        <f t="shared" si="2047"/>
        <v>0</v>
      </c>
      <c r="BC1126" s="182">
        <v>0</v>
      </c>
      <c r="BD1126" s="146">
        <f t="shared" si="2048"/>
        <v>0</v>
      </c>
      <c r="BE1126" s="182">
        <v>0</v>
      </c>
      <c r="BF1126" s="182">
        <f>SUMIF([8]Sheet1!$O:$O,A1126,[8]Sheet1!$AD:$AD)</f>
        <v>0</v>
      </c>
    </row>
    <row r="1127" hidden="1" customHeight="1" spans="1:58">
      <c r="A1127" s="208">
        <v>2200503</v>
      </c>
      <c r="B1127" s="60" t="s">
        <v>103</v>
      </c>
      <c r="C1127" s="63">
        <f t="shared" si="2032"/>
        <v>0</v>
      </c>
      <c r="D1127" s="63">
        <f t="shared" si="2033"/>
        <v>0</v>
      </c>
      <c r="E1127" s="63">
        <f t="shared" si="2034"/>
        <v>0</v>
      </c>
      <c r="F1127" s="63">
        <f t="shared" si="2035"/>
        <v>0</v>
      </c>
      <c r="G1127" s="63">
        <f t="shared" si="2036"/>
        <v>0</v>
      </c>
      <c r="H1127" s="63">
        <f t="shared" si="2037"/>
        <v>0</v>
      </c>
      <c r="I1127" s="106" t="str">
        <f t="shared" si="2028"/>
        <v>否</v>
      </c>
      <c r="J1127" s="146" t="str">
        <f t="shared" si="2029"/>
        <v>项</v>
      </c>
      <c r="K1127" s="146" t="str">
        <f t="shared" si="2030"/>
        <v>220</v>
      </c>
      <c r="N1127" s="218">
        <v>0</v>
      </c>
      <c r="O1127" s="146">
        <v>0</v>
      </c>
      <c r="P1127" s="219">
        <f t="shared" si="2038"/>
        <v>0</v>
      </c>
      <c r="Q1127" s="219">
        <v>0</v>
      </c>
      <c r="R1127" s="219">
        <v>0</v>
      </c>
      <c r="S1127" s="219">
        <f>VLOOKUP(A:A,[3]全区!$A$1:$O$65536,15,FALSE)</f>
        <v>0</v>
      </c>
      <c r="T1127" s="219">
        <v>0</v>
      </c>
      <c r="U1127" s="146">
        <f>VLOOKUP(A:A,[3]全区!$A$1:$Q$65536,17,FALSE)</f>
        <v>0</v>
      </c>
      <c r="V1127" s="219">
        <f t="shared" si="2039"/>
        <v>0</v>
      </c>
      <c r="W1127" s="219">
        <v>0</v>
      </c>
      <c r="X1127" s="182">
        <f>VLOOKUP(A:A,[3]全区!$A$1:$S$65536,19,FALSE)</f>
        <v>0</v>
      </c>
      <c r="Y1127" s="219">
        <f t="shared" si="2040"/>
        <v>0</v>
      </c>
      <c r="AA1127" s="182">
        <f>VLOOKUP(A:A,[2]全区!$A$1:$T$65536,20,FALSE)</f>
        <v>0</v>
      </c>
      <c r="AB1127" s="219">
        <f t="shared" si="2041"/>
        <v>0</v>
      </c>
      <c r="AC1127" s="182">
        <f>VLOOKUP(A:A,[1]全区!$A$1:$V$65536,22,FALSE)</f>
        <v>0</v>
      </c>
      <c r="AD1127" s="219">
        <f t="shared" si="2042"/>
        <v>0</v>
      </c>
      <c r="AE1127" s="182">
        <f>VLOOKUP(A:A,[2]全区!$A$1:$P$65536,16,FALSE)</f>
        <v>0</v>
      </c>
      <c r="AF1127" s="219">
        <f t="shared" si="2043"/>
        <v>0</v>
      </c>
      <c r="AH1127" s="182">
        <v>0</v>
      </c>
      <c r="AI1127" s="182">
        <f>VLOOKUP(A:A,'[4]YB01'!$A$1:$C$1317,3,FALSE)</f>
        <v>0</v>
      </c>
      <c r="AJ1127" s="177">
        <f t="shared" si="2044"/>
        <v>0</v>
      </c>
      <c r="AK1127" s="146">
        <v>0</v>
      </c>
      <c r="AL1127" s="146">
        <f t="shared" si="2045"/>
        <v>0</v>
      </c>
      <c r="AM1127" s="228">
        <v>0</v>
      </c>
      <c r="AN1127" s="182">
        <f t="shared" si="2026"/>
        <v>0</v>
      </c>
      <c r="AO1127" s="219">
        <v>0</v>
      </c>
      <c r="AP1127" s="176">
        <f>(SUMIF([5]预算调整!$O:$O,A:A,[5]预算调整!$AD:$AD))/10000</f>
        <v>0</v>
      </c>
      <c r="AQ1127" s="219">
        <f t="shared" si="2027"/>
        <v>0</v>
      </c>
      <c r="AR1127" s="219">
        <v>0</v>
      </c>
      <c r="AS1127" s="182">
        <f>(SUMIF([6]预算调整!$F:$F,A:A,[6]预算调整!$P:$P))/10000</f>
        <v>0</v>
      </c>
      <c r="AT1127" s="219">
        <f t="shared" si="2046"/>
        <v>0</v>
      </c>
      <c r="AW1127" s="231">
        <v>0</v>
      </c>
      <c r="AX1127" s="182">
        <f>(SUMIF([7]Sheet2!$B:$B,A:A,[7]Sheet2!$C:$C))/10000</f>
        <v>0</v>
      </c>
      <c r="AY1127" s="219">
        <f t="shared" si="2047"/>
        <v>0</v>
      </c>
      <c r="BC1127" s="182">
        <v>0</v>
      </c>
      <c r="BD1127" s="146">
        <f t="shared" si="2048"/>
        <v>0</v>
      </c>
      <c r="BE1127" s="182">
        <v>0</v>
      </c>
      <c r="BF1127" s="182">
        <f>SUMIF([8]Sheet1!$O:$O,A1127,[8]Sheet1!$AD:$AD)</f>
        <v>0</v>
      </c>
    </row>
    <row r="1128" customHeight="1" spans="1:58">
      <c r="A1128" s="208">
        <v>2200504</v>
      </c>
      <c r="B1128" s="60" t="s">
        <v>951</v>
      </c>
      <c r="C1128" s="63">
        <f t="shared" si="2032"/>
        <v>17</v>
      </c>
      <c r="D1128" s="63">
        <f t="shared" si="2033"/>
        <v>0</v>
      </c>
      <c r="E1128" s="63">
        <f t="shared" si="2034"/>
        <v>1</v>
      </c>
      <c r="F1128" s="63">
        <f t="shared" si="2035"/>
        <v>0</v>
      </c>
      <c r="G1128" s="63">
        <f t="shared" si="2036"/>
        <v>0</v>
      </c>
      <c r="H1128" s="63">
        <f t="shared" si="2037"/>
        <v>18</v>
      </c>
      <c r="I1128" s="106" t="str">
        <f t="shared" si="2028"/>
        <v>是</v>
      </c>
      <c r="J1128" s="146" t="str">
        <f t="shared" si="2029"/>
        <v>项</v>
      </c>
      <c r="K1128" s="146" t="str">
        <f t="shared" si="2030"/>
        <v>220</v>
      </c>
      <c r="N1128" s="218">
        <v>17</v>
      </c>
      <c r="O1128" s="146">
        <v>16.7496</v>
      </c>
      <c r="P1128" s="219">
        <f t="shared" si="2038"/>
        <v>17</v>
      </c>
      <c r="Q1128" s="219">
        <v>0</v>
      </c>
      <c r="R1128" s="219">
        <v>0</v>
      </c>
      <c r="S1128" s="219">
        <f>VLOOKUP(A:A,[3]全区!$A$1:$O$65536,15,FALSE)</f>
        <v>0</v>
      </c>
      <c r="T1128" s="219">
        <v>0</v>
      </c>
      <c r="U1128" s="146">
        <f>VLOOKUP(A:A,[3]全区!$A$1:$Q$65536,17,FALSE)</f>
        <v>0</v>
      </c>
      <c r="V1128" s="219">
        <f t="shared" si="2039"/>
        <v>0</v>
      </c>
      <c r="W1128" s="219">
        <v>0</v>
      </c>
      <c r="X1128" s="182">
        <f>VLOOKUP(A:A,[3]全区!$A$1:$S$65536,19,FALSE)</f>
        <v>0</v>
      </c>
      <c r="Y1128" s="219">
        <f t="shared" si="2040"/>
        <v>0</v>
      </c>
      <c r="AA1128" s="182">
        <f>VLOOKUP(A:A,[2]全区!$A$1:$T$65536,20,FALSE)</f>
        <v>0</v>
      </c>
      <c r="AB1128" s="219">
        <f t="shared" si="2041"/>
        <v>0</v>
      </c>
      <c r="AC1128" s="182">
        <f>VLOOKUP(A:A,[1]全区!$A$1:$V$65536,22,FALSE)</f>
        <v>0</v>
      </c>
      <c r="AD1128" s="219">
        <f t="shared" si="2042"/>
        <v>0</v>
      </c>
      <c r="AE1128" s="182">
        <f>VLOOKUP(A:A,[2]全区!$A$1:$P$65536,16,FALSE)</f>
        <v>0</v>
      </c>
      <c r="AF1128" s="219">
        <f t="shared" si="2043"/>
        <v>0</v>
      </c>
      <c r="AH1128" s="182">
        <v>18</v>
      </c>
      <c r="AI1128" s="182">
        <f>VLOOKUP(A:A,'[4]YB01'!$A$1:$C$1317,3,FALSE)</f>
        <v>18</v>
      </c>
      <c r="AJ1128" s="177">
        <f t="shared" si="2044"/>
        <v>2</v>
      </c>
      <c r="AK1128" s="146">
        <v>18</v>
      </c>
      <c r="AL1128" s="146">
        <f t="shared" si="2045"/>
        <v>18</v>
      </c>
      <c r="AM1128" s="228">
        <v>17.8804</v>
      </c>
      <c r="AN1128" s="182">
        <f t="shared" si="2026"/>
        <v>0</v>
      </c>
      <c r="AO1128" s="219">
        <v>2</v>
      </c>
      <c r="AP1128" s="176">
        <f>(SUMIF([5]预算调整!$O:$O,A:A,[5]预算调整!$AD:$AD))/10000</f>
        <v>1.9192</v>
      </c>
      <c r="AQ1128" s="219">
        <f t="shared" si="2027"/>
        <v>2</v>
      </c>
      <c r="AR1128" s="219">
        <v>0</v>
      </c>
      <c r="AS1128" s="182">
        <f>(SUMIF([6]预算调整!$F:$F,A:A,[6]预算调整!$P:$P))/10000</f>
        <v>0</v>
      </c>
      <c r="AT1128" s="219">
        <f t="shared" si="2046"/>
        <v>0</v>
      </c>
      <c r="AW1128" s="231">
        <v>0</v>
      </c>
      <c r="AX1128" s="182">
        <f>(SUMIF([7]Sheet2!$B:$B,A:A,[7]Sheet2!$C:$C))/10000</f>
        <v>0</v>
      </c>
      <c r="AY1128" s="219">
        <f t="shared" si="2047"/>
        <v>0</v>
      </c>
      <c r="BC1128" s="182">
        <v>0</v>
      </c>
      <c r="BD1128" s="146">
        <f t="shared" si="2048"/>
        <v>0</v>
      </c>
      <c r="BE1128" s="182">
        <v>0</v>
      </c>
      <c r="BF1128" s="182">
        <f>SUMIF([8]Sheet1!$O:$O,A1128,[8]Sheet1!$AD:$AD)</f>
        <v>0</v>
      </c>
    </row>
    <row r="1129" hidden="1" customHeight="1" spans="1:58">
      <c r="A1129" s="208">
        <v>2200506</v>
      </c>
      <c r="B1129" s="60" t="s">
        <v>952</v>
      </c>
      <c r="C1129" s="63">
        <f t="shared" si="2032"/>
        <v>0</v>
      </c>
      <c r="D1129" s="63">
        <f t="shared" si="2033"/>
        <v>0</v>
      </c>
      <c r="E1129" s="63">
        <f t="shared" si="2034"/>
        <v>0</v>
      </c>
      <c r="F1129" s="63">
        <f t="shared" si="2035"/>
        <v>0</v>
      </c>
      <c r="G1129" s="63">
        <f t="shared" si="2036"/>
        <v>0</v>
      </c>
      <c r="H1129" s="63">
        <f t="shared" si="2037"/>
        <v>0</v>
      </c>
      <c r="I1129" s="106" t="str">
        <f t="shared" si="2028"/>
        <v>否</v>
      </c>
      <c r="J1129" s="146" t="str">
        <f t="shared" si="2029"/>
        <v>项</v>
      </c>
      <c r="K1129" s="146" t="str">
        <f t="shared" si="2030"/>
        <v>220</v>
      </c>
      <c r="N1129" s="218">
        <v>0</v>
      </c>
      <c r="O1129" s="146">
        <v>0</v>
      </c>
      <c r="P1129" s="219">
        <f t="shared" si="2038"/>
        <v>0</v>
      </c>
      <c r="Q1129" s="219">
        <v>0</v>
      </c>
      <c r="R1129" s="219">
        <v>0</v>
      </c>
      <c r="S1129" s="219">
        <f>VLOOKUP(A:A,[3]全区!$A$1:$O$65536,15,FALSE)</f>
        <v>0</v>
      </c>
      <c r="T1129" s="219">
        <v>0</v>
      </c>
      <c r="U1129" s="146">
        <f>VLOOKUP(A:A,[3]全区!$A$1:$Q$65536,17,FALSE)</f>
        <v>0</v>
      </c>
      <c r="V1129" s="219">
        <f t="shared" si="2039"/>
        <v>0</v>
      </c>
      <c r="W1129" s="219">
        <v>0</v>
      </c>
      <c r="X1129" s="182">
        <f>VLOOKUP(A:A,[3]全区!$A$1:$S$65536,19,FALSE)</f>
        <v>0</v>
      </c>
      <c r="Y1129" s="219">
        <f t="shared" si="2040"/>
        <v>0</v>
      </c>
      <c r="AA1129" s="182">
        <f>VLOOKUP(A:A,[2]全区!$A$1:$T$65536,20,FALSE)</f>
        <v>0</v>
      </c>
      <c r="AB1129" s="219">
        <f t="shared" si="2041"/>
        <v>0</v>
      </c>
      <c r="AC1129" s="182">
        <f>VLOOKUP(A:A,[1]全区!$A$1:$V$65536,22,FALSE)</f>
        <v>0</v>
      </c>
      <c r="AD1129" s="219">
        <f t="shared" si="2042"/>
        <v>0</v>
      </c>
      <c r="AE1129" s="182">
        <f>VLOOKUP(A:A,[2]全区!$A$1:$P$65536,16,FALSE)</f>
        <v>0</v>
      </c>
      <c r="AF1129" s="219">
        <f t="shared" si="2043"/>
        <v>0</v>
      </c>
      <c r="AH1129" s="182">
        <v>0</v>
      </c>
      <c r="AI1129" s="182">
        <f>VLOOKUP(A:A,'[4]YB01'!$A$1:$C$1317,3,FALSE)</f>
        <v>0</v>
      </c>
      <c r="AJ1129" s="177">
        <f t="shared" si="2044"/>
        <v>0</v>
      </c>
      <c r="AK1129" s="146">
        <v>0</v>
      </c>
      <c r="AL1129" s="146">
        <f t="shared" si="2045"/>
        <v>0</v>
      </c>
      <c r="AM1129" s="228">
        <v>0</v>
      </c>
      <c r="AN1129" s="182">
        <f t="shared" si="2026"/>
        <v>0</v>
      </c>
      <c r="AO1129" s="219">
        <v>0</v>
      </c>
      <c r="AP1129" s="176">
        <f>(SUMIF([5]预算调整!$O:$O,A:A,[5]预算调整!$AD:$AD))/10000</f>
        <v>0</v>
      </c>
      <c r="AQ1129" s="219">
        <f t="shared" si="2027"/>
        <v>0</v>
      </c>
      <c r="AR1129" s="219">
        <v>0</v>
      </c>
      <c r="AS1129" s="182">
        <f>(SUMIF([6]预算调整!$F:$F,A:A,[6]预算调整!$P:$P))/10000</f>
        <v>0</v>
      </c>
      <c r="AT1129" s="219">
        <f t="shared" si="2046"/>
        <v>0</v>
      </c>
      <c r="AW1129" s="231">
        <v>0</v>
      </c>
      <c r="AX1129" s="182">
        <f>(SUMIF([7]Sheet2!$B:$B,A:A,[7]Sheet2!$C:$C))/10000</f>
        <v>0</v>
      </c>
      <c r="AY1129" s="219">
        <f t="shared" si="2047"/>
        <v>0</v>
      </c>
      <c r="BC1129" s="182">
        <v>0</v>
      </c>
      <c r="BD1129" s="146">
        <f t="shared" si="2048"/>
        <v>0</v>
      </c>
      <c r="BE1129" s="182">
        <v>0</v>
      </c>
      <c r="BF1129" s="182">
        <f>SUMIF([8]Sheet1!$O:$O,A1129,[8]Sheet1!$AD:$AD)</f>
        <v>0</v>
      </c>
    </row>
    <row r="1130" hidden="1" customHeight="1" spans="1:58">
      <c r="A1130" s="208">
        <v>2200507</v>
      </c>
      <c r="B1130" s="60" t="s">
        <v>953</v>
      </c>
      <c r="C1130" s="63">
        <f t="shared" si="2032"/>
        <v>0</v>
      </c>
      <c r="D1130" s="63">
        <f t="shared" si="2033"/>
        <v>0</v>
      </c>
      <c r="E1130" s="63">
        <f t="shared" si="2034"/>
        <v>0</v>
      </c>
      <c r="F1130" s="63">
        <f t="shared" si="2035"/>
        <v>0</v>
      </c>
      <c r="G1130" s="63">
        <f t="shared" si="2036"/>
        <v>0</v>
      </c>
      <c r="H1130" s="63">
        <f t="shared" si="2037"/>
        <v>0</v>
      </c>
      <c r="I1130" s="106" t="str">
        <f t="shared" si="2028"/>
        <v>否</v>
      </c>
      <c r="J1130" s="146" t="str">
        <f t="shared" si="2029"/>
        <v>项</v>
      </c>
      <c r="K1130" s="146" t="str">
        <f t="shared" si="2030"/>
        <v>220</v>
      </c>
      <c r="N1130" s="218">
        <v>0</v>
      </c>
      <c r="O1130" s="146">
        <v>0</v>
      </c>
      <c r="P1130" s="219">
        <f t="shared" si="2038"/>
        <v>0</v>
      </c>
      <c r="Q1130" s="219">
        <v>0</v>
      </c>
      <c r="R1130" s="219">
        <v>0</v>
      </c>
      <c r="S1130" s="219">
        <f>VLOOKUP(A:A,[3]全区!$A$1:$O$65536,15,FALSE)</f>
        <v>0</v>
      </c>
      <c r="T1130" s="219">
        <v>0</v>
      </c>
      <c r="U1130" s="146">
        <f>VLOOKUP(A:A,[3]全区!$A$1:$Q$65536,17,FALSE)</f>
        <v>0</v>
      </c>
      <c r="V1130" s="219">
        <f t="shared" si="2039"/>
        <v>0</v>
      </c>
      <c r="W1130" s="219">
        <v>0</v>
      </c>
      <c r="X1130" s="182">
        <f>VLOOKUP(A:A,[3]全区!$A$1:$S$65536,19,FALSE)</f>
        <v>0</v>
      </c>
      <c r="Y1130" s="219">
        <f t="shared" si="2040"/>
        <v>0</v>
      </c>
      <c r="AA1130" s="182">
        <f>VLOOKUP(A:A,[2]全区!$A$1:$T$65536,20,FALSE)</f>
        <v>0</v>
      </c>
      <c r="AB1130" s="219">
        <f t="shared" si="2041"/>
        <v>0</v>
      </c>
      <c r="AC1130" s="182">
        <f>VLOOKUP(A:A,[1]全区!$A$1:$V$65536,22,FALSE)</f>
        <v>0</v>
      </c>
      <c r="AD1130" s="219">
        <f t="shared" si="2042"/>
        <v>0</v>
      </c>
      <c r="AE1130" s="182">
        <f>VLOOKUP(A:A,[2]全区!$A$1:$P$65536,16,FALSE)</f>
        <v>0</v>
      </c>
      <c r="AF1130" s="219">
        <f t="shared" si="2043"/>
        <v>0</v>
      </c>
      <c r="AH1130" s="182">
        <v>0</v>
      </c>
      <c r="AI1130" s="182">
        <f>VLOOKUP(A:A,'[4]YB01'!$A$1:$C$1317,3,FALSE)</f>
        <v>0</v>
      </c>
      <c r="AJ1130" s="177">
        <f t="shared" si="2044"/>
        <v>0</v>
      </c>
      <c r="AK1130" s="146">
        <v>0</v>
      </c>
      <c r="AL1130" s="146">
        <f t="shared" si="2045"/>
        <v>0</v>
      </c>
      <c r="AM1130" s="228">
        <v>0</v>
      </c>
      <c r="AN1130" s="182">
        <f t="shared" si="2026"/>
        <v>0</v>
      </c>
      <c r="AO1130" s="219">
        <v>0</v>
      </c>
      <c r="AP1130" s="176">
        <f>(SUMIF([5]预算调整!$O:$O,A:A,[5]预算调整!$AD:$AD))/10000</f>
        <v>0</v>
      </c>
      <c r="AQ1130" s="219">
        <f t="shared" si="2027"/>
        <v>0</v>
      </c>
      <c r="AR1130" s="219">
        <v>0</v>
      </c>
      <c r="AS1130" s="182">
        <f>(SUMIF([6]预算调整!$F:$F,A:A,[6]预算调整!$P:$P))/10000</f>
        <v>0</v>
      </c>
      <c r="AT1130" s="219">
        <f t="shared" si="2046"/>
        <v>0</v>
      </c>
      <c r="AW1130" s="231">
        <v>0</v>
      </c>
      <c r="AX1130" s="182">
        <f>(SUMIF([7]Sheet2!$B:$B,A:A,[7]Sheet2!$C:$C))/10000</f>
        <v>0</v>
      </c>
      <c r="AY1130" s="219">
        <f t="shared" si="2047"/>
        <v>0</v>
      </c>
      <c r="BC1130" s="182">
        <v>0</v>
      </c>
      <c r="BD1130" s="146">
        <f t="shared" si="2048"/>
        <v>0</v>
      </c>
      <c r="BE1130" s="182">
        <v>0</v>
      </c>
      <c r="BF1130" s="182">
        <f>SUMIF([8]Sheet1!$O:$O,A1130,[8]Sheet1!$AD:$AD)</f>
        <v>0</v>
      </c>
    </row>
    <row r="1131" hidden="1" customHeight="1" spans="1:58">
      <c r="A1131" s="208">
        <v>2200508</v>
      </c>
      <c r="B1131" s="60" t="s">
        <v>954</v>
      </c>
      <c r="C1131" s="63">
        <f t="shared" si="2032"/>
        <v>0</v>
      </c>
      <c r="D1131" s="63">
        <f t="shared" si="2033"/>
        <v>0</v>
      </c>
      <c r="E1131" s="63">
        <f t="shared" si="2034"/>
        <v>0</v>
      </c>
      <c r="F1131" s="63">
        <f t="shared" si="2035"/>
        <v>0</v>
      </c>
      <c r="G1131" s="63">
        <f t="shared" si="2036"/>
        <v>0</v>
      </c>
      <c r="H1131" s="63">
        <f t="shared" si="2037"/>
        <v>0</v>
      </c>
      <c r="I1131" s="106" t="str">
        <f t="shared" si="2028"/>
        <v>否</v>
      </c>
      <c r="J1131" s="146" t="str">
        <f t="shared" si="2029"/>
        <v>项</v>
      </c>
      <c r="K1131" s="146" t="str">
        <f t="shared" si="2030"/>
        <v>220</v>
      </c>
      <c r="N1131" s="218">
        <v>0</v>
      </c>
      <c r="O1131" s="146">
        <v>0</v>
      </c>
      <c r="P1131" s="219">
        <f t="shared" si="2038"/>
        <v>0</v>
      </c>
      <c r="Q1131" s="219">
        <v>0</v>
      </c>
      <c r="R1131" s="219">
        <v>0</v>
      </c>
      <c r="S1131" s="219">
        <f>VLOOKUP(A:A,[3]全区!$A$1:$O$65536,15,FALSE)</f>
        <v>0</v>
      </c>
      <c r="T1131" s="219">
        <v>0</v>
      </c>
      <c r="U1131" s="146">
        <f>VLOOKUP(A:A,[3]全区!$A$1:$Q$65536,17,FALSE)</f>
        <v>0</v>
      </c>
      <c r="V1131" s="219">
        <f t="shared" si="2039"/>
        <v>0</v>
      </c>
      <c r="W1131" s="219">
        <v>0</v>
      </c>
      <c r="X1131" s="182">
        <f>VLOOKUP(A:A,[3]全区!$A$1:$S$65536,19,FALSE)</f>
        <v>0</v>
      </c>
      <c r="Y1131" s="219">
        <f t="shared" si="2040"/>
        <v>0</v>
      </c>
      <c r="AA1131" s="182">
        <f>VLOOKUP(A:A,[2]全区!$A$1:$T$65536,20,FALSE)</f>
        <v>0</v>
      </c>
      <c r="AB1131" s="219">
        <f t="shared" si="2041"/>
        <v>0</v>
      </c>
      <c r="AC1131" s="182">
        <f>VLOOKUP(A:A,[1]全区!$A$1:$V$65536,22,FALSE)</f>
        <v>0</v>
      </c>
      <c r="AD1131" s="219">
        <f t="shared" si="2042"/>
        <v>0</v>
      </c>
      <c r="AE1131" s="182">
        <f>VLOOKUP(A:A,[2]全区!$A$1:$P$65536,16,FALSE)</f>
        <v>0</v>
      </c>
      <c r="AF1131" s="219">
        <f t="shared" si="2043"/>
        <v>0</v>
      </c>
      <c r="AH1131" s="182">
        <v>0</v>
      </c>
      <c r="AI1131" s="182">
        <f>VLOOKUP(A:A,'[4]YB01'!$A$1:$C$1317,3,FALSE)</f>
        <v>0</v>
      </c>
      <c r="AJ1131" s="177">
        <f t="shared" si="2044"/>
        <v>0</v>
      </c>
      <c r="AK1131" s="146">
        <v>0</v>
      </c>
      <c r="AL1131" s="146">
        <f t="shared" si="2045"/>
        <v>0</v>
      </c>
      <c r="AM1131" s="228">
        <v>0</v>
      </c>
      <c r="AN1131" s="182">
        <f t="shared" si="2026"/>
        <v>0</v>
      </c>
      <c r="AO1131" s="219">
        <v>0</v>
      </c>
      <c r="AP1131" s="176">
        <f>(SUMIF([5]预算调整!$O:$O,A:A,[5]预算调整!$AD:$AD))/10000</f>
        <v>0</v>
      </c>
      <c r="AQ1131" s="219">
        <f t="shared" si="2027"/>
        <v>0</v>
      </c>
      <c r="AR1131" s="219">
        <v>0</v>
      </c>
      <c r="AS1131" s="182">
        <f>(SUMIF([6]预算调整!$F:$F,A:A,[6]预算调整!$P:$P))/10000</f>
        <v>0</v>
      </c>
      <c r="AT1131" s="219">
        <f t="shared" si="2046"/>
        <v>0</v>
      </c>
      <c r="AW1131" s="231">
        <v>0</v>
      </c>
      <c r="AX1131" s="182">
        <f>(SUMIF([7]Sheet2!$B:$B,A:A,[7]Sheet2!$C:$C))/10000</f>
        <v>0</v>
      </c>
      <c r="AY1131" s="219">
        <f t="shared" si="2047"/>
        <v>0</v>
      </c>
      <c r="BC1131" s="182">
        <v>0</v>
      </c>
      <c r="BD1131" s="146">
        <f t="shared" si="2048"/>
        <v>0</v>
      </c>
      <c r="BE1131" s="182">
        <v>0</v>
      </c>
      <c r="BF1131" s="182">
        <f>SUMIF([8]Sheet1!$O:$O,A1131,[8]Sheet1!$AD:$AD)</f>
        <v>0</v>
      </c>
    </row>
    <row r="1132" customHeight="1" spans="1:58">
      <c r="A1132" s="208">
        <v>2200509</v>
      </c>
      <c r="B1132" s="60" t="s">
        <v>955</v>
      </c>
      <c r="C1132" s="63">
        <f t="shared" si="2032"/>
        <v>0</v>
      </c>
      <c r="D1132" s="63">
        <f t="shared" si="2033"/>
        <v>0</v>
      </c>
      <c r="E1132" s="63">
        <f t="shared" si="2034"/>
        <v>8</v>
      </c>
      <c r="F1132" s="63">
        <f t="shared" si="2035"/>
        <v>0</v>
      </c>
      <c r="G1132" s="63">
        <f t="shared" si="2036"/>
        <v>0</v>
      </c>
      <c r="H1132" s="63">
        <f t="shared" si="2037"/>
        <v>8</v>
      </c>
      <c r="I1132" s="106" t="str">
        <f t="shared" si="2028"/>
        <v>是</v>
      </c>
      <c r="J1132" s="146" t="str">
        <f t="shared" si="2029"/>
        <v>项</v>
      </c>
      <c r="K1132" s="146" t="str">
        <f t="shared" si="2030"/>
        <v>220</v>
      </c>
      <c r="N1132" s="218">
        <v>0</v>
      </c>
      <c r="O1132" s="146">
        <v>0</v>
      </c>
      <c r="P1132" s="219">
        <f t="shared" si="2038"/>
        <v>0</v>
      </c>
      <c r="Q1132" s="219">
        <v>0</v>
      </c>
      <c r="R1132" s="219">
        <v>0</v>
      </c>
      <c r="S1132" s="219">
        <f>VLOOKUP(A:A,[3]全区!$A$1:$O$65536,15,FALSE)</f>
        <v>0</v>
      </c>
      <c r="T1132" s="219">
        <v>0</v>
      </c>
      <c r="U1132" s="146">
        <f>VLOOKUP(A:A,[3]全区!$A$1:$Q$65536,17,FALSE)</f>
        <v>0</v>
      </c>
      <c r="V1132" s="219">
        <f t="shared" si="2039"/>
        <v>0</v>
      </c>
      <c r="W1132" s="219">
        <v>0</v>
      </c>
      <c r="X1132" s="182">
        <f>VLOOKUP(A:A,[3]全区!$A$1:$S$65536,19,FALSE)</f>
        <v>0</v>
      </c>
      <c r="Y1132" s="219">
        <f t="shared" si="2040"/>
        <v>0</v>
      </c>
      <c r="AA1132" s="182">
        <f>VLOOKUP(A:A,[2]全区!$A$1:$T$65536,20,FALSE)</f>
        <v>0</v>
      </c>
      <c r="AB1132" s="219">
        <f t="shared" si="2041"/>
        <v>0</v>
      </c>
      <c r="AC1132" s="182">
        <f>VLOOKUP(A:A,[1]全区!$A$1:$V$65536,22,FALSE)</f>
        <v>0</v>
      </c>
      <c r="AD1132" s="219">
        <f t="shared" si="2042"/>
        <v>0</v>
      </c>
      <c r="AE1132" s="182">
        <f>VLOOKUP(A:A,[2]全区!$A$1:$P$65536,16,FALSE)</f>
        <v>0</v>
      </c>
      <c r="AF1132" s="219">
        <f t="shared" si="2043"/>
        <v>0</v>
      </c>
      <c r="AH1132" s="182">
        <v>8</v>
      </c>
      <c r="AI1132" s="182">
        <f>VLOOKUP(A:A,'[4]YB01'!$A$1:$C$1317,3,FALSE)</f>
        <v>8</v>
      </c>
      <c r="AJ1132" s="177">
        <f t="shared" si="2044"/>
        <v>0</v>
      </c>
      <c r="AK1132" s="146">
        <v>8</v>
      </c>
      <c r="AL1132" s="146">
        <f t="shared" si="2045"/>
        <v>8</v>
      </c>
      <c r="AM1132" s="228">
        <v>8</v>
      </c>
      <c r="AN1132" s="182">
        <f t="shared" si="2026"/>
        <v>0</v>
      </c>
      <c r="AO1132" s="219">
        <v>0</v>
      </c>
      <c r="AP1132" s="176">
        <f>(SUMIF([5]预算调整!$O:$O,A:A,[5]预算调整!$AD:$AD))/10000</f>
        <v>0</v>
      </c>
      <c r="AQ1132" s="219">
        <f t="shared" si="2027"/>
        <v>0</v>
      </c>
      <c r="AR1132" s="219">
        <v>0</v>
      </c>
      <c r="AS1132" s="182">
        <f>(SUMIF([6]预算调整!$F:$F,A:A,[6]预算调整!$P:$P))/10000</f>
        <v>0</v>
      </c>
      <c r="AT1132" s="219">
        <f t="shared" si="2046"/>
        <v>0</v>
      </c>
      <c r="AW1132" s="231">
        <v>0</v>
      </c>
      <c r="AX1132" s="182">
        <f>(SUMIF([7]Sheet2!$B:$B,A:A,[7]Sheet2!$C:$C))/10000</f>
        <v>0</v>
      </c>
      <c r="AY1132" s="219">
        <f t="shared" si="2047"/>
        <v>0</v>
      </c>
      <c r="BC1132" s="182">
        <v>0</v>
      </c>
      <c r="BD1132" s="146">
        <f t="shared" si="2048"/>
        <v>0</v>
      </c>
      <c r="BE1132" s="182">
        <v>0</v>
      </c>
      <c r="BF1132" s="182">
        <f>SUMIF([8]Sheet1!$O:$O,A1132,[8]Sheet1!$AD:$AD)</f>
        <v>0</v>
      </c>
    </row>
    <row r="1133" hidden="1" customHeight="1" spans="1:58">
      <c r="A1133" s="208">
        <v>2200510</v>
      </c>
      <c r="B1133" s="60" t="s">
        <v>956</v>
      </c>
      <c r="C1133" s="63">
        <f t="shared" si="2032"/>
        <v>0</v>
      </c>
      <c r="D1133" s="63">
        <f t="shared" si="2033"/>
        <v>0</v>
      </c>
      <c r="E1133" s="63">
        <f t="shared" si="2034"/>
        <v>0</v>
      </c>
      <c r="F1133" s="63">
        <f t="shared" si="2035"/>
        <v>0</v>
      </c>
      <c r="G1133" s="63">
        <f t="shared" si="2036"/>
        <v>0</v>
      </c>
      <c r="H1133" s="63">
        <f t="shared" si="2037"/>
        <v>0</v>
      </c>
      <c r="I1133" s="106" t="str">
        <f t="shared" si="2028"/>
        <v>否</v>
      </c>
      <c r="J1133" s="146" t="str">
        <f t="shared" si="2029"/>
        <v>项</v>
      </c>
      <c r="K1133" s="146" t="str">
        <f t="shared" si="2030"/>
        <v>220</v>
      </c>
      <c r="N1133" s="218">
        <v>0</v>
      </c>
      <c r="O1133" s="146">
        <v>0</v>
      </c>
      <c r="P1133" s="219">
        <f t="shared" si="2038"/>
        <v>0</v>
      </c>
      <c r="Q1133" s="219">
        <v>0</v>
      </c>
      <c r="R1133" s="219">
        <v>0</v>
      </c>
      <c r="S1133" s="219">
        <f>VLOOKUP(A:A,[3]全区!$A$1:$O$65536,15,FALSE)</f>
        <v>0</v>
      </c>
      <c r="T1133" s="219">
        <v>0</v>
      </c>
      <c r="U1133" s="146">
        <f>VLOOKUP(A:A,[3]全区!$A$1:$Q$65536,17,FALSE)</f>
        <v>0</v>
      </c>
      <c r="V1133" s="219">
        <f t="shared" si="2039"/>
        <v>0</v>
      </c>
      <c r="W1133" s="219">
        <v>0</v>
      </c>
      <c r="X1133" s="182">
        <f>VLOOKUP(A:A,[3]全区!$A$1:$S$65536,19,FALSE)</f>
        <v>0</v>
      </c>
      <c r="Y1133" s="219">
        <f t="shared" si="2040"/>
        <v>0</v>
      </c>
      <c r="AA1133" s="182">
        <f>VLOOKUP(A:A,[2]全区!$A$1:$T$65536,20,FALSE)</f>
        <v>0</v>
      </c>
      <c r="AB1133" s="219">
        <f t="shared" si="2041"/>
        <v>0</v>
      </c>
      <c r="AC1133" s="182">
        <f>VLOOKUP(A:A,[1]全区!$A$1:$V$65536,22,FALSE)</f>
        <v>0</v>
      </c>
      <c r="AD1133" s="219">
        <f t="shared" si="2042"/>
        <v>0</v>
      </c>
      <c r="AE1133" s="182">
        <f>VLOOKUP(A:A,[2]全区!$A$1:$P$65536,16,FALSE)</f>
        <v>0</v>
      </c>
      <c r="AF1133" s="219">
        <f t="shared" si="2043"/>
        <v>0</v>
      </c>
      <c r="AH1133" s="182">
        <v>0</v>
      </c>
      <c r="AI1133" s="182">
        <f>VLOOKUP(A:A,'[4]YB01'!$A$1:$C$1317,3,FALSE)</f>
        <v>0</v>
      </c>
      <c r="AJ1133" s="177">
        <f t="shared" si="2044"/>
        <v>0</v>
      </c>
      <c r="AK1133" s="146">
        <v>0</v>
      </c>
      <c r="AL1133" s="146">
        <f t="shared" si="2045"/>
        <v>0</v>
      </c>
      <c r="AM1133" s="228">
        <v>0</v>
      </c>
      <c r="AN1133" s="182">
        <f t="shared" si="2026"/>
        <v>0</v>
      </c>
      <c r="AO1133" s="219">
        <v>0</v>
      </c>
      <c r="AP1133" s="176">
        <f>(SUMIF([5]预算调整!$O:$O,A:A,[5]预算调整!$AD:$AD))/10000</f>
        <v>0</v>
      </c>
      <c r="AQ1133" s="219">
        <f t="shared" si="2027"/>
        <v>0</v>
      </c>
      <c r="AR1133" s="219">
        <v>0</v>
      </c>
      <c r="AS1133" s="182">
        <f>(SUMIF([6]预算调整!$F:$F,A:A,[6]预算调整!$P:$P))/10000</f>
        <v>0</v>
      </c>
      <c r="AT1133" s="219">
        <f t="shared" si="2046"/>
        <v>0</v>
      </c>
      <c r="AW1133" s="231">
        <v>0</v>
      </c>
      <c r="AX1133" s="182">
        <f>(SUMIF([7]Sheet2!$B:$B,A:A,[7]Sheet2!$C:$C))/10000</f>
        <v>0</v>
      </c>
      <c r="AY1133" s="219">
        <f t="shared" si="2047"/>
        <v>0</v>
      </c>
      <c r="BC1133" s="182">
        <v>0</v>
      </c>
      <c r="BD1133" s="146">
        <f t="shared" si="2048"/>
        <v>0</v>
      </c>
      <c r="BE1133" s="182">
        <v>0</v>
      </c>
      <c r="BF1133" s="182">
        <f>SUMIF([8]Sheet1!$O:$O,A1133,[8]Sheet1!$AD:$AD)</f>
        <v>0</v>
      </c>
    </row>
    <row r="1134" hidden="1" customHeight="1" spans="1:58">
      <c r="A1134" s="208">
        <v>2200511</v>
      </c>
      <c r="B1134" s="60" t="s">
        <v>957</v>
      </c>
      <c r="C1134" s="63">
        <f t="shared" si="2032"/>
        <v>0</v>
      </c>
      <c r="D1134" s="63">
        <f t="shared" si="2033"/>
        <v>0</v>
      </c>
      <c r="E1134" s="63">
        <f t="shared" si="2034"/>
        <v>0</v>
      </c>
      <c r="F1134" s="63">
        <f t="shared" si="2035"/>
        <v>0</v>
      </c>
      <c r="G1134" s="63">
        <f t="shared" si="2036"/>
        <v>0</v>
      </c>
      <c r="H1134" s="63">
        <f t="shared" si="2037"/>
        <v>0</v>
      </c>
      <c r="I1134" s="106" t="str">
        <f t="shared" si="2028"/>
        <v>否</v>
      </c>
      <c r="J1134" s="146" t="str">
        <f t="shared" si="2029"/>
        <v>项</v>
      </c>
      <c r="K1134" s="146" t="str">
        <f t="shared" si="2030"/>
        <v>220</v>
      </c>
      <c r="N1134" s="218">
        <v>0</v>
      </c>
      <c r="O1134" s="146">
        <v>0</v>
      </c>
      <c r="P1134" s="219">
        <f t="shared" si="2038"/>
        <v>0</v>
      </c>
      <c r="Q1134" s="219">
        <v>0</v>
      </c>
      <c r="R1134" s="219">
        <v>0</v>
      </c>
      <c r="S1134" s="219">
        <f>VLOOKUP(A:A,[3]全区!$A$1:$O$65536,15,FALSE)</f>
        <v>0</v>
      </c>
      <c r="T1134" s="219">
        <v>0</v>
      </c>
      <c r="U1134" s="146">
        <f>VLOOKUP(A:A,[3]全区!$A$1:$Q$65536,17,FALSE)</f>
        <v>0</v>
      </c>
      <c r="V1134" s="219">
        <f t="shared" si="2039"/>
        <v>0</v>
      </c>
      <c r="W1134" s="219">
        <v>0</v>
      </c>
      <c r="X1134" s="182">
        <f>VLOOKUP(A:A,[3]全区!$A$1:$S$65536,19,FALSE)</f>
        <v>0</v>
      </c>
      <c r="Y1134" s="219">
        <f t="shared" si="2040"/>
        <v>0</v>
      </c>
      <c r="AA1134" s="182">
        <f>VLOOKUP(A:A,[2]全区!$A$1:$T$65536,20,FALSE)</f>
        <v>0</v>
      </c>
      <c r="AB1134" s="219">
        <f t="shared" si="2041"/>
        <v>0</v>
      </c>
      <c r="AC1134" s="182">
        <f>VLOOKUP(A:A,[1]全区!$A$1:$V$65536,22,FALSE)</f>
        <v>0</v>
      </c>
      <c r="AD1134" s="219">
        <f t="shared" si="2042"/>
        <v>0</v>
      </c>
      <c r="AE1134" s="182">
        <f>VLOOKUP(A:A,[2]全区!$A$1:$P$65536,16,FALSE)</f>
        <v>0</v>
      </c>
      <c r="AF1134" s="219">
        <f t="shared" si="2043"/>
        <v>0</v>
      </c>
      <c r="AH1134" s="182">
        <v>0</v>
      </c>
      <c r="AI1134" s="182">
        <f>VLOOKUP(A:A,'[4]YB01'!$A$1:$C$1317,3,FALSE)</f>
        <v>0</v>
      </c>
      <c r="AJ1134" s="177">
        <f t="shared" si="2044"/>
        <v>0</v>
      </c>
      <c r="AK1134" s="146">
        <v>0</v>
      </c>
      <c r="AL1134" s="146">
        <f t="shared" si="2045"/>
        <v>0</v>
      </c>
      <c r="AM1134" s="228">
        <v>0</v>
      </c>
      <c r="AN1134" s="182">
        <f t="shared" si="2026"/>
        <v>0</v>
      </c>
      <c r="AO1134" s="219">
        <v>0</v>
      </c>
      <c r="AP1134" s="176">
        <f>(SUMIF([5]预算调整!$O:$O,A:A,[5]预算调整!$AD:$AD))/10000</f>
        <v>0</v>
      </c>
      <c r="AQ1134" s="219">
        <f t="shared" si="2027"/>
        <v>0</v>
      </c>
      <c r="AR1134" s="219">
        <v>0</v>
      </c>
      <c r="AS1134" s="182">
        <f>(SUMIF([6]预算调整!$F:$F,A:A,[6]预算调整!$P:$P))/10000</f>
        <v>0</v>
      </c>
      <c r="AT1134" s="219">
        <f t="shared" si="2046"/>
        <v>0</v>
      </c>
      <c r="AW1134" s="231">
        <v>0</v>
      </c>
      <c r="AX1134" s="182">
        <f>(SUMIF([7]Sheet2!$B:$B,A:A,[7]Sheet2!$C:$C))/10000</f>
        <v>0</v>
      </c>
      <c r="AY1134" s="219">
        <f t="shared" si="2047"/>
        <v>0</v>
      </c>
      <c r="BC1134" s="182">
        <v>0</v>
      </c>
      <c r="BD1134" s="146">
        <f t="shared" si="2048"/>
        <v>0</v>
      </c>
      <c r="BE1134" s="182">
        <v>0</v>
      </c>
      <c r="BF1134" s="182">
        <f>SUMIF([8]Sheet1!$O:$O,A1134,[8]Sheet1!$AD:$AD)</f>
        <v>0</v>
      </c>
    </row>
    <row r="1135" hidden="1" customHeight="1" spans="1:58">
      <c r="A1135" s="208">
        <v>2200512</v>
      </c>
      <c r="B1135" s="60" t="s">
        <v>958</v>
      </c>
      <c r="C1135" s="63">
        <f t="shared" si="2032"/>
        <v>0</v>
      </c>
      <c r="D1135" s="63">
        <f t="shared" si="2033"/>
        <v>0</v>
      </c>
      <c r="E1135" s="63">
        <f t="shared" si="2034"/>
        <v>0</v>
      </c>
      <c r="F1135" s="63">
        <f t="shared" si="2035"/>
        <v>0</v>
      </c>
      <c r="G1135" s="63">
        <f t="shared" si="2036"/>
        <v>0</v>
      </c>
      <c r="H1135" s="63">
        <f t="shared" si="2037"/>
        <v>0</v>
      </c>
      <c r="I1135" s="106" t="str">
        <f t="shared" si="2028"/>
        <v>否</v>
      </c>
      <c r="J1135" s="146" t="str">
        <f t="shared" si="2029"/>
        <v>项</v>
      </c>
      <c r="K1135" s="146" t="str">
        <f t="shared" si="2030"/>
        <v>220</v>
      </c>
      <c r="N1135" s="218">
        <v>0</v>
      </c>
      <c r="O1135" s="146">
        <v>0</v>
      </c>
      <c r="P1135" s="219">
        <f t="shared" si="2038"/>
        <v>0</v>
      </c>
      <c r="Q1135" s="219">
        <v>0</v>
      </c>
      <c r="R1135" s="219">
        <v>0</v>
      </c>
      <c r="S1135" s="219">
        <f>VLOOKUP(A:A,[3]全区!$A$1:$O$65536,15,FALSE)</f>
        <v>0</v>
      </c>
      <c r="T1135" s="219">
        <v>0</v>
      </c>
      <c r="U1135" s="146">
        <f>VLOOKUP(A:A,[3]全区!$A$1:$Q$65536,17,FALSE)</f>
        <v>0</v>
      </c>
      <c r="V1135" s="219">
        <f t="shared" si="2039"/>
        <v>0</v>
      </c>
      <c r="W1135" s="219">
        <v>0</v>
      </c>
      <c r="X1135" s="182">
        <f>VLOOKUP(A:A,[3]全区!$A$1:$S$65536,19,FALSE)</f>
        <v>0</v>
      </c>
      <c r="Y1135" s="219">
        <f t="shared" si="2040"/>
        <v>0</v>
      </c>
      <c r="AA1135" s="182">
        <f>VLOOKUP(A:A,[2]全区!$A$1:$T$65536,20,FALSE)</f>
        <v>0</v>
      </c>
      <c r="AB1135" s="219">
        <f t="shared" si="2041"/>
        <v>0</v>
      </c>
      <c r="AC1135" s="182">
        <f>VLOOKUP(A:A,[1]全区!$A$1:$V$65536,22,FALSE)</f>
        <v>0</v>
      </c>
      <c r="AD1135" s="219">
        <f t="shared" si="2042"/>
        <v>0</v>
      </c>
      <c r="AE1135" s="182">
        <f>VLOOKUP(A:A,[2]全区!$A$1:$P$65536,16,FALSE)</f>
        <v>0</v>
      </c>
      <c r="AF1135" s="219">
        <f t="shared" si="2043"/>
        <v>0</v>
      </c>
      <c r="AH1135" s="182">
        <v>0</v>
      </c>
      <c r="AI1135" s="182">
        <f>VLOOKUP(A:A,'[4]YB01'!$A$1:$C$1317,3,FALSE)</f>
        <v>0</v>
      </c>
      <c r="AJ1135" s="177">
        <f t="shared" si="2044"/>
        <v>0</v>
      </c>
      <c r="AK1135" s="146">
        <v>0</v>
      </c>
      <c r="AL1135" s="146">
        <f t="shared" si="2045"/>
        <v>0</v>
      </c>
      <c r="AM1135" s="228">
        <v>0</v>
      </c>
      <c r="AN1135" s="182">
        <f t="shared" si="2026"/>
        <v>0</v>
      </c>
      <c r="AO1135" s="219">
        <v>0</v>
      </c>
      <c r="AP1135" s="176">
        <f>(SUMIF([5]预算调整!$O:$O,A:A,[5]预算调整!$AD:$AD))/10000</f>
        <v>0</v>
      </c>
      <c r="AQ1135" s="219">
        <f t="shared" si="2027"/>
        <v>0</v>
      </c>
      <c r="AR1135" s="219">
        <v>0</v>
      </c>
      <c r="AS1135" s="182">
        <f>(SUMIF([6]预算调整!$F:$F,A:A,[6]预算调整!$P:$P))/10000</f>
        <v>0</v>
      </c>
      <c r="AT1135" s="219">
        <f t="shared" si="2046"/>
        <v>0</v>
      </c>
      <c r="AW1135" s="231">
        <v>0</v>
      </c>
      <c r="AX1135" s="182">
        <f>(SUMIF([7]Sheet2!$B:$B,A:A,[7]Sheet2!$C:$C))/10000</f>
        <v>0</v>
      </c>
      <c r="AY1135" s="219">
        <f t="shared" si="2047"/>
        <v>0</v>
      </c>
      <c r="BC1135" s="182">
        <v>0</v>
      </c>
      <c r="BD1135" s="146">
        <f t="shared" si="2048"/>
        <v>0</v>
      </c>
      <c r="BE1135" s="182">
        <v>0</v>
      </c>
      <c r="BF1135" s="182">
        <f>SUMIF([8]Sheet1!$O:$O,A1135,[8]Sheet1!$AD:$AD)</f>
        <v>0</v>
      </c>
    </row>
    <row r="1136" hidden="1" customHeight="1" spans="1:58">
      <c r="A1136" s="208">
        <v>2200513</v>
      </c>
      <c r="B1136" s="60" t="s">
        <v>959</v>
      </c>
      <c r="C1136" s="63">
        <f t="shared" si="2032"/>
        <v>0</v>
      </c>
      <c r="D1136" s="63">
        <f t="shared" si="2033"/>
        <v>0</v>
      </c>
      <c r="E1136" s="63">
        <f t="shared" si="2034"/>
        <v>0</v>
      </c>
      <c r="F1136" s="63">
        <f t="shared" si="2035"/>
        <v>0</v>
      </c>
      <c r="G1136" s="63">
        <f t="shared" si="2036"/>
        <v>0</v>
      </c>
      <c r="H1136" s="63">
        <f t="shared" si="2037"/>
        <v>0</v>
      </c>
      <c r="I1136" s="106" t="str">
        <f t="shared" si="2028"/>
        <v>否</v>
      </c>
      <c r="J1136" s="146" t="str">
        <f t="shared" si="2029"/>
        <v>项</v>
      </c>
      <c r="K1136" s="146" t="str">
        <f t="shared" si="2030"/>
        <v>220</v>
      </c>
      <c r="N1136" s="218">
        <v>0</v>
      </c>
      <c r="O1136" s="146">
        <v>0</v>
      </c>
      <c r="P1136" s="219">
        <f t="shared" si="2038"/>
        <v>0</v>
      </c>
      <c r="Q1136" s="219">
        <v>0</v>
      </c>
      <c r="R1136" s="219">
        <v>0</v>
      </c>
      <c r="S1136" s="219">
        <f>VLOOKUP(A:A,[3]全区!$A$1:$O$65536,15,FALSE)</f>
        <v>0</v>
      </c>
      <c r="T1136" s="219">
        <v>0</v>
      </c>
      <c r="U1136" s="146">
        <f>VLOOKUP(A:A,[3]全区!$A$1:$Q$65536,17,FALSE)</f>
        <v>0</v>
      </c>
      <c r="V1136" s="219">
        <f t="shared" si="2039"/>
        <v>0</v>
      </c>
      <c r="W1136" s="219">
        <v>0</v>
      </c>
      <c r="X1136" s="182">
        <f>VLOOKUP(A:A,[3]全区!$A$1:$S$65536,19,FALSE)</f>
        <v>0</v>
      </c>
      <c r="Y1136" s="219">
        <f t="shared" si="2040"/>
        <v>0</v>
      </c>
      <c r="AA1136" s="182">
        <f>VLOOKUP(A:A,[2]全区!$A$1:$T$65536,20,FALSE)</f>
        <v>0</v>
      </c>
      <c r="AB1136" s="219">
        <f t="shared" si="2041"/>
        <v>0</v>
      </c>
      <c r="AC1136" s="182">
        <f>VLOOKUP(A:A,[1]全区!$A$1:$V$65536,22,FALSE)</f>
        <v>0</v>
      </c>
      <c r="AD1136" s="219">
        <f t="shared" si="2042"/>
        <v>0</v>
      </c>
      <c r="AE1136" s="182">
        <f>VLOOKUP(A:A,[2]全区!$A$1:$P$65536,16,FALSE)</f>
        <v>0</v>
      </c>
      <c r="AF1136" s="219">
        <f t="shared" si="2043"/>
        <v>0</v>
      </c>
      <c r="AH1136" s="182">
        <v>0</v>
      </c>
      <c r="AI1136" s="182">
        <f>VLOOKUP(A:A,'[4]YB01'!$A$1:$C$1317,3,FALSE)</f>
        <v>0</v>
      </c>
      <c r="AJ1136" s="177">
        <f t="shared" si="2044"/>
        <v>0</v>
      </c>
      <c r="AK1136" s="146">
        <v>0</v>
      </c>
      <c r="AL1136" s="146">
        <f t="shared" si="2045"/>
        <v>0</v>
      </c>
      <c r="AM1136" s="228">
        <v>0</v>
      </c>
      <c r="AN1136" s="182">
        <f t="shared" si="2026"/>
        <v>0</v>
      </c>
      <c r="AO1136" s="219">
        <v>0</v>
      </c>
      <c r="AP1136" s="176">
        <f>(SUMIF([5]预算调整!$O:$O,A:A,[5]预算调整!$AD:$AD))/10000</f>
        <v>0</v>
      </c>
      <c r="AQ1136" s="219">
        <f t="shared" si="2027"/>
        <v>0</v>
      </c>
      <c r="AR1136" s="219">
        <v>0</v>
      </c>
      <c r="AS1136" s="182">
        <f>(SUMIF([6]预算调整!$F:$F,A:A,[6]预算调整!$P:$P))/10000</f>
        <v>0</v>
      </c>
      <c r="AT1136" s="219">
        <f t="shared" si="2046"/>
        <v>0</v>
      </c>
      <c r="AW1136" s="231">
        <v>0</v>
      </c>
      <c r="AX1136" s="182">
        <f>(SUMIF([7]Sheet2!$B:$B,A:A,[7]Sheet2!$C:$C))/10000</f>
        <v>0</v>
      </c>
      <c r="AY1136" s="219">
        <f t="shared" si="2047"/>
        <v>0</v>
      </c>
      <c r="BC1136" s="182">
        <v>0</v>
      </c>
      <c r="BD1136" s="146">
        <f t="shared" si="2048"/>
        <v>0</v>
      </c>
      <c r="BE1136" s="182">
        <v>0</v>
      </c>
      <c r="BF1136" s="182">
        <f>SUMIF([8]Sheet1!$O:$O,A1136,[8]Sheet1!$AD:$AD)</f>
        <v>0</v>
      </c>
    </row>
    <row r="1137" hidden="1" customHeight="1" spans="1:58">
      <c r="A1137" s="208">
        <v>2200514</v>
      </c>
      <c r="B1137" s="60" t="s">
        <v>960</v>
      </c>
      <c r="C1137" s="63">
        <f t="shared" si="2032"/>
        <v>0</v>
      </c>
      <c r="D1137" s="63">
        <f t="shared" si="2033"/>
        <v>0</v>
      </c>
      <c r="E1137" s="63">
        <f t="shared" si="2034"/>
        <v>0</v>
      </c>
      <c r="F1137" s="63">
        <f t="shared" si="2035"/>
        <v>0</v>
      </c>
      <c r="G1137" s="63">
        <f t="shared" si="2036"/>
        <v>0</v>
      </c>
      <c r="H1137" s="63">
        <f t="shared" si="2037"/>
        <v>0</v>
      </c>
      <c r="I1137" s="106" t="str">
        <f t="shared" si="2028"/>
        <v>否</v>
      </c>
      <c r="J1137" s="146" t="str">
        <f t="shared" si="2029"/>
        <v>项</v>
      </c>
      <c r="K1137" s="146" t="str">
        <f t="shared" si="2030"/>
        <v>220</v>
      </c>
      <c r="N1137" s="218">
        <v>0</v>
      </c>
      <c r="O1137" s="146">
        <v>0</v>
      </c>
      <c r="P1137" s="219">
        <f t="shared" si="2038"/>
        <v>0</v>
      </c>
      <c r="Q1137" s="219">
        <v>0</v>
      </c>
      <c r="R1137" s="219">
        <v>0</v>
      </c>
      <c r="S1137" s="219">
        <f>VLOOKUP(A:A,[3]全区!$A$1:$O$65536,15,FALSE)</f>
        <v>0</v>
      </c>
      <c r="T1137" s="219">
        <v>0</v>
      </c>
      <c r="U1137" s="146">
        <f>VLOOKUP(A:A,[3]全区!$A$1:$Q$65536,17,FALSE)</f>
        <v>0</v>
      </c>
      <c r="V1137" s="219">
        <f t="shared" si="2039"/>
        <v>0</v>
      </c>
      <c r="W1137" s="219">
        <v>0</v>
      </c>
      <c r="X1137" s="182">
        <f>VLOOKUP(A:A,[3]全区!$A$1:$S$65536,19,FALSE)</f>
        <v>0</v>
      </c>
      <c r="Y1137" s="219">
        <f t="shared" si="2040"/>
        <v>0</v>
      </c>
      <c r="AA1137" s="182">
        <f>VLOOKUP(A:A,[2]全区!$A$1:$T$65536,20,FALSE)</f>
        <v>0</v>
      </c>
      <c r="AB1137" s="219">
        <f t="shared" si="2041"/>
        <v>0</v>
      </c>
      <c r="AC1137" s="182">
        <f>VLOOKUP(A:A,[1]全区!$A$1:$V$65536,22,FALSE)</f>
        <v>0</v>
      </c>
      <c r="AD1137" s="219">
        <f t="shared" si="2042"/>
        <v>0</v>
      </c>
      <c r="AE1137" s="182">
        <f>VLOOKUP(A:A,[2]全区!$A$1:$P$65536,16,FALSE)</f>
        <v>0</v>
      </c>
      <c r="AF1137" s="219">
        <f t="shared" si="2043"/>
        <v>0</v>
      </c>
      <c r="AH1137" s="182">
        <v>0</v>
      </c>
      <c r="AI1137" s="182">
        <f>VLOOKUP(A:A,'[4]YB01'!$A$1:$C$1317,3,FALSE)</f>
        <v>0</v>
      </c>
      <c r="AJ1137" s="177">
        <f t="shared" si="2044"/>
        <v>0</v>
      </c>
      <c r="AK1137" s="146">
        <v>0</v>
      </c>
      <c r="AL1137" s="146">
        <f t="shared" si="2045"/>
        <v>0</v>
      </c>
      <c r="AM1137" s="228">
        <v>0</v>
      </c>
      <c r="AN1137" s="182">
        <f t="shared" si="2026"/>
        <v>0</v>
      </c>
      <c r="AO1137" s="219">
        <v>0</v>
      </c>
      <c r="AP1137" s="176">
        <f>(SUMIF([5]预算调整!$O:$O,A:A,[5]预算调整!$AD:$AD))/10000</f>
        <v>0</v>
      </c>
      <c r="AQ1137" s="219">
        <f t="shared" si="2027"/>
        <v>0</v>
      </c>
      <c r="AR1137" s="219">
        <v>0</v>
      </c>
      <c r="AS1137" s="182">
        <f>(SUMIF([6]预算调整!$F:$F,A:A,[6]预算调整!$P:$P))/10000</f>
        <v>0</v>
      </c>
      <c r="AT1137" s="219">
        <f t="shared" si="2046"/>
        <v>0</v>
      </c>
      <c r="AW1137" s="231">
        <v>0</v>
      </c>
      <c r="AX1137" s="182">
        <f>(SUMIF([7]Sheet2!$B:$B,A:A,[7]Sheet2!$C:$C))/10000</f>
        <v>0</v>
      </c>
      <c r="AY1137" s="219">
        <f t="shared" si="2047"/>
        <v>0</v>
      </c>
      <c r="BC1137" s="182">
        <v>0</v>
      </c>
      <c r="BD1137" s="146">
        <f t="shared" si="2048"/>
        <v>0</v>
      </c>
      <c r="BE1137" s="182">
        <v>0</v>
      </c>
      <c r="BF1137" s="182">
        <f>SUMIF([8]Sheet1!$O:$O,A1137,[8]Sheet1!$AD:$AD)</f>
        <v>0</v>
      </c>
    </row>
    <row r="1138" hidden="1" customHeight="1" spans="1:58">
      <c r="A1138" s="208">
        <v>2200599</v>
      </c>
      <c r="B1138" s="60" t="s">
        <v>961</v>
      </c>
      <c r="C1138" s="63">
        <f t="shared" si="2032"/>
        <v>0</v>
      </c>
      <c r="D1138" s="63">
        <f t="shared" si="2033"/>
        <v>0</v>
      </c>
      <c r="E1138" s="63">
        <f t="shared" si="2034"/>
        <v>0</v>
      </c>
      <c r="F1138" s="63">
        <f t="shared" si="2035"/>
        <v>0</v>
      </c>
      <c r="G1138" s="63">
        <f t="shared" si="2036"/>
        <v>0</v>
      </c>
      <c r="H1138" s="63">
        <f t="shared" si="2037"/>
        <v>0</v>
      </c>
      <c r="I1138" s="106" t="str">
        <f t="shared" si="2028"/>
        <v>否</v>
      </c>
      <c r="J1138" s="146" t="str">
        <f t="shared" si="2029"/>
        <v>项</v>
      </c>
      <c r="K1138" s="146" t="str">
        <f t="shared" si="2030"/>
        <v>220</v>
      </c>
      <c r="N1138" s="218">
        <v>0</v>
      </c>
      <c r="O1138" s="146">
        <v>0</v>
      </c>
      <c r="P1138" s="219">
        <f t="shared" si="2038"/>
        <v>0</v>
      </c>
      <c r="Q1138" s="219">
        <v>0</v>
      </c>
      <c r="R1138" s="219">
        <v>0</v>
      </c>
      <c r="S1138" s="219">
        <f>VLOOKUP(A:A,[3]全区!$A$1:$O$65536,15,FALSE)</f>
        <v>0</v>
      </c>
      <c r="T1138" s="219">
        <v>0</v>
      </c>
      <c r="U1138" s="146">
        <f>VLOOKUP(A:A,[3]全区!$A$1:$Q$65536,17,FALSE)</f>
        <v>0</v>
      </c>
      <c r="V1138" s="219">
        <f t="shared" si="2039"/>
        <v>0</v>
      </c>
      <c r="W1138" s="219">
        <v>0</v>
      </c>
      <c r="X1138" s="182">
        <f>VLOOKUP(A:A,[3]全区!$A$1:$S$65536,19,FALSE)</f>
        <v>0</v>
      </c>
      <c r="Y1138" s="219">
        <f t="shared" si="2040"/>
        <v>0</v>
      </c>
      <c r="AA1138" s="182">
        <f>VLOOKUP(A:A,[2]全区!$A$1:$T$65536,20,FALSE)</f>
        <v>0</v>
      </c>
      <c r="AB1138" s="219">
        <f t="shared" si="2041"/>
        <v>0</v>
      </c>
      <c r="AC1138" s="182">
        <f>VLOOKUP(A:A,[1]全区!$A$1:$V$65536,22,FALSE)</f>
        <v>0</v>
      </c>
      <c r="AD1138" s="219">
        <f t="shared" si="2042"/>
        <v>0</v>
      </c>
      <c r="AE1138" s="182">
        <f>VLOOKUP(A:A,[2]全区!$A$1:$P$65536,16,FALSE)</f>
        <v>0</v>
      </c>
      <c r="AF1138" s="219">
        <f t="shared" si="2043"/>
        <v>0</v>
      </c>
      <c r="AH1138" s="182">
        <v>0</v>
      </c>
      <c r="AI1138" s="182">
        <f>VLOOKUP(A:A,'[4]YB01'!$A$1:$C$1317,3,FALSE)</f>
        <v>0</v>
      </c>
      <c r="AJ1138" s="177">
        <f t="shared" si="2044"/>
        <v>0</v>
      </c>
      <c r="AK1138" s="146">
        <v>0</v>
      </c>
      <c r="AL1138" s="146">
        <f t="shared" si="2045"/>
        <v>0</v>
      </c>
      <c r="AM1138" s="228">
        <v>0</v>
      </c>
      <c r="AN1138" s="182">
        <f t="shared" si="2026"/>
        <v>0</v>
      </c>
      <c r="AO1138" s="219">
        <v>0</v>
      </c>
      <c r="AP1138" s="176">
        <f>(SUMIF([5]预算调整!$O:$O,A:A,[5]预算调整!$AD:$AD))/10000</f>
        <v>0</v>
      </c>
      <c r="AQ1138" s="219">
        <f t="shared" si="2027"/>
        <v>0</v>
      </c>
      <c r="AR1138" s="219">
        <v>0</v>
      </c>
      <c r="AS1138" s="182">
        <f>(SUMIF([6]预算调整!$F:$F,A:A,[6]预算调整!$P:$P))/10000</f>
        <v>0</v>
      </c>
      <c r="AT1138" s="219">
        <f t="shared" si="2046"/>
        <v>0</v>
      </c>
      <c r="AW1138" s="231">
        <v>0</v>
      </c>
      <c r="AX1138" s="182">
        <f>(SUMIF([7]Sheet2!$B:$B,A:A,[7]Sheet2!$C:$C))/10000</f>
        <v>0</v>
      </c>
      <c r="AY1138" s="219">
        <f t="shared" si="2047"/>
        <v>0</v>
      </c>
      <c r="BC1138" s="182">
        <v>0</v>
      </c>
      <c r="BD1138" s="146">
        <f t="shared" si="2048"/>
        <v>0</v>
      </c>
      <c r="BE1138" s="182">
        <v>0</v>
      </c>
      <c r="BF1138" s="182">
        <f>SUMIF([8]Sheet1!$O:$O,A1138,[8]Sheet1!$AD:$AD)</f>
        <v>0</v>
      </c>
    </row>
    <row r="1139" s="177" customFormat="1" hidden="1" customHeight="1" spans="1:58">
      <c r="A1139" s="209">
        <v>22099</v>
      </c>
      <c r="B1139" s="207" t="s">
        <v>962</v>
      </c>
      <c r="C1139" s="66">
        <f t="shared" ref="C1139:H1139" si="2049">C1140</f>
        <v>5752</v>
      </c>
      <c r="D1139" s="66">
        <f t="shared" si="2049"/>
        <v>5752</v>
      </c>
      <c r="E1139" s="66">
        <f t="shared" si="2049"/>
        <v>-5752</v>
      </c>
      <c r="F1139" s="66">
        <f t="shared" si="2049"/>
        <v>-5752</v>
      </c>
      <c r="G1139" s="66">
        <f t="shared" si="2049"/>
        <v>0</v>
      </c>
      <c r="H1139" s="66">
        <f t="shared" si="2049"/>
        <v>0</v>
      </c>
      <c r="I1139" s="106" t="str">
        <f t="shared" si="2028"/>
        <v>否</v>
      </c>
      <c r="J1139" s="143" t="str">
        <f t="shared" si="2029"/>
        <v>款</v>
      </c>
      <c r="K1139" s="143" t="str">
        <f t="shared" si="2030"/>
        <v>220</v>
      </c>
      <c r="L1139" s="143"/>
      <c r="M1139" s="143"/>
      <c r="N1139" s="143"/>
      <c r="O1139" s="143"/>
      <c r="P1139" s="143"/>
      <c r="Q1139" s="143"/>
      <c r="R1139" s="143"/>
      <c r="S1139" s="143"/>
      <c r="T1139" s="143"/>
      <c r="U1139" s="143"/>
      <c r="V1139" s="143"/>
      <c r="W1139" s="143"/>
      <c r="AN1139" s="182">
        <f t="shared" si="2026"/>
        <v>0</v>
      </c>
      <c r="AO1139" s="219"/>
      <c r="AP1139" s="176">
        <f>(SUMIF([5]预算调整!$O:$O,A:A,[5]预算调整!$AD:$AD))/10000</f>
        <v>0</v>
      </c>
      <c r="AQ1139" s="219">
        <f t="shared" si="2027"/>
        <v>0</v>
      </c>
      <c r="AR1139" s="219"/>
      <c r="AS1139" s="182">
        <v>0</v>
      </c>
      <c r="AX1139" s="182">
        <v>0</v>
      </c>
      <c r="BC1139" s="182"/>
      <c r="BD1139" s="182"/>
      <c r="BE1139" s="182">
        <v>0</v>
      </c>
      <c r="BF1139" s="182"/>
    </row>
    <row r="1140" hidden="1" customHeight="1" spans="1:58">
      <c r="A1140" s="236">
        <v>2209999</v>
      </c>
      <c r="B1140" s="60" t="s">
        <v>963</v>
      </c>
      <c r="C1140" s="63">
        <f t="shared" ref="C1140:C1152" si="2050">N1140+T1140+W1140</f>
        <v>5752</v>
      </c>
      <c r="D1140" s="63">
        <f t="shared" ref="D1140:D1152" si="2051">Q1140+T1140</f>
        <v>5752</v>
      </c>
      <c r="E1140" s="63">
        <f t="shared" ref="E1140:E1152" si="2052">H1140-C1140</f>
        <v>-5752</v>
      </c>
      <c r="F1140" s="63">
        <f t="shared" ref="F1140:F1152" si="2053">G1140-D1140</f>
        <v>-5752</v>
      </c>
      <c r="G1140" s="63">
        <f t="shared" ref="G1140:G1152" si="2054">AW1140</f>
        <v>0</v>
      </c>
      <c r="H1140" s="63">
        <f t="shared" ref="H1140:H1152" si="2055">AK1140+AN1140</f>
        <v>0</v>
      </c>
      <c r="I1140" s="106" t="str">
        <f t="shared" si="2028"/>
        <v>否</v>
      </c>
      <c r="J1140" s="146" t="str">
        <f t="shared" si="2029"/>
        <v>项</v>
      </c>
      <c r="K1140" s="146" t="str">
        <f t="shared" si="2030"/>
        <v>220</v>
      </c>
      <c r="N1140" s="218">
        <v>0</v>
      </c>
      <c r="O1140" s="146">
        <v>0</v>
      </c>
      <c r="P1140" s="219">
        <f>ROUND(O1140,0)</f>
        <v>0</v>
      </c>
      <c r="Q1140" s="219">
        <v>0</v>
      </c>
      <c r="R1140" s="219">
        <v>0</v>
      </c>
      <c r="S1140" s="219">
        <f>VLOOKUP(A:A,[3]全区!$A$1:$O$65536,15,FALSE)</f>
        <v>0</v>
      </c>
      <c r="T1140" s="219">
        <v>5752</v>
      </c>
      <c r="U1140" s="146">
        <f>VLOOKUP(A:A,[3]全区!$A$1:$Q$65536,17,FALSE)</f>
        <v>5752.12</v>
      </c>
      <c r="V1140" s="219">
        <f>ROUND(U1140,0)</f>
        <v>5752</v>
      </c>
      <c r="W1140" s="219">
        <v>0</v>
      </c>
      <c r="X1140" s="182">
        <f>VLOOKUP(A:A,[3]全区!$A$1:$S$65536,19,FALSE)</f>
        <v>0</v>
      </c>
      <c r="Y1140" s="219">
        <f>ROUND(X1140,0)</f>
        <v>0</v>
      </c>
      <c r="AA1140" s="182">
        <f>VLOOKUP(A:A,[2]全区!$A$1:$T$65536,20,FALSE)</f>
        <v>0</v>
      </c>
      <c r="AB1140" s="219">
        <f>ROUND(AA1140,0)</f>
        <v>0</v>
      </c>
      <c r="AC1140" s="182">
        <f>VLOOKUP(A:A,[1]全区!$A$1:$V$65536,22,FALSE)</f>
        <v>0</v>
      </c>
      <c r="AD1140" s="219">
        <f>ROUND(AC1140,0)</f>
        <v>0</v>
      </c>
      <c r="AE1140" s="182">
        <f>VLOOKUP(A:A,[2]全区!$A$1:$P$65536,16,FALSE)</f>
        <v>0</v>
      </c>
      <c r="AF1140" s="219">
        <f>ROUND(AE1140,0)</f>
        <v>0</v>
      </c>
      <c r="AH1140" s="182">
        <v>0</v>
      </c>
      <c r="AI1140" s="182">
        <f>VLOOKUP(A:A,'[4]YB01'!$A$1:$C$1317,3,FALSE)</f>
        <v>0</v>
      </c>
      <c r="AJ1140" s="177">
        <f t="shared" ref="AJ1140:AJ1152" si="2056">AO1140+AR1140</f>
        <v>0</v>
      </c>
      <c r="AK1140" s="146">
        <v>0</v>
      </c>
      <c r="AL1140" s="146">
        <f>ROUND(AM1140,0)</f>
        <v>0</v>
      </c>
      <c r="AM1140" s="228">
        <v>0</v>
      </c>
      <c r="AN1140" s="182">
        <f t="shared" si="2026"/>
        <v>0</v>
      </c>
      <c r="AO1140" s="219">
        <v>0</v>
      </c>
      <c r="AP1140" s="176">
        <f>(SUMIF([5]预算调整!$O:$O,A:A,[5]预算调整!$AD:$AD))/10000</f>
        <v>0</v>
      </c>
      <c r="AQ1140" s="219">
        <f t="shared" si="2027"/>
        <v>0</v>
      </c>
      <c r="AR1140" s="219">
        <v>0</v>
      </c>
      <c r="AS1140" s="182">
        <f>(SUMIF([6]预算调整!$F:$F,A:A,[6]预算调整!$P:$P))/10000</f>
        <v>0</v>
      </c>
      <c r="AT1140" s="219">
        <f t="shared" ref="AT1140:AT1152" si="2057">ROUND(AS1140,0)</f>
        <v>0</v>
      </c>
      <c r="AW1140" s="231">
        <v>0</v>
      </c>
      <c r="AX1140" s="182">
        <f>(SUMIF([7]Sheet2!$B:$B,A:A,[7]Sheet2!$C:$C))/10000</f>
        <v>0</v>
      </c>
      <c r="AY1140" s="219">
        <f t="shared" ref="AY1140:AY1152" si="2058">ROUND(AX1140,0)</f>
        <v>0</v>
      </c>
      <c r="BC1140" s="182">
        <v>0</v>
      </c>
      <c r="BD1140" s="146">
        <f t="shared" ref="BD1140:BD1152" si="2059">ROUND(BE1140,0)</f>
        <v>0</v>
      </c>
      <c r="BE1140" s="182">
        <v>0</v>
      </c>
      <c r="BF1140" s="182">
        <f>SUMIF([8]Sheet1!$O:$O,A1140,[8]Sheet1!$AD:$AD)</f>
        <v>0</v>
      </c>
    </row>
    <row r="1141" s="177" customFormat="1" customHeight="1" spans="1:58">
      <c r="A1141" s="234">
        <v>221</v>
      </c>
      <c r="B1141" s="205" t="s">
        <v>964</v>
      </c>
      <c r="C1141" s="55">
        <f t="shared" ref="C1141:H1141" si="2060">SUM(C1142,C1153,C1157)</f>
        <v>15434</v>
      </c>
      <c r="D1141" s="55">
        <f t="shared" si="2060"/>
        <v>43</v>
      </c>
      <c r="E1141" s="55">
        <f t="shared" si="2060"/>
        <v>-2246</v>
      </c>
      <c r="F1141" s="55">
        <f t="shared" si="2060"/>
        <v>-39</v>
      </c>
      <c r="G1141" s="55">
        <f t="shared" si="2060"/>
        <v>4</v>
      </c>
      <c r="H1141" s="55">
        <f t="shared" si="2060"/>
        <v>13188</v>
      </c>
      <c r="I1141" s="106" t="str">
        <f t="shared" si="2028"/>
        <v>是</v>
      </c>
      <c r="J1141" s="143" t="str">
        <f t="shared" si="2029"/>
        <v>类</v>
      </c>
      <c r="K1141" s="143" t="str">
        <f t="shared" si="2030"/>
        <v>221</v>
      </c>
      <c r="L1141" s="143"/>
      <c r="M1141" s="143"/>
      <c r="N1141" s="143"/>
      <c r="O1141" s="143"/>
      <c r="P1141" s="143"/>
      <c r="Q1141" s="143"/>
      <c r="R1141" s="143"/>
      <c r="S1141" s="143"/>
      <c r="T1141" s="143"/>
      <c r="U1141" s="143"/>
      <c r="V1141" s="143"/>
      <c r="W1141" s="143"/>
      <c r="AN1141" s="182">
        <f t="shared" si="2026"/>
        <v>0</v>
      </c>
      <c r="AO1141" s="219"/>
      <c r="AP1141" s="176">
        <f>(SUMIF([5]预算调整!$O:$O,A:A,[5]预算调整!$AD:$AD))/10000</f>
        <v>0</v>
      </c>
      <c r="AQ1141" s="219">
        <f t="shared" si="2027"/>
        <v>0</v>
      </c>
      <c r="AR1141" s="219"/>
      <c r="AS1141" s="182">
        <v>0</v>
      </c>
      <c r="AX1141" s="182">
        <v>0</v>
      </c>
      <c r="BC1141" s="182"/>
      <c r="BD1141" s="182"/>
      <c r="BE1141" s="182">
        <v>0</v>
      </c>
      <c r="BF1141" s="182"/>
    </row>
    <row r="1142" s="177" customFormat="1" customHeight="1" spans="1:58">
      <c r="A1142" s="209">
        <v>22101</v>
      </c>
      <c r="B1142" s="207" t="s">
        <v>965</v>
      </c>
      <c r="C1142" s="66">
        <f t="shared" ref="C1142:H1142" si="2061">SUM(C1143:C1152)</f>
        <v>5488</v>
      </c>
      <c r="D1142" s="66">
        <f t="shared" si="2061"/>
        <v>43</v>
      </c>
      <c r="E1142" s="66">
        <f t="shared" si="2061"/>
        <v>-1315</v>
      </c>
      <c r="F1142" s="66">
        <f t="shared" si="2061"/>
        <v>-39</v>
      </c>
      <c r="G1142" s="66">
        <f t="shared" si="2061"/>
        <v>4</v>
      </c>
      <c r="H1142" s="66">
        <f t="shared" si="2061"/>
        <v>4173</v>
      </c>
      <c r="I1142" s="106" t="str">
        <f t="shared" si="2028"/>
        <v>是</v>
      </c>
      <c r="J1142" s="143" t="str">
        <f t="shared" si="2029"/>
        <v>款</v>
      </c>
      <c r="K1142" s="143" t="str">
        <f t="shared" si="2030"/>
        <v>221</v>
      </c>
      <c r="L1142" s="143"/>
      <c r="M1142" s="143"/>
      <c r="N1142" s="143"/>
      <c r="O1142" s="143"/>
      <c r="P1142" s="143"/>
      <c r="Q1142" s="143"/>
      <c r="R1142" s="143"/>
      <c r="S1142" s="143"/>
      <c r="T1142" s="143"/>
      <c r="U1142" s="143"/>
      <c r="V1142" s="143"/>
      <c r="W1142" s="143"/>
      <c r="AN1142" s="182">
        <f t="shared" si="2026"/>
        <v>0</v>
      </c>
      <c r="AO1142" s="219"/>
      <c r="AP1142" s="176">
        <f>(SUMIF([5]预算调整!$O:$O,A:A,[5]预算调整!$AD:$AD))/10000</f>
        <v>0</v>
      </c>
      <c r="AQ1142" s="219">
        <f t="shared" si="2027"/>
        <v>0</v>
      </c>
      <c r="AR1142" s="219"/>
      <c r="AS1142" s="182">
        <v>0</v>
      </c>
      <c r="AX1142" s="182">
        <v>0</v>
      </c>
      <c r="BC1142" s="182"/>
      <c r="BD1142" s="182"/>
      <c r="BE1142" s="182">
        <v>0</v>
      </c>
      <c r="BF1142" s="182"/>
    </row>
    <row r="1143" hidden="1" customHeight="1" spans="1:58">
      <c r="A1143" s="208">
        <v>2210101</v>
      </c>
      <c r="B1143" s="60" t="s">
        <v>966</v>
      </c>
      <c r="C1143" s="63">
        <f t="shared" si="2050"/>
        <v>0</v>
      </c>
      <c r="D1143" s="63">
        <f t="shared" si="2051"/>
        <v>0</v>
      </c>
      <c r="E1143" s="63">
        <f t="shared" si="2052"/>
        <v>0</v>
      </c>
      <c r="F1143" s="63">
        <f t="shared" si="2053"/>
        <v>0</v>
      </c>
      <c r="G1143" s="63">
        <f t="shared" si="2054"/>
        <v>0</v>
      </c>
      <c r="H1143" s="63">
        <f t="shared" si="2055"/>
        <v>0</v>
      </c>
      <c r="I1143" s="106" t="str">
        <f t="shared" si="2028"/>
        <v>否</v>
      </c>
      <c r="J1143" s="146" t="str">
        <f t="shared" si="2029"/>
        <v>项</v>
      </c>
      <c r="K1143" s="146" t="str">
        <f t="shared" si="2030"/>
        <v>221</v>
      </c>
      <c r="N1143" s="218">
        <v>0</v>
      </c>
      <c r="O1143" s="146">
        <v>0</v>
      </c>
      <c r="P1143" s="219">
        <f t="shared" ref="P1143:P1152" si="2062">ROUND(O1143,0)</f>
        <v>0</v>
      </c>
      <c r="Q1143" s="219">
        <v>0</v>
      </c>
      <c r="R1143" s="219">
        <v>0</v>
      </c>
      <c r="S1143" s="219">
        <f>VLOOKUP(A:A,[3]全区!$A$1:$O$65536,15,FALSE)</f>
        <v>0</v>
      </c>
      <c r="T1143" s="219">
        <v>0</v>
      </c>
      <c r="U1143" s="146">
        <f>VLOOKUP(A:A,[3]全区!$A$1:$Q$65536,17,FALSE)</f>
        <v>0</v>
      </c>
      <c r="V1143" s="219">
        <f t="shared" ref="V1143:V1152" si="2063">ROUND(U1143,0)</f>
        <v>0</v>
      </c>
      <c r="W1143" s="219">
        <v>0</v>
      </c>
      <c r="X1143" s="182">
        <f>VLOOKUP(A:A,[3]全区!$A$1:$S$65536,19,FALSE)</f>
        <v>0</v>
      </c>
      <c r="Y1143" s="219">
        <f t="shared" ref="Y1143:Y1152" si="2064">ROUND(X1143,0)</f>
        <v>0</v>
      </c>
      <c r="AA1143" s="182">
        <f>VLOOKUP(A:A,[2]全区!$A$1:$T$65536,20,FALSE)</f>
        <v>0</v>
      </c>
      <c r="AB1143" s="219">
        <f t="shared" ref="AB1143:AB1152" si="2065">ROUND(AA1143,0)</f>
        <v>0</v>
      </c>
      <c r="AC1143" s="182">
        <f>VLOOKUP(A:A,[1]全区!$A$1:$V$65536,22,FALSE)</f>
        <v>0</v>
      </c>
      <c r="AD1143" s="219">
        <f t="shared" ref="AD1143:AD1152" si="2066">ROUND(AC1143,0)</f>
        <v>0</v>
      </c>
      <c r="AE1143" s="182">
        <f>VLOOKUP(A:A,[2]全区!$A$1:$P$65536,16,FALSE)</f>
        <v>0</v>
      </c>
      <c r="AF1143" s="219">
        <f t="shared" ref="AF1143:AF1152" si="2067">ROUND(AE1143,0)</f>
        <v>0</v>
      </c>
      <c r="AH1143" s="182">
        <v>0</v>
      </c>
      <c r="AI1143" s="182">
        <f>VLOOKUP(A:A,'[4]YB01'!$A$1:$C$1317,3,FALSE)</f>
        <v>0</v>
      </c>
      <c r="AJ1143" s="177">
        <f t="shared" si="2056"/>
        <v>0</v>
      </c>
      <c r="AK1143" s="146">
        <v>0</v>
      </c>
      <c r="AL1143" s="146">
        <f t="shared" ref="AL1143:AL1152" si="2068">ROUND(AM1143,0)</f>
        <v>0</v>
      </c>
      <c r="AM1143" s="228">
        <v>0</v>
      </c>
      <c r="AN1143" s="182">
        <f t="shared" si="2026"/>
        <v>0</v>
      </c>
      <c r="AO1143" s="219">
        <v>0</v>
      </c>
      <c r="AP1143" s="176">
        <f>(SUMIF([5]预算调整!$O:$O,A:A,[5]预算调整!$AD:$AD))/10000</f>
        <v>0</v>
      </c>
      <c r="AQ1143" s="219">
        <f t="shared" si="2027"/>
        <v>0</v>
      </c>
      <c r="AR1143" s="219">
        <v>0</v>
      </c>
      <c r="AS1143" s="182">
        <f>(SUMIF([6]预算调整!$F:$F,A:A,[6]预算调整!$P:$P))/10000</f>
        <v>0</v>
      </c>
      <c r="AT1143" s="219">
        <f t="shared" si="2057"/>
        <v>0</v>
      </c>
      <c r="AW1143" s="231">
        <v>0</v>
      </c>
      <c r="AX1143" s="182">
        <f>(SUMIF([7]Sheet2!$B:$B,A:A,[7]Sheet2!$C:$C))/10000</f>
        <v>0</v>
      </c>
      <c r="AY1143" s="219">
        <f t="shared" si="2058"/>
        <v>0</v>
      </c>
      <c r="BC1143" s="182">
        <v>0</v>
      </c>
      <c r="BD1143" s="146">
        <f t="shared" si="2059"/>
        <v>0</v>
      </c>
      <c r="BE1143" s="182">
        <v>0</v>
      </c>
      <c r="BF1143" s="182">
        <f>SUMIF([8]Sheet1!$O:$O,A1143,[8]Sheet1!$AD:$AD)</f>
        <v>0</v>
      </c>
    </row>
    <row r="1144" hidden="1" customHeight="1" spans="1:58">
      <c r="A1144" s="208">
        <v>2210102</v>
      </c>
      <c r="B1144" s="60" t="s">
        <v>967</v>
      </c>
      <c r="C1144" s="63">
        <f t="shared" si="2050"/>
        <v>0</v>
      </c>
      <c r="D1144" s="63">
        <f t="shared" si="2051"/>
        <v>0</v>
      </c>
      <c r="E1144" s="63">
        <f t="shared" si="2052"/>
        <v>0</v>
      </c>
      <c r="F1144" s="63">
        <f t="shared" si="2053"/>
        <v>0</v>
      </c>
      <c r="G1144" s="63">
        <f t="shared" si="2054"/>
        <v>0</v>
      </c>
      <c r="H1144" s="63">
        <f t="shared" si="2055"/>
        <v>0</v>
      </c>
      <c r="I1144" s="106" t="str">
        <f t="shared" si="2028"/>
        <v>否</v>
      </c>
      <c r="J1144" s="146" t="str">
        <f t="shared" si="2029"/>
        <v>项</v>
      </c>
      <c r="K1144" s="146" t="str">
        <f t="shared" si="2030"/>
        <v>221</v>
      </c>
      <c r="N1144" s="218">
        <v>0</v>
      </c>
      <c r="O1144" s="146">
        <v>0</v>
      </c>
      <c r="P1144" s="219">
        <f t="shared" si="2062"/>
        <v>0</v>
      </c>
      <c r="Q1144" s="219">
        <v>0</v>
      </c>
      <c r="R1144" s="219">
        <v>0</v>
      </c>
      <c r="S1144" s="219">
        <f>VLOOKUP(A:A,[3]全区!$A$1:$O$65536,15,FALSE)</f>
        <v>0</v>
      </c>
      <c r="T1144" s="219">
        <v>0</v>
      </c>
      <c r="U1144" s="146">
        <f>VLOOKUP(A:A,[3]全区!$A$1:$Q$65536,17,FALSE)</f>
        <v>0</v>
      </c>
      <c r="V1144" s="219">
        <f t="shared" si="2063"/>
        <v>0</v>
      </c>
      <c r="W1144" s="219">
        <v>0</v>
      </c>
      <c r="X1144" s="182">
        <f>VLOOKUP(A:A,[3]全区!$A$1:$S$65536,19,FALSE)</f>
        <v>0</v>
      </c>
      <c r="Y1144" s="219">
        <f t="shared" si="2064"/>
        <v>0</v>
      </c>
      <c r="AA1144" s="182">
        <f>VLOOKUP(A:A,[2]全区!$A$1:$T$65536,20,FALSE)</f>
        <v>0</v>
      </c>
      <c r="AB1144" s="219">
        <f t="shared" si="2065"/>
        <v>0</v>
      </c>
      <c r="AC1144" s="182">
        <f>VLOOKUP(A:A,[1]全区!$A$1:$V$65536,22,FALSE)</f>
        <v>0</v>
      </c>
      <c r="AD1144" s="219">
        <f t="shared" si="2066"/>
        <v>0</v>
      </c>
      <c r="AE1144" s="182">
        <f>VLOOKUP(A:A,[2]全区!$A$1:$P$65536,16,FALSE)</f>
        <v>0</v>
      </c>
      <c r="AF1144" s="219">
        <f t="shared" si="2067"/>
        <v>0</v>
      </c>
      <c r="AH1144" s="182">
        <v>0</v>
      </c>
      <c r="AI1144" s="182">
        <f>VLOOKUP(A:A,'[4]YB01'!$A$1:$C$1317,3,FALSE)</f>
        <v>0</v>
      </c>
      <c r="AJ1144" s="177">
        <f t="shared" si="2056"/>
        <v>0</v>
      </c>
      <c r="AK1144" s="146">
        <v>0</v>
      </c>
      <c r="AL1144" s="146">
        <f t="shared" si="2068"/>
        <v>0</v>
      </c>
      <c r="AM1144" s="228">
        <v>0</v>
      </c>
      <c r="AN1144" s="182">
        <f t="shared" si="2026"/>
        <v>0</v>
      </c>
      <c r="AO1144" s="219">
        <v>0</v>
      </c>
      <c r="AP1144" s="176">
        <f>(SUMIF([5]预算调整!$O:$O,A:A,[5]预算调整!$AD:$AD))/10000</f>
        <v>0</v>
      </c>
      <c r="AQ1144" s="219">
        <f t="shared" si="2027"/>
        <v>0</v>
      </c>
      <c r="AR1144" s="219">
        <v>0</v>
      </c>
      <c r="AS1144" s="182">
        <f>(SUMIF([6]预算调整!$F:$F,A:A,[6]预算调整!$P:$P))/10000</f>
        <v>0</v>
      </c>
      <c r="AT1144" s="219">
        <f t="shared" si="2057"/>
        <v>0</v>
      </c>
      <c r="AW1144" s="231">
        <v>0</v>
      </c>
      <c r="AX1144" s="182">
        <f>(SUMIF([7]Sheet2!$B:$B,A:A,[7]Sheet2!$C:$C))/10000</f>
        <v>0</v>
      </c>
      <c r="AY1144" s="219">
        <f t="shared" si="2058"/>
        <v>0</v>
      </c>
      <c r="BC1144" s="182">
        <v>0</v>
      </c>
      <c r="BD1144" s="146">
        <f t="shared" si="2059"/>
        <v>0</v>
      </c>
      <c r="BE1144" s="182">
        <v>0</v>
      </c>
      <c r="BF1144" s="182">
        <f>SUMIF([8]Sheet1!$O:$O,A1144,[8]Sheet1!$AD:$AD)</f>
        <v>0</v>
      </c>
    </row>
    <row r="1145" hidden="1" customHeight="1" spans="1:58">
      <c r="A1145" s="208">
        <v>2210103</v>
      </c>
      <c r="B1145" s="60" t="s">
        <v>968</v>
      </c>
      <c r="C1145" s="63">
        <f t="shared" si="2050"/>
        <v>982</v>
      </c>
      <c r="D1145" s="63">
        <f t="shared" si="2051"/>
        <v>0</v>
      </c>
      <c r="E1145" s="63">
        <f t="shared" si="2052"/>
        <v>-982</v>
      </c>
      <c r="F1145" s="63">
        <f t="shared" si="2053"/>
        <v>0</v>
      </c>
      <c r="G1145" s="63">
        <f t="shared" si="2054"/>
        <v>0</v>
      </c>
      <c r="H1145" s="63">
        <f t="shared" si="2055"/>
        <v>0</v>
      </c>
      <c r="I1145" s="106" t="str">
        <f t="shared" si="2028"/>
        <v>否</v>
      </c>
      <c r="J1145" s="146" t="str">
        <f t="shared" si="2029"/>
        <v>项</v>
      </c>
      <c r="K1145" s="146" t="str">
        <f t="shared" si="2030"/>
        <v>221</v>
      </c>
      <c r="N1145" s="218">
        <v>982</v>
      </c>
      <c r="O1145" s="146">
        <v>981.63</v>
      </c>
      <c r="P1145" s="219">
        <f t="shared" si="2062"/>
        <v>982</v>
      </c>
      <c r="Q1145" s="219">
        <v>0</v>
      </c>
      <c r="R1145" s="219">
        <v>0</v>
      </c>
      <c r="S1145" s="219">
        <f>VLOOKUP(A:A,[3]全区!$A$1:$O$65536,15,FALSE)</f>
        <v>0</v>
      </c>
      <c r="T1145" s="219">
        <v>0</v>
      </c>
      <c r="U1145" s="146">
        <f>VLOOKUP(A:A,[3]全区!$A$1:$Q$65536,17,FALSE)</f>
        <v>0</v>
      </c>
      <c r="V1145" s="219">
        <f t="shared" si="2063"/>
        <v>0</v>
      </c>
      <c r="W1145" s="219">
        <v>0</v>
      </c>
      <c r="X1145" s="182">
        <f>VLOOKUP(A:A,[3]全区!$A$1:$S$65536,19,FALSE)</f>
        <v>0</v>
      </c>
      <c r="Y1145" s="219">
        <f t="shared" si="2064"/>
        <v>0</v>
      </c>
      <c r="AA1145" s="182">
        <f>VLOOKUP(A:A,[2]全区!$A$1:$T$65536,20,FALSE)</f>
        <v>0</v>
      </c>
      <c r="AB1145" s="219">
        <f t="shared" si="2065"/>
        <v>0</v>
      </c>
      <c r="AC1145" s="182">
        <f>VLOOKUP(A:A,[1]全区!$A$1:$V$65536,22,FALSE)</f>
        <v>0</v>
      </c>
      <c r="AD1145" s="219">
        <f t="shared" si="2066"/>
        <v>0</v>
      </c>
      <c r="AE1145" s="182">
        <f>VLOOKUP(A:A,[2]全区!$A$1:$P$65536,16,FALSE)</f>
        <v>0</v>
      </c>
      <c r="AF1145" s="219">
        <f t="shared" si="2067"/>
        <v>0</v>
      </c>
      <c r="AH1145" s="182">
        <v>0</v>
      </c>
      <c r="AI1145" s="182">
        <f>VLOOKUP(A:A,'[4]YB01'!$A$1:$C$1317,3,FALSE)</f>
        <v>0</v>
      </c>
      <c r="AJ1145" s="177">
        <f t="shared" si="2056"/>
        <v>0</v>
      </c>
      <c r="AK1145" s="146">
        <v>0</v>
      </c>
      <c r="AL1145" s="146">
        <f t="shared" si="2068"/>
        <v>0</v>
      </c>
      <c r="AM1145" s="228">
        <v>0</v>
      </c>
      <c r="AN1145" s="182">
        <f t="shared" si="2026"/>
        <v>0</v>
      </c>
      <c r="AO1145" s="219">
        <v>0</v>
      </c>
      <c r="AP1145" s="176">
        <f>(SUMIF([5]预算调整!$O:$O,A:A,[5]预算调整!$AD:$AD))/10000</f>
        <v>0</v>
      </c>
      <c r="AQ1145" s="219">
        <f t="shared" si="2027"/>
        <v>0</v>
      </c>
      <c r="AR1145" s="219"/>
      <c r="AS1145" s="182">
        <f>(SUMIF([6]预算调整!$F:$F,A:A,[6]预算调整!$P:$P))/10000</f>
        <v>981.63</v>
      </c>
      <c r="AT1145" s="219">
        <f t="shared" si="2057"/>
        <v>982</v>
      </c>
      <c r="AW1145" s="231">
        <v>0</v>
      </c>
      <c r="AX1145" s="182">
        <f>(SUMIF([7]Sheet2!$B:$B,A:A,[7]Sheet2!$C:$C))/10000</f>
        <v>0</v>
      </c>
      <c r="AY1145" s="219">
        <f t="shared" si="2058"/>
        <v>0</v>
      </c>
      <c r="BC1145" s="182">
        <v>0</v>
      </c>
      <c r="BD1145" s="146">
        <f t="shared" si="2059"/>
        <v>0</v>
      </c>
      <c r="BE1145" s="182">
        <v>0</v>
      </c>
      <c r="BF1145" s="182">
        <f>SUMIF([8]Sheet1!$O:$O,A1145,[8]Sheet1!$AD:$AD)</f>
        <v>0</v>
      </c>
    </row>
    <row r="1146" hidden="1" customHeight="1" spans="1:58">
      <c r="A1146" s="208">
        <v>2210104</v>
      </c>
      <c r="B1146" s="60" t="s">
        <v>969</v>
      </c>
      <c r="C1146" s="63">
        <f t="shared" si="2050"/>
        <v>0</v>
      </c>
      <c r="D1146" s="63">
        <f t="shared" si="2051"/>
        <v>0</v>
      </c>
      <c r="E1146" s="63">
        <f t="shared" si="2052"/>
        <v>0</v>
      </c>
      <c r="F1146" s="63">
        <f t="shared" si="2053"/>
        <v>0</v>
      </c>
      <c r="G1146" s="63">
        <f t="shared" si="2054"/>
        <v>0</v>
      </c>
      <c r="H1146" s="63">
        <f t="shared" si="2055"/>
        <v>0</v>
      </c>
      <c r="I1146" s="106" t="str">
        <f t="shared" si="2028"/>
        <v>否</v>
      </c>
      <c r="J1146" s="146" t="str">
        <f t="shared" si="2029"/>
        <v>项</v>
      </c>
      <c r="K1146" s="146" t="str">
        <f t="shared" si="2030"/>
        <v>221</v>
      </c>
      <c r="N1146" s="218">
        <v>0</v>
      </c>
      <c r="O1146" s="146">
        <v>0</v>
      </c>
      <c r="P1146" s="219">
        <f t="shared" si="2062"/>
        <v>0</v>
      </c>
      <c r="Q1146" s="219">
        <v>0</v>
      </c>
      <c r="R1146" s="219">
        <v>0</v>
      </c>
      <c r="S1146" s="219">
        <f>VLOOKUP(A:A,[3]全区!$A$1:$O$65536,15,FALSE)</f>
        <v>0</v>
      </c>
      <c r="T1146" s="219">
        <v>0</v>
      </c>
      <c r="U1146" s="146">
        <f>VLOOKUP(A:A,[3]全区!$A$1:$Q$65536,17,FALSE)</f>
        <v>0</v>
      </c>
      <c r="V1146" s="219">
        <f t="shared" si="2063"/>
        <v>0</v>
      </c>
      <c r="W1146" s="219">
        <v>0</v>
      </c>
      <c r="X1146" s="182">
        <f>VLOOKUP(A:A,[3]全区!$A$1:$S$65536,19,FALSE)</f>
        <v>0</v>
      </c>
      <c r="Y1146" s="219">
        <f t="shared" si="2064"/>
        <v>0</v>
      </c>
      <c r="AA1146" s="182">
        <f>VLOOKUP(A:A,[2]全区!$A$1:$T$65536,20,FALSE)</f>
        <v>0</v>
      </c>
      <c r="AB1146" s="219">
        <f t="shared" si="2065"/>
        <v>0</v>
      </c>
      <c r="AC1146" s="182">
        <f>VLOOKUP(A:A,[1]全区!$A$1:$V$65536,22,FALSE)</f>
        <v>0</v>
      </c>
      <c r="AD1146" s="219">
        <f t="shared" si="2066"/>
        <v>0</v>
      </c>
      <c r="AE1146" s="182">
        <f>VLOOKUP(A:A,[2]全区!$A$1:$P$65536,16,FALSE)</f>
        <v>0</v>
      </c>
      <c r="AF1146" s="219">
        <f t="shared" si="2067"/>
        <v>0</v>
      </c>
      <c r="AH1146" s="182">
        <v>0</v>
      </c>
      <c r="AI1146" s="182">
        <f>VLOOKUP(A:A,'[4]YB01'!$A$1:$C$1317,3,FALSE)</f>
        <v>0</v>
      </c>
      <c r="AJ1146" s="177">
        <f t="shared" si="2056"/>
        <v>0</v>
      </c>
      <c r="AK1146" s="146">
        <v>0</v>
      </c>
      <c r="AL1146" s="146">
        <f t="shared" si="2068"/>
        <v>0</v>
      </c>
      <c r="AM1146" s="228">
        <v>0</v>
      </c>
      <c r="AN1146" s="182">
        <f t="shared" si="2026"/>
        <v>0</v>
      </c>
      <c r="AO1146" s="219">
        <v>0</v>
      </c>
      <c r="AP1146" s="176">
        <f>(SUMIF([5]预算调整!$O:$O,A:A,[5]预算调整!$AD:$AD))/10000</f>
        <v>0</v>
      </c>
      <c r="AQ1146" s="219">
        <f t="shared" si="2027"/>
        <v>0</v>
      </c>
      <c r="AR1146" s="219">
        <v>0</v>
      </c>
      <c r="AS1146" s="182">
        <f>(SUMIF([6]预算调整!$F:$F,A:A,[6]预算调整!$P:$P))/10000</f>
        <v>0</v>
      </c>
      <c r="AT1146" s="219">
        <f t="shared" si="2057"/>
        <v>0</v>
      </c>
      <c r="AW1146" s="231">
        <v>0</v>
      </c>
      <c r="AX1146" s="182">
        <f>(SUMIF([7]Sheet2!$B:$B,A:A,[7]Sheet2!$C:$C))/10000</f>
        <v>0</v>
      </c>
      <c r="AY1146" s="219">
        <f t="shared" si="2058"/>
        <v>0</v>
      </c>
      <c r="BC1146" s="182">
        <v>0</v>
      </c>
      <c r="BD1146" s="146">
        <f t="shared" si="2059"/>
        <v>0</v>
      </c>
      <c r="BE1146" s="182">
        <v>0</v>
      </c>
      <c r="BF1146" s="182">
        <f>SUMIF([8]Sheet1!$O:$O,A1146,[8]Sheet1!$AD:$AD)</f>
        <v>0</v>
      </c>
    </row>
    <row r="1147" customHeight="1" spans="1:58">
      <c r="A1147" s="208">
        <v>2210105</v>
      </c>
      <c r="B1147" s="60" t="s">
        <v>970</v>
      </c>
      <c r="C1147" s="63">
        <f t="shared" si="2050"/>
        <v>43</v>
      </c>
      <c r="D1147" s="63">
        <f t="shared" si="2051"/>
        <v>43</v>
      </c>
      <c r="E1147" s="63">
        <f t="shared" si="2052"/>
        <v>-22</v>
      </c>
      <c r="F1147" s="63">
        <f t="shared" si="2053"/>
        <v>-39</v>
      </c>
      <c r="G1147" s="63">
        <f t="shared" si="2054"/>
        <v>4</v>
      </c>
      <c r="H1147" s="63">
        <f t="shared" si="2055"/>
        <v>21</v>
      </c>
      <c r="I1147" s="106" t="str">
        <f t="shared" si="2028"/>
        <v>是</v>
      </c>
      <c r="J1147" s="146" t="str">
        <f t="shared" si="2029"/>
        <v>项</v>
      </c>
      <c r="K1147" s="146" t="str">
        <f t="shared" si="2030"/>
        <v>221</v>
      </c>
      <c r="N1147" s="218">
        <v>0</v>
      </c>
      <c r="O1147" s="146">
        <v>0</v>
      </c>
      <c r="P1147" s="219">
        <f t="shared" si="2062"/>
        <v>0</v>
      </c>
      <c r="Q1147" s="219">
        <v>0</v>
      </c>
      <c r="R1147" s="219">
        <v>0</v>
      </c>
      <c r="S1147" s="219">
        <f>VLOOKUP(A:A,[3]全区!$A$1:$O$65536,15,FALSE)</f>
        <v>0</v>
      </c>
      <c r="T1147" s="219">
        <v>43</v>
      </c>
      <c r="U1147" s="146">
        <f>VLOOKUP(A:A,[3]全区!$A$1:$Q$65536,17,FALSE)</f>
        <v>43</v>
      </c>
      <c r="V1147" s="219">
        <f t="shared" si="2063"/>
        <v>43</v>
      </c>
      <c r="W1147" s="219">
        <v>0</v>
      </c>
      <c r="X1147" s="182">
        <f>VLOOKUP(A:A,[3]全区!$A$1:$S$65536,19,FALSE)</f>
        <v>0</v>
      </c>
      <c r="Y1147" s="219">
        <f t="shared" si="2064"/>
        <v>0</v>
      </c>
      <c r="AA1147" s="182">
        <f>VLOOKUP(A:A,[2]全区!$A$1:$T$65536,20,FALSE)</f>
        <v>0</v>
      </c>
      <c r="AB1147" s="219">
        <f t="shared" si="2065"/>
        <v>0</v>
      </c>
      <c r="AC1147" s="182">
        <f>VLOOKUP(A:A,[1]全区!$A$1:$V$65536,22,FALSE)</f>
        <v>0</v>
      </c>
      <c r="AD1147" s="219">
        <f t="shared" si="2066"/>
        <v>0</v>
      </c>
      <c r="AE1147" s="182">
        <f>VLOOKUP(A:A,[2]全区!$A$1:$P$65536,16,FALSE)</f>
        <v>22.88</v>
      </c>
      <c r="AF1147" s="219">
        <f t="shared" si="2067"/>
        <v>23</v>
      </c>
      <c r="AH1147" s="182">
        <v>21</v>
      </c>
      <c r="AI1147" s="182">
        <f>VLOOKUP(A:A,'[4]YB01'!$A$1:$C$1317,3,FALSE)</f>
        <v>21</v>
      </c>
      <c r="AJ1147" s="177">
        <f t="shared" si="2056"/>
        <v>0</v>
      </c>
      <c r="AK1147" s="146">
        <v>21</v>
      </c>
      <c r="AL1147" s="146">
        <f t="shared" si="2068"/>
        <v>21</v>
      </c>
      <c r="AM1147" s="228">
        <v>21.162357</v>
      </c>
      <c r="AN1147" s="182">
        <f t="shared" si="2026"/>
        <v>0</v>
      </c>
      <c r="AO1147" s="219">
        <v>0</v>
      </c>
      <c r="AP1147" s="176">
        <f>(SUMIF([5]预算调整!$O:$O,A:A,[5]预算调整!$AD:$AD))/10000</f>
        <v>0</v>
      </c>
      <c r="AQ1147" s="219">
        <f t="shared" si="2027"/>
        <v>0</v>
      </c>
      <c r="AR1147" s="219"/>
      <c r="AS1147" s="182">
        <f>(SUMIF([6]预算调整!$F:$F,A:A,[6]预算调整!$P:$P))/10000</f>
        <v>0</v>
      </c>
      <c r="AT1147" s="219">
        <f t="shared" si="2057"/>
        <v>0</v>
      </c>
      <c r="AW1147" s="231">
        <v>4</v>
      </c>
      <c r="AX1147" s="182">
        <f>(SUMIF([7]Sheet2!$B:$B,A:A,[7]Sheet2!$C:$C))/10000</f>
        <v>3.7062</v>
      </c>
      <c r="AY1147" s="219">
        <f t="shared" si="2058"/>
        <v>4</v>
      </c>
      <c r="BC1147" s="182">
        <v>0</v>
      </c>
      <c r="BD1147" s="146">
        <f t="shared" si="2059"/>
        <v>0</v>
      </c>
      <c r="BE1147" s="182">
        <v>0</v>
      </c>
      <c r="BF1147" s="182">
        <f>SUMIF([8]Sheet1!$O:$O,A1147,[8]Sheet1!$AD:$AD)</f>
        <v>0</v>
      </c>
    </row>
    <row r="1148" hidden="1" customHeight="1" spans="1:58">
      <c r="A1148" s="208">
        <v>2210106</v>
      </c>
      <c r="B1148" s="60" t="s">
        <v>971</v>
      </c>
      <c r="C1148" s="63">
        <f t="shared" si="2050"/>
        <v>0</v>
      </c>
      <c r="D1148" s="63">
        <f t="shared" si="2051"/>
        <v>0</v>
      </c>
      <c r="E1148" s="63">
        <f t="shared" si="2052"/>
        <v>0</v>
      </c>
      <c r="F1148" s="63">
        <f t="shared" si="2053"/>
        <v>0</v>
      </c>
      <c r="G1148" s="63">
        <f t="shared" si="2054"/>
        <v>0</v>
      </c>
      <c r="H1148" s="63">
        <f t="shared" si="2055"/>
        <v>0</v>
      </c>
      <c r="I1148" s="106" t="str">
        <f t="shared" si="2028"/>
        <v>否</v>
      </c>
      <c r="J1148" s="146" t="str">
        <f t="shared" si="2029"/>
        <v>项</v>
      </c>
      <c r="K1148" s="146" t="str">
        <f t="shared" si="2030"/>
        <v>221</v>
      </c>
      <c r="N1148" s="218">
        <v>0</v>
      </c>
      <c r="O1148" s="146">
        <v>0</v>
      </c>
      <c r="P1148" s="219">
        <f t="shared" si="2062"/>
        <v>0</v>
      </c>
      <c r="Q1148" s="219">
        <v>0</v>
      </c>
      <c r="R1148" s="219">
        <v>0</v>
      </c>
      <c r="S1148" s="219">
        <f>VLOOKUP(A:A,[3]全区!$A$1:$O$65536,15,FALSE)</f>
        <v>0</v>
      </c>
      <c r="T1148" s="219">
        <v>0</v>
      </c>
      <c r="U1148" s="146">
        <f>VLOOKUP(A:A,[3]全区!$A$1:$Q$65536,17,FALSE)</f>
        <v>0</v>
      </c>
      <c r="V1148" s="219">
        <f t="shared" si="2063"/>
        <v>0</v>
      </c>
      <c r="W1148" s="219">
        <v>0</v>
      </c>
      <c r="X1148" s="182">
        <f>VLOOKUP(A:A,[3]全区!$A$1:$S$65536,19,FALSE)</f>
        <v>0</v>
      </c>
      <c r="Y1148" s="219">
        <f t="shared" si="2064"/>
        <v>0</v>
      </c>
      <c r="AA1148" s="182">
        <f>VLOOKUP(A:A,[2]全区!$A$1:$T$65536,20,FALSE)</f>
        <v>0</v>
      </c>
      <c r="AB1148" s="219">
        <f t="shared" si="2065"/>
        <v>0</v>
      </c>
      <c r="AC1148" s="182">
        <f>VLOOKUP(A:A,[1]全区!$A$1:$V$65536,22,FALSE)</f>
        <v>0</v>
      </c>
      <c r="AD1148" s="219">
        <f t="shared" si="2066"/>
        <v>0</v>
      </c>
      <c r="AE1148" s="182">
        <f>VLOOKUP(A:A,[2]全区!$A$1:$P$65536,16,FALSE)</f>
        <v>0</v>
      </c>
      <c r="AF1148" s="219">
        <f t="shared" si="2067"/>
        <v>0</v>
      </c>
      <c r="AH1148" s="182">
        <v>0</v>
      </c>
      <c r="AI1148" s="182">
        <f>VLOOKUP(A:A,'[4]YB01'!$A$1:$C$1317,3,FALSE)</f>
        <v>0</v>
      </c>
      <c r="AJ1148" s="177">
        <f t="shared" si="2056"/>
        <v>0</v>
      </c>
      <c r="AK1148" s="146">
        <v>0</v>
      </c>
      <c r="AL1148" s="146">
        <f t="shared" si="2068"/>
        <v>0</v>
      </c>
      <c r="AM1148" s="228">
        <v>0</v>
      </c>
      <c r="AN1148" s="182">
        <f t="shared" si="2026"/>
        <v>0</v>
      </c>
      <c r="AO1148" s="219">
        <v>0</v>
      </c>
      <c r="AP1148" s="176">
        <f>(SUMIF([5]预算调整!$O:$O,A:A,[5]预算调整!$AD:$AD))/10000</f>
        <v>0</v>
      </c>
      <c r="AQ1148" s="219">
        <f t="shared" si="2027"/>
        <v>0</v>
      </c>
      <c r="AR1148" s="219">
        <v>0</v>
      </c>
      <c r="AS1148" s="182">
        <f>(SUMIF([6]预算调整!$F:$F,A:A,[6]预算调整!$P:$P))/10000</f>
        <v>0</v>
      </c>
      <c r="AT1148" s="219">
        <f t="shared" si="2057"/>
        <v>0</v>
      </c>
      <c r="AW1148" s="231">
        <v>0</v>
      </c>
      <c r="AX1148" s="182">
        <f>(SUMIF([7]Sheet2!$B:$B,A:A,[7]Sheet2!$C:$C))/10000</f>
        <v>0</v>
      </c>
      <c r="AY1148" s="219">
        <f t="shared" si="2058"/>
        <v>0</v>
      </c>
      <c r="BC1148" s="182">
        <v>0</v>
      </c>
      <c r="BD1148" s="146">
        <f t="shared" si="2059"/>
        <v>0</v>
      </c>
      <c r="BE1148" s="182">
        <v>0</v>
      </c>
      <c r="BF1148" s="182">
        <f>SUMIF([8]Sheet1!$O:$O,A1148,[8]Sheet1!$AD:$AD)</f>
        <v>0</v>
      </c>
    </row>
    <row r="1149" hidden="1" customHeight="1" spans="1:58">
      <c r="A1149" s="208">
        <v>2210107</v>
      </c>
      <c r="B1149" s="60" t="s">
        <v>972</v>
      </c>
      <c r="C1149" s="63">
        <f t="shared" si="2050"/>
        <v>0</v>
      </c>
      <c r="D1149" s="63">
        <f t="shared" si="2051"/>
        <v>0</v>
      </c>
      <c r="E1149" s="63">
        <f t="shared" si="2052"/>
        <v>0</v>
      </c>
      <c r="F1149" s="63">
        <f t="shared" si="2053"/>
        <v>0</v>
      </c>
      <c r="G1149" s="63">
        <f t="shared" si="2054"/>
        <v>0</v>
      </c>
      <c r="H1149" s="63">
        <f t="shared" si="2055"/>
        <v>0</v>
      </c>
      <c r="I1149" s="106" t="str">
        <f t="shared" si="2028"/>
        <v>否</v>
      </c>
      <c r="J1149" s="146" t="str">
        <f t="shared" si="2029"/>
        <v>项</v>
      </c>
      <c r="K1149" s="146" t="str">
        <f t="shared" si="2030"/>
        <v>221</v>
      </c>
      <c r="N1149" s="218">
        <v>0</v>
      </c>
      <c r="O1149" s="146">
        <v>0</v>
      </c>
      <c r="P1149" s="219">
        <f t="shared" si="2062"/>
        <v>0</v>
      </c>
      <c r="Q1149" s="219">
        <v>0</v>
      </c>
      <c r="R1149" s="219">
        <v>0</v>
      </c>
      <c r="S1149" s="219">
        <f>VLOOKUP(A:A,[3]全区!$A$1:$O$65536,15,FALSE)</f>
        <v>0</v>
      </c>
      <c r="T1149" s="219">
        <v>0</v>
      </c>
      <c r="U1149" s="146">
        <f>VLOOKUP(A:A,[3]全区!$A$1:$Q$65536,17,FALSE)</f>
        <v>0</v>
      </c>
      <c r="V1149" s="219">
        <f t="shared" si="2063"/>
        <v>0</v>
      </c>
      <c r="W1149" s="219">
        <v>0</v>
      </c>
      <c r="X1149" s="182">
        <f>VLOOKUP(A:A,[3]全区!$A$1:$S$65536,19,FALSE)</f>
        <v>0</v>
      </c>
      <c r="Y1149" s="219">
        <f t="shared" si="2064"/>
        <v>0</v>
      </c>
      <c r="AA1149" s="182">
        <f>VLOOKUP(A:A,[2]全区!$A$1:$T$65536,20,FALSE)</f>
        <v>0</v>
      </c>
      <c r="AB1149" s="219">
        <f t="shared" si="2065"/>
        <v>0</v>
      </c>
      <c r="AC1149" s="182">
        <f>VLOOKUP(A:A,[1]全区!$A$1:$V$65536,22,FALSE)</f>
        <v>0</v>
      </c>
      <c r="AD1149" s="219">
        <f t="shared" si="2066"/>
        <v>0</v>
      </c>
      <c r="AE1149" s="182">
        <f>VLOOKUP(A:A,[2]全区!$A$1:$P$65536,16,FALSE)</f>
        <v>0</v>
      </c>
      <c r="AF1149" s="219">
        <f t="shared" si="2067"/>
        <v>0</v>
      </c>
      <c r="AH1149" s="182">
        <v>0</v>
      </c>
      <c r="AI1149" s="182">
        <f>VLOOKUP(A:A,'[4]YB01'!$A$1:$C$1317,3,FALSE)</f>
        <v>0</v>
      </c>
      <c r="AJ1149" s="177">
        <f t="shared" si="2056"/>
        <v>0</v>
      </c>
      <c r="AK1149" s="146">
        <v>0</v>
      </c>
      <c r="AL1149" s="146">
        <f t="shared" si="2068"/>
        <v>0</v>
      </c>
      <c r="AM1149" s="228">
        <v>0</v>
      </c>
      <c r="AN1149" s="182">
        <f t="shared" si="2026"/>
        <v>0</v>
      </c>
      <c r="AO1149" s="219">
        <v>0</v>
      </c>
      <c r="AP1149" s="176">
        <f>(SUMIF([5]预算调整!$O:$O,A:A,[5]预算调整!$AD:$AD))/10000</f>
        <v>0</v>
      </c>
      <c r="AQ1149" s="219">
        <f t="shared" si="2027"/>
        <v>0</v>
      </c>
      <c r="AR1149" s="219">
        <v>0</v>
      </c>
      <c r="AS1149" s="182">
        <f>(SUMIF([6]预算调整!$F:$F,A:A,[6]预算调整!$P:$P))/10000</f>
        <v>0</v>
      </c>
      <c r="AT1149" s="219">
        <f t="shared" si="2057"/>
        <v>0</v>
      </c>
      <c r="AW1149" s="231">
        <v>0</v>
      </c>
      <c r="AX1149" s="182">
        <f>(SUMIF([7]Sheet2!$B:$B,A:A,[7]Sheet2!$C:$C))/10000</f>
        <v>0</v>
      </c>
      <c r="AY1149" s="219">
        <f t="shared" si="2058"/>
        <v>0</v>
      </c>
      <c r="BC1149" s="182">
        <v>0</v>
      </c>
      <c r="BD1149" s="146">
        <f t="shared" si="2059"/>
        <v>0</v>
      </c>
      <c r="BE1149" s="182">
        <v>0</v>
      </c>
      <c r="BF1149" s="182">
        <f>SUMIF([8]Sheet1!$O:$O,A1149,[8]Sheet1!$AD:$AD)</f>
        <v>0</v>
      </c>
    </row>
    <row r="1150" customHeight="1" spans="1:58">
      <c r="A1150" s="208">
        <v>2210108</v>
      </c>
      <c r="B1150" s="60" t="s">
        <v>973</v>
      </c>
      <c r="C1150" s="63">
        <f t="shared" si="2050"/>
        <v>4463</v>
      </c>
      <c r="D1150" s="63">
        <f t="shared" si="2051"/>
        <v>0</v>
      </c>
      <c r="E1150" s="63">
        <f t="shared" si="2052"/>
        <v>-311</v>
      </c>
      <c r="F1150" s="63">
        <f t="shared" si="2053"/>
        <v>0</v>
      </c>
      <c r="G1150" s="63">
        <f t="shared" si="2054"/>
        <v>0</v>
      </c>
      <c r="H1150" s="63">
        <f t="shared" si="2055"/>
        <v>4152</v>
      </c>
      <c r="I1150" s="106" t="str">
        <f t="shared" si="2028"/>
        <v>是</v>
      </c>
      <c r="J1150" s="146" t="str">
        <f t="shared" si="2029"/>
        <v>项</v>
      </c>
      <c r="K1150" s="146" t="str">
        <f t="shared" si="2030"/>
        <v>221</v>
      </c>
      <c r="N1150" s="218">
        <v>0</v>
      </c>
      <c r="O1150" s="146">
        <v>0</v>
      </c>
      <c r="P1150" s="219">
        <f t="shared" si="2062"/>
        <v>0</v>
      </c>
      <c r="Q1150" s="219">
        <v>0</v>
      </c>
      <c r="R1150" s="219">
        <v>0</v>
      </c>
      <c r="S1150" s="219">
        <f>VLOOKUP(A:A,[3]全区!$A$1:$O$65536,15,FALSE)</f>
        <v>0</v>
      </c>
      <c r="T1150" s="219">
        <v>0</v>
      </c>
      <c r="U1150" s="146">
        <f>VLOOKUP(A:A,[3]全区!$A$1:$Q$65536,17,FALSE)</f>
        <v>0</v>
      </c>
      <c r="V1150" s="219">
        <f t="shared" si="2063"/>
        <v>0</v>
      </c>
      <c r="W1150" s="219">
        <v>4463</v>
      </c>
      <c r="X1150" s="182">
        <f>VLOOKUP(A:A,[3]全区!$A$1:$S$65536,19,FALSE)</f>
        <v>4463</v>
      </c>
      <c r="Y1150" s="219">
        <f t="shared" si="2064"/>
        <v>4463</v>
      </c>
      <c r="AA1150" s="182">
        <f>VLOOKUP(A:A,[2]全区!$A$1:$T$65536,20,FALSE)</f>
        <v>0</v>
      </c>
      <c r="AB1150" s="219">
        <f t="shared" si="2065"/>
        <v>0</v>
      </c>
      <c r="AC1150" s="182">
        <f>VLOOKUP(A:A,[1]全区!$A$1:$V$65536,22,FALSE)</f>
        <v>852.37</v>
      </c>
      <c r="AD1150" s="219">
        <f t="shared" si="2066"/>
        <v>852</v>
      </c>
      <c r="AE1150" s="182">
        <f>VLOOKUP(A:A,[2]全区!$A$1:$P$65536,16,FALSE)</f>
        <v>0</v>
      </c>
      <c r="AF1150" s="219">
        <f t="shared" si="2067"/>
        <v>0</v>
      </c>
      <c r="AH1150" s="182">
        <v>2272</v>
      </c>
      <c r="AI1150" s="182">
        <f>VLOOKUP(A:A,'[4]YB01'!$A$1:$C$1317,3,FALSE)</f>
        <v>2272</v>
      </c>
      <c r="AJ1150" s="177">
        <f t="shared" si="2056"/>
        <v>0</v>
      </c>
      <c r="AK1150" s="146">
        <v>4152</v>
      </c>
      <c r="AL1150" s="146">
        <f t="shared" si="2068"/>
        <v>4152</v>
      </c>
      <c r="AM1150" s="228">
        <v>4152.4758</v>
      </c>
      <c r="AN1150" s="182">
        <f t="shared" si="2026"/>
        <v>0</v>
      </c>
      <c r="AO1150" s="219">
        <v>0</v>
      </c>
      <c r="AP1150" s="176">
        <f>(SUMIF([5]预算调整!$O:$O,A:A,[5]预算调整!$AD:$AD))/10000</f>
        <v>0</v>
      </c>
      <c r="AQ1150" s="219">
        <f t="shared" si="2027"/>
        <v>0</v>
      </c>
      <c r="AR1150" s="219">
        <v>0</v>
      </c>
      <c r="AS1150" s="182">
        <f>(SUMIF([6]预算调整!$F:$F,A:A,[6]预算调整!$P:$P))/10000</f>
        <v>0</v>
      </c>
      <c r="AT1150" s="219">
        <f t="shared" si="2057"/>
        <v>0</v>
      </c>
      <c r="AW1150" s="231">
        <v>0</v>
      </c>
      <c r="AX1150" s="182">
        <f>(SUMIF([7]Sheet2!$B:$B,A:A,[7]Sheet2!$C:$C))/10000</f>
        <v>0</v>
      </c>
      <c r="AY1150" s="219">
        <f t="shared" si="2058"/>
        <v>0</v>
      </c>
      <c r="BC1150" s="182">
        <v>0</v>
      </c>
      <c r="BD1150" s="146">
        <f t="shared" si="2059"/>
        <v>0</v>
      </c>
      <c r="BE1150" s="182">
        <v>0</v>
      </c>
      <c r="BF1150" s="182">
        <f>SUMIF([8]Sheet1!$O:$O,A1150,[8]Sheet1!$AD:$AD)</f>
        <v>0</v>
      </c>
    </row>
    <row r="1151" hidden="1" customHeight="1" spans="1:58">
      <c r="A1151" s="208">
        <v>2210109</v>
      </c>
      <c r="B1151" s="60" t="s">
        <v>974</v>
      </c>
      <c r="C1151" s="63">
        <f t="shared" si="2050"/>
        <v>0</v>
      </c>
      <c r="D1151" s="63">
        <f t="shared" si="2051"/>
        <v>0</v>
      </c>
      <c r="E1151" s="63">
        <f t="shared" si="2052"/>
        <v>0</v>
      </c>
      <c r="F1151" s="63">
        <f t="shared" si="2053"/>
        <v>0</v>
      </c>
      <c r="G1151" s="63">
        <f t="shared" si="2054"/>
        <v>0</v>
      </c>
      <c r="H1151" s="63">
        <f t="shared" si="2055"/>
        <v>0</v>
      </c>
      <c r="I1151" s="106" t="str">
        <f t="shared" si="2028"/>
        <v>否</v>
      </c>
      <c r="J1151" s="146" t="str">
        <f t="shared" si="2029"/>
        <v>项</v>
      </c>
      <c r="K1151" s="146" t="str">
        <f t="shared" si="2030"/>
        <v>221</v>
      </c>
      <c r="N1151" s="218">
        <v>0</v>
      </c>
      <c r="P1151" s="219">
        <f t="shared" si="2062"/>
        <v>0</v>
      </c>
      <c r="Q1151" s="219"/>
      <c r="R1151" s="219"/>
      <c r="S1151" s="219"/>
      <c r="T1151" s="219"/>
      <c r="V1151" s="219"/>
      <c r="W1151" s="219">
        <v>0</v>
      </c>
      <c r="Y1151" s="219">
        <f t="shared" si="2064"/>
        <v>0</v>
      </c>
      <c r="AB1151" s="219"/>
      <c r="AD1151" s="219">
        <f t="shared" si="2066"/>
        <v>0</v>
      </c>
      <c r="AF1151" s="219"/>
      <c r="AH1151" s="182">
        <v>0</v>
      </c>
      <c r="AI1151" s="182">
        <f>VLOOKUP(A:A,'[4]YB01'!$A$1:$C$1317,3,FALSE)</f>
        <v>0</v>
      </c>
      <c r="AJ1151" s="177">
        <f t="shared" si="2056"/>
        <v>0</v>
      </c>
      <c r="AK1151" s="146">
        <v>0</v>
      </c>
      <c r="AL1151" s="146">
        <f t="shared" si="2068"/>
        <v>0</v>
      </c>
      <c r="AM1151" s="228">
        <v>0</v>
      </c>
      <c r="AN1151" s="182">
        <f t="shared" si="2026"/>
        <v>0</v>
      </c>
      <c r="AO1151" s="219">
        <v>0</v>
      </c>
      <c r="AP1151" s="176">
        <f>(SUMIF([5]预算调整!$O:$O,A:A,[5]预算调整!$AD:$AD))/10000</f>
        <v>0</v>
      </c>
      <c r="AQ1151" s="219">
        <f t="shared" si="2027"/>
        <v>0</v>
      </c>
      <c r="AR1151" s="219">
        <v>0</v>
      </c>
      <c r="AS1151" s="182">
        <f>(SUMIF([6]预算调整!$F:$F,A:A,[6]预算调整!$P:$P))/10000</f>
        <v>0</v>
      </c>
      <c r="AT1151" s="219">
        <f t="shared" si="2057"/>
        <v>0</v>
      </c>
      <c r="AW1151" s="231">
        <v>0</v>
      </c>
      <c r="AX1151" s="182">
        <f>(SUMIF([7]Sheet2!$B:$B,A:A,[7]Sheet2!$C:$C))/10000</f>
        <v>0</v>
      </c>
      <c r="AY1151" s="219">
        <f t="shared" si="2058"/>
        <v>0</v>
      </c>
      <c r="BC1151" s="182">
        <v>0</v>
      </c>
      <c r="BD1151" s="146">
        <f t="shared" si="2059"/>
        <v>0</v>
      </c>
      <c r="BE1151" s="182">
        <v>0</v>
      </c>
      <c r="BF1151" s="182">
        <f>SUMIF([8]Sheet1!$O:$O,A1151,[8]Sheet1!$AD:$AD)</f>
        <v>0</v>
      </c>
    </row>
    <row r="1152" hidden="1" customHeight="1" spans="1:58">
      <c r="A1152" s="208">
        <v>2210199</v>
      </c>
      <c r="B1152" s="60" t="s">
        <v>975</v>
      </c>
      <c r="C1152" s="63">
        <f t="shared" si="2050"/>
        <v>0</v>
      </c>
      <c r="D1152" s="63">
        <f t="shared" si="2051"/>
        <v>0</v>
      </c>
      <c r="E1152" s="63">
        <f t="shared" si="2052"/>
        <v>0</v>
      </c>
      <c r="F1152" s="63">
        <f t="shared" si="2053"/>
        <v>0</v>
      </c>
      <c r="G1152" s="63">
        <f t="shared" si="2054"/>
        <v>0</v>
      </c>
      <c r="H1152" s="63">
        <f t="shared" si="2055"/>
        <v>0</v>
      </c>
      <c r="I1152" s="106" t="str">
        <f t="shared" si="2028"/>
        <v>否</v>
      </c>
      <c r="J1152" s="146" t="str">
        <f t="shared" si="2029"/>
        <v>项</v>
      </c>
      <c r="K1152" s="146" t="str">
        <f t="shared" si="2030"/>
        <v>221</v>
      </c>
      <c r="N1152" s="218">
        <v>0</v>
      </c>
      <c r="O1152" s="146">
        <v>0</v>
      </c>
      <c r="P1152" s="219">
        <f t="shared" si="2062"/>
        <v>0</v>
      </c>
      <c r="Q1152" s="219">
        <v>0</v>
      </c>
      <c r="R1152" s="219">
        <v>0</v>
      </c>
      <c r="S1152" s="219">
        <f>VLOOKUP(A:A,[3]全区!$A$1:$O$65536,15,FALSE)</f>
        <v>0</v>
      </c>
      <c r="T1152" s="219">
        <v>0</v>
      </c>
      <c r="U1152" s="146">
        <f>VLOOKUP(A:A,[3]全区!$A$1:$Q$65536,17,FALSE)</f>
        <v>0</v>
      </c>
      <c r="V1152" s="219">
        <f t="shared" si="2063"/>
        <v>0</v>
      </c>
      <c r="W1152" s="219">
        <v>0</v>
      </c>
      <c r="X1152" s="182">
        <f>VLOOKUP(A:A,[3]全区!$A$1:$S$65536,19,FALSE)</f>
        <v>0</v>
      </c>
      <c r="Y1152" s="219">
        <f t="shared" si="2064"/>
        <v>0</v>
      </c>
      <c r="AA1152" s="182">
        <f>VLOOKUP(A:A,[2]全区!$A$1:$T$65536,20,FALSE)</f>
        <v>0</v>
      </c>
      <c r="AB1152" s="219">
        <f t="shared" si="2065"/>
        <v>0</v>
      </c>
      <c r="AC1152" s="182">
        <f>VLOOKUP(A:A,[1]全区!$A$1:$V$65536,22,FALSE)</f>
        <v>0</v>
      </c>
      <c r="AD1152" s="219">
        <f t="shared" si="2066"/>
        <v>0</v>
      </c>
      <c r="AE1152" s="182">
        <f>VLOOKUP(A:A,[2]全区!$A$1:$P$65536,16,FALSE)</f>
        <v>0</v>
      </c>
      <c r="AF1152" s="219">
        <f t="shared" si="2067"/>
        <v>0</v>
      </c>
      <c r="AH1152" s="182">
        <v>0</v>
      </c>
      <c r="AI1152" s="182">
        <f>VLOOKUP(A:A,'[4]YB01'!$A$1:$C$1317,3,FALSE)</f>
        <v>0</v>
      </c>
      <c r="AJ1152" s="177">
        <f t="shared" si="2056"/>
        <v>0</v>
      </c>
      <c r="AK1152" s="146">
        <v>0</v>
      </c>
      <c r="AL1152" s="146">
        <f t="shared" si="2068"/>
        <v>0</v>
      </c>
      <c r="AM1152" s="228">
        <v>0</v>
      </c>
      <c r="AN1152" s="182">
        <f t="shared" si="2026"/>
        <v>0</v>
      </c>
      <c r="AO1152" s="219">
        <v>0</v>
      </c>
      <c r="AP1152" s="176">
        <f>(SUMIF([5]预算调整!$O:$O,A:A,[5]预算调整!$AD:$AD))/10000</f>
        <v>0</v>
      </c>
      <c r="AQ1152" s="219">
        <f t="shared" si="2027"/>
        <v>0</v>
      </c>
      <c r="AR1152" s="219">
        <v>0</v>
      </c>
      <c r="AS1152" s="182">
        <f>(SUMIF([6]预算调整!$F:$F,A:A,[6]预算调整!$P:$P))/10000</f>
        <v>0</v>
      </c>
      <c r="AT1152" s="219">
        <f t="shared" si="2057"/>
        <v>0</v>
      </c>
      <c r="AW1152" s="231">
        <v>0</v>
      </c>
      <c r="AX1152" s="182">
        <f>(SUMIF([7]Sheet2!$B:$B,A:A,[7]Sheet2!$C:$C))/10000</f>
        <v>0</v>
      </c>
      <c r="AY1152" s="219">
        <f t="shared" si="2058"/>
        <v>0</v>
      </c>
      <c r="BC1152" s="182">
        <v>0</v>
      </c>
      <c r="BD1152" s="146">
        <f t="shared" si="2059"/>
        <v>0</v>
      </c>
      <c r="BE1152" s="182">
        <v>0</v>
      </c>
      <c r="BF1152" s="182">
        <f>SUMIF([8]Sheet1!$O:$O,A1152,[8]Sheet1!$AD:$AD)</f>
        <v>0</v>
      </c>
    </row>
    <row r="1153" s="177" customFormat="1" customHeight="1" spans="1:58">
      <c r="A1153" s="209">
        <v>22102</v>
      </c>
      <c r="B1153" s="207" t="s">
        <v>976</v>
      </c>
      <c r="C1153" s="66">
        <f t="shared" ref="C1153:H1153" si="2069">SUM(C1154:C1156)</f>
        <v>9946</v>
      </c>
      <c r="D1153" s="66">
        <f t="shared" si="2069"/>
        <v>0</v>
      </c>
      <c r="E1153" s="66">
        <f t="shared" si="2069"/>
        <v>-931</v>
      </c>
      <c r="F1153" s="66">
        <f t="shared" si="2069"/>
        <v>0</v>
      </c>
      <c r="G1153" s="66">
        <f t="shared" si="2069"/>
        <v>0</v>
      </c>
      <c r="H1153" s="66">
        <f t="shared" si="2069"/>
        <v>9015</v>
      </c>
      <c r="I1153" s="106" t="str">
        <f t="shared" si="2028"/>
        <v>是</v>
      </c>
      <c r="J1153" s="143" t="str">
        <f t="shared" si="2029"/>
        <v>款</v>
      </c>
      <c r="K1153" s="143" t="str">
        <f t="shared" si="2030"/>
        <v>221</v>
      </c>
      <c r="L1153" s="143"/>
      <c r="M1153" s="143"/>
      <c r="N1153" s="143"/>
      <c r="O1153" s="143"/>
      <c r="P1153" s="143"/>
      <c r="Q1153" s="143"/>
      <c r="R1153" s="143"/>
      <c r="S1153" s="143"/>
      <c r="T1153" s="143"/>
      <c r="U1153" s="143"/>
      <c r="V1153" s="143"/>
      <c r="W1153" s="143"/>
      <c r="AN1153" s="182">
        <f t="shared" si="2026"/>
        <v>0</v>
      </c>
      <c r="AO1153" s="219"/>
      <c r="AP1153" s="176">
        <f>(SUMIF([5]预算调整!$O:$O,A:A,[5]预算调整!$AD:$AD))/10000</f>
        <v>0</v>
      </c>
      <c r="AQ1153" s="219">
        <f t="shared" si="2027"/>
        <v>0</v>
      </c>
      <c r="AR1153" s="219"/>
      <c r="AS1153" s="182">
        <v>0</v>
      </c>
      <c r="AX1153" s="182">
        <v>0</v>
      </c>
      <c r="BC1153" s="182"/>
      <c r="BD1153" s="182"/>
      <c r="BE1153" s="182">
        <v>0</v>
      </c>
      <c r="BF1153" s="182"/>
    </row>
    <row r="1154" customHeight="1" spans="1:58">
      <c r="A1154" s="208">
        <v>2210201</v>
      </c>
      <c r="B1154" s="60" t="s">
        <v>977</v>
      </c>
      <c r="C1154" s="63">
        <f t="shared" ref="C1154:C1156" si="2070">N1154+T1154+W1154</f>
        <v>9946</v>
      </c>
      <c r="D1154" s="63">
        <f t="shared" ref="D1154:D1156" si="2071">Q1154+T1154</f>
        <v>0</v>
      </c>
      <c r="E1154" s="63">
        <f t="shared" ref="E1154:E1156" si="2072">H1154-C1154</f>
        <v>-931</v>
      </c>
      <c r="F1154" s="63">
        <f t="shared" ref="F1154:F1156" si="2073">G1154-D1154</f>
        <v>0</v>
      </c>
      <c r="G1154" s="63">
        <f t="shared" ref="G1154:G1156" si="2074">AW1154</f>
        <v>0</v>
      </c>
      <c r="H1154" s="63">
        <f t="shared" ref="H1154:H1156" si="2075">AK1154+AN1154</f>
        <v>9015</v>
      </c>
      <c r="I1154" s="106" t="str">
        <f t="shared" si="2028"/>
        <v>是</v>
      </c>
      <c r="J1154" s="146" t="str">
        <f t="shared" si="2029"/>
        <v>项</v>
      </c>
      <c r="K1154" s="146" t="str">
        <f t="shared" si="2030"/>
        <v>221</v>
      </c>
      <c r="N1154" s="218">
        <v>9946</v>
      </c>
      <c r="O1154" s="146">
        <v>9946.48179500001</v>
      </c>
      <c r="P1154" s="219">
        <f>ROUND(O1154,0)</f>
        <v>9946</v>
      </c>
      <c r="Q1154" s="219">
        <v>0</v>
      </c>
      <c r="R1154" s="219">
        <v>0</v>
      </c>
      <c r="S1154" s="219">
        <f>VLOOKUP(A:A,[3]全区!$A$1:$O$65536,15,FALSE)</f>
        <v>0</v>
      </c>
      <c r="T1154" s="219">
        <v>0</v>
      </c>
      <c r="U1154" s="146">
        <f>VLOOKUP(A:A,[3]全区!$A$1:$Q$65536,17,FALSE)</f>
        <v>0</v>
      </c>
      <c r="V1154" s="219">
        <f>ROUND(U1154,0)</f>
        <v>0</v>
      </c>
      <c r="W1154" s="219">
        <v>0</v>
      </c>
      <c r="X1154" s="182">
        <f>VLOOKUP(A:A,[3]全区!$A$1:$S$65536,19,FALSE)</f>
        <v>0</v>
      </c>
      <c r="Y1154" s="219">
        <f>ROUND(X1154,0)</f>
        <v>0</v>
      </c>
      <c r="AA1154" s="182">
        <f>VLOOKUP(A:A,[2]全区!$A$1:$T$65536,20,FALSE)</f>
        <v>0</v>
      </c>
      <c r="AB1154" s="219">
        <f>ROUND(AA1154,0)</f>
        <v>0</v>
      </c>
      <c r="AC1154" s="182">
        <f>VLOOKUP(A:A,[1]全区!$A$1:$V$65536,22,FALSE)</f>
        <v>0</v>
      </c>
      <c r="AD1154" s="219">
        <f>ROUND(AC1154,0)</f>
        <v>0</v>
      </c>
      <c r="AE1154" s="182">
        <f>VLOOKUP(A:A,[2]全区!$A$1:$P$65536,16,FALSE)</f>
        <v>0</v>
      </c>
      <c r="AF1154" s="219">
        <f>ROUND(AE1154,0)</f>
        <v>0</v>
      </c>
      <c r="AH1154" s="182">
        <v>8220</v>
      </c>
      <c r="AI1154" s="182">
        <f>VLOOKUP(A:A,'[4]YB01'!$A$1:$C$1317,3,FALSE)</f>
        <v>8220</v>
      </c>
      <c r="AJ1154" s="177">
        <f t="shared" ref="AJ1154:AJ1156" si="2076">AO1154+AR1154</f>
        <v>1783</v>
      </c>
      <c r="AK1154" s="146">
        <v>9015</v>
      </c>
      <c r="AL1154" s="146">
        <f>ROUND(AM1154,0)</f>
        <v>9015</v>
      </c>
      <c r="AM1154" s="228">
        <v>9015.426277</v>
      </c>
      <c r="AN1154" s="182">
        <f t="shared" si="2026"/>
        <v>0</v>
      </c>
      <c r="AO1154" s="219">
        <v>1783</v>
      </c>
      <c r="AP1154" s="176">
        <f>(SUMIF([5]预算调整!$O:$O,A:A,[5]预算调整!$AD:$AD))/10000</f>
        <v>1782.824674</v>
      </c>
      <c r="AQ1154" s="219">
        <f t="shared" si="2027"/>
        <v>1783</v>
      </c>
      <c r="AR1154" s="219">
        <v>0</v>
      </c>
      <c r="AS1154" s="182">
        <f>(SUMIF([6]预算调整!$F:$F,A:A,[6]预算调整!$P:$P))/10000</f>
        <v>0</v>
      </c>
      <c r="AT1154" s="219">
        <f t="shared" ref="AT1154:AT1156" si="2077">ROUND(AS1154,0)</f>
        <v>0</v>
      </c>
      <c r="AW1154" s="231">
        <v>0</v>
      </c>
      <c r="AX1154" s="182">
        <f>(SUMIF([7]Sheet2!$B:$B,A:A,[7]Sheet2!$C:$C))/10000</f>
        <v>0</v>
      </c>
      <c r="AY1154" s="219">
        <f t="shared" ref="AY1154:AY1156" si="2078">ROUND(AX1154,0)</f>
        <v>0</v>
      </c>
      <c r="BC1154" s="182">
        <v>0</v>
      </c>
      <c r="BD1154" s="146">
        <f t="shared" ref="BD1154:BD1156" si="2079">ROUND(BE1154,0)</f>
        <v>0</v>
      </c>
      <c r="BE1154" s="182">
        <v>0</v>
      </c>
      <c r="BF1154" s="182">
        <f>SUMIF([8]Sheet1!$O:$O,A1154,[8]Sheet1!$AD:$AD)</f>
        <v>0</v>
      </c>
    </row>
    <row r="1155" hidden="1" customHeight="1" spans="1:58">
      <c r="A1155" s="208">
        <v>2210202</v>
      </c>
      <c r="B1155" s="60" t="s">
        <v>978</v>
      </c>
      <c r="C1155" s="63">
        <f t="shared" si="2070"/>
        <v>0</v>
      </c>
      <c r="D1155" s="63">
        <f t="shared" si="2071"/>
        <v>0</v>
      </c>
      <c r="E1155" s="63">
        <f t="shared" si="2072"/>
        <v>0</v>
      </c>
      <c r="F1155" s="63">
        <f t="shared" si="2073"/>
        <v>0</v>
      </c>
      <c r="G1155" s="63">
        <f t="shared" si="2074"/>
        <v>0</v>
      </c>
      <c r="H1155" s="63">
        <f t="shared" si="2075"/>
        <v>0</v>
      </c>
      <c r="I1155" s="106" t="str">
        <f t="shared" si="2028"/>
        <v>否</v>
      </c>
      <c r="J1155" s="146" t="str">
        <f t="shared" si="2029"/>
        <v>项</v>
      </c>
      <c r="K1155" s="146" t="str">
        <f t="shared" si="2030"/>
        <v>221</v>
      </c>
      <c r="N1155" s="218">
        <v>0</v>
      </c>
      <c r="O1155" s="146">
        <v>0</v>
      </c>
      <c r="P1155" s="219">
        <f>ROUND(O1155,0)</f>
        <v>0</v>
      </c>
      <c r="Q1155" s="219">
        <v>0</v>
      </c>
      <c r="R1155" s="219">
        <v>0</v>
      </c>
      <c r="S1155" s="219">
        <f>VLOOKUP(A:A,[3]全区!$A$1:$O$65536,15,FALSE)</f>
        <v>0</v>
      </c>
      <c r="T1155" s="219">
        <v>0</v>
      </c>
      <c r="U1155" s="146">
        <f>VLOOKUP(A:A,[3]全区!$A$1:$Q$65536,17,FALSE)</f>
        <v>0</v>
      </c>
      <c r="V1155" s="219">
        <f>ROUND(U1155,0)</f>
        <v>0</v>
      </c>
      <c r="W1155" s="219">
        <v>0</v>
      </c>
      <c r="X1155" s="182">
        <f>VLOOKUP(A:A,[3]全区!$A$1:$S$65536,19,FALSE)</f>
        <v>0</v>
      </c>
      <c r="Y1155" s="219">
        <f>ROUND(X1155,0)</f>
        <v>0</v>
      </c>
      <c r="AA1155" s="182">
        <f>VLOOKUP(A:A,[2]全区!$A$1:$T$65536,20,FALSE)</f>
        <v>0</v>
      </c>
      <c r="AB1155" s="219">
        <f>ROUND(AA1155,0)</f>
        <v>0</v>
      </c>
      <c r="AC1155" s="182">
        <f>VLOOKUP(A:A,[1]全区!$A$1:$V$65536,22,FALSE)</f>
        <v>0</v>
      </c>
      <c r="AD1155" s="219">
        <f>ROUND(AC1155,0)</f>
        <v>0</v>
      </c>
      <c r="AE1155" s="182">
        <f>VLOOKUP(A:A,[2]全区!$A$1:$P$65536,16,FALSE)</f>
        <v>0</v>
      </c>
      <c r="AF1155" s="219">
        <f>ROUND(AE1155,0)</f>
        <v>0</v>
      </c>
      <c r="AH1155" s="182">
        <v>0</v>
      </c>
      <c r="AI1155" s="182">
        <f>VLOOKUP(A:A,'[4]YB01'!$A$1:$C$1317,3,FALSE)</f>
        <v>0</v>
      </c>
      <c r="AJ1155" s="177">
        <f t="shared" si="2076"/>
        <v>0</v>
      </c>
      <c r="AK1155" s="146">
        <v>0</v>
      </c>
      <c r="AL1155" s="146">
        <f>ROUND(AM1155,0)</f>
        <v>0</v>
      </c>
      <c r="AM1155" s="228">
        <v>0</v>
      </c>
      <c r="AN1155" s="182">
        <f t="shared" si="2026"/>
        <v>0</v>
      </c>
      <c r="AO1155" s="219">
        <v>0</v>
      </c>
      <c r="AP1155" s="176">
        <f>(SUMIF([5]预算调整!$O:$O,A:A,[5]预算调整!$AD:$AD))/10000</f>
        <v>0</v>
      </c>
      <c r="AQ1155" s="219">
        <f t="shared" si="2027"/>
        <v>0</v>
      </c>
      <c r="AR1155" s="219">
        <v>0</v>
      </c>
      <c r="AS1155" s="182">
        <f>(SUMIF([6]预算调整!$F:$F,A:A,[6]预算调整!$P:$P))/10000</f>
        <v>0</v>
      </c>
      <c r="AT1155" s="219">
        <f t="shared" si="2077"/>
        <v>0</v>
      </c>
      <c r="AW1155" s="231">
        <v>0</v>
      </c>
      <c r="AX1155" s="182">
        <f>(SUMIF([7]Sheet2!$B:$B,A:A,[7]Sheet2!$C:$C))/10000</f>
        <v>0</v>
      </c>
      <c r="AY1155" s="219">
        <f t="shared" si="2078"/>
        <v>0</v>
      </c>
      <c r="BC1155" s="182">
        <v>0</v>
      </c>
      <c r="BD1155" s="146">
        <f t="shared" si="2079"/>
        <v>0</v>
      </c>
      <c r="BE1155" s="182">
        <v>0</v>
      </c>
      <c r="BF1155" s="182">
        <f>SUMIF([8]Sheet1!$O:$O,A1155,[8]Sheet1!$AD:$AD)</f>
        <v>0</v>
      </c>
    </row>
    <row r="1156" hidden="1" customHeight="1" spans="1:58">
      <c r="A1156" s="208">
        <v>2210203</v>
      </c>
      <c r="B1156" s="60" t="s">
        <v>979</v>
      </c>
      <c r="C1156" s="63">
        <f t="shared" si="2070"/>
        <v>0</v>
      </c>
      <c r="D1156" s="63">
        <f t="shared" si="2071"/>
        <v>0</v>
      </c>
      <c r="E1156" s="63">
        <f t="shared" si="2072"/>
        <v>0</v>
      </c>
      <c r="F1156" s="63">
        <f t="shared" si="2073"/>
        <v>0</v>
      </c>
      <c r="G1156" s="63">
        <f t="shared" si="2074"/>
        <v>0</v>
      </c>
      <c r="H1156" s="63">
        <f t="shared" si="2075"/>
        <v>0</v>
      </c>
      <c r="I1156" s="106" t="str">
        <f t="shared" si="2028"/>
        <v>否</v>
      </c>
      <c r="J1156" s="146" t="str">
        <f t="shared" si="2029"/>
        <v>项</v>
      </c>
      <c r="K1156" s="146" t="str">
        <f t="shared" si="2030"/>
        <v>221</v>
      </c>
      <c r="N1156" s="218">
        <v>0</v>
      </c>
      <c r="O1156" s="146">
        <v>0</v>
      </c>
      <c r="P1156" s="219">
        <f>ROUND(O1156,0)</f>
        <v>0</v>
      </c>
      <c r="Q1156" s="219">
        <v>0</v>
      </c>
      <c r="R1156" s="219">
        <v>0</v>
      </c>
      <c r="S1156" s="219">
        <f>VLOOKUP(A:A,[3]全区!$A$1:$O$65536,15,FALSE)</f>
        <v>0</v>
      </c>
      <c r="T1156" s="219">
        <v>0</v>
      </c>
      <c r="U1156" s="146">
        <f>VLOOKUP(A:A,[3]全区!$A$1:$Q$65536,17,FALSE)</f>
        <v>0</v>
      </c>
      <c r="V1156" s="219">
        <f>ROUND(U1156,0)</f>
        <v>0</v>
      </c>
      <c r="W1156" s="219">
        <v>0</v>
      </c>
      <c r="X1156" s="182">
        <f>VLOOKUP(A:A,[3]全区!$A$1:$S$65536,19,FALSE)</f>
        <v>0</v>
      </c>
      <c r="Y1156" s="219">
        <f>ROUND(X1156,0)</f>
        <v>0</v>
      </c>
      <c r="AA1156" s="182">
        <f>VLOOKUP(A:A,[2]全区!$A$1:$T$65536,20,FALSE)</f>
        <v>0</v>
      </c>
      <c r="AB1156" s="219">
        <f>ROUND(AA1156,0)</f>
        <v>0</v>
      </c>
      <c r="AC1156" s="182">
        <f>VLOOKUP(A:A,[1]全区!$A$1:$V$65536,22,FALSE)</f>
        <v>0</v>
      </c>
      <c r="AD1156" s="219">
        <f>ROUND(AC1156,0)</f>
        <v>0</v>
      </c>
      <c r="AE1156" s="182">
        <f>VLOOKUP(A:A,[2]全区!$A$1:$P$65536,16,FALSE)</f>
        <v>0</v>
      </c>
      <c r="AF1156" s="219">
        <f>ROUND(AE1156,0)</f>
        <v>0</v>
      </c>
      <c r="AH1156" s="182">
        <v>0</v>
      </c>
      <c r="AI1156" s="182">
        <f>VLOOKUP(A:A,'[4]YB01'!$A$1:$C$1317,3,FALSE)</f>
        <v>0</v>
      </c>
      <c r="AJ1156" s="177">
        <f t="shared" si="2076"/>
        <v>0</v>
      </c>
      <c r="AK1156" s="146">
        <v>0</v>
      </c>
      <c r="AL1156" s="146">
        <f>ROUND(AM1156,0)</f>
        <v>0</v>
      </c>
      <c r="AM1156" s="228">
        <v>0</v>
      </c>
      <c r="AN1156" s="182">
        <f t="shared" si="2026"/>
        <v>0</v>
      </c>
      <c r="AO1156" s="219">
        <v>0</v>
      </c>
      <c r="AP1156" s="176">
        <f>(SUMIF([5]预算调整!$O:$O,A:A,[5]预算调整!$AD:$AD))/10000</f>
        <v>0</v>
      </c>
      <c r="AQ1156" s="219">
        <f t="shared" si="2027"/>
        <v>0</v>
      </c>
      <c r="AR1156" s="219">
        <v>0</v>
      </c>
      <c r="AS1156" s="182">
        <f>(SUMIF([6]预算调整!$F:$F,A:A,[6]预算调整!$P:$P))/10000</f>
        <v>0</v>
      </c>
      <c r="AT1156" s="219">
        <f t="shared" si="2077"/>
        <v>0</v>
      </c>
      <c r="AW1156" s="231">
        <v>0</v>
      </c>
      <c r="AX1156" s="182">
        <f>(SUMIF([7]Sheet2!$B:$B,A:A,[7]Sheet2!$C:$C))/10000</f>
        <v>0</v>
      </c>
      <c r="AY1156" s="219">
        <f t="shared" si="2078"/>
        <v>0</v>
      </c>
      <c r="BC1156" s="182">
        <v>0</v>
      </c>
      <c r="BD1156" s="146">
        <f t="shared" si="2079"/>
        <v>0</v>
      </c>
      <c r="BE1156" s="182">
        <v>0</v>
      </c>
      <c r="BF1156" s="182">
        <f>SUMIF([8]Sheet1!$O:$O,A1156,[8]Sheet1!$AD:$AD)</f>
        <v>0</v>
      </c>
    </row>
    <row r="1157" s="177" customFormat="1" hidden="1" customHeight="1" spans="1:58">
      <c r="A1157" s="209">
        <v>22103</v>
      </c>
      <c r="B1157" s="207" t="s">
        <v>980</v>
      </c>
      <c r="C1157" s="66">
        <f t="shared" ref="C1157:H1157" si="2080">SUM(C1158:C1160)</f>
        <v>0</v>
      </c>
      <c r="D1157" s="66">
        <f t="shared" si="2080"/>
        <v>0</v>
      </c>
      <c r="E1157" s="66">
        <f t="shared" si="2080"/>
        <v>0</v>
      </c>
      <c r="F1157" s="66">
        <f t="shared" si="2080"/>
        <v>0</v>
      </c>
      <c r="G1157" s="66">
        <f t="shared" si="2080"/>
        <v>0</v>
      </c>
      <c r="H1157" s="66">
        <f t="shared" si="2080"/>
        <v>0</v>
      </c>
      <c r="I1157" s="106" t="str">
        <f t="shared" si="2028"/>
        <v>否</v>
      </c>
      <c r="J1157" s="143" t="str">
        <f t="shared" si="2029"/>
        <v>款</v>
      </c>
      <c r="K1157" s="143" t="str">
        <f t="shared" si="2030"/>
        <v>221</v>
      </c>
      <c r="L1157" s="143"/>
      <c r="M1157" s="143"/>
      <c r="N1157" s="143"/>
      <c r="O1157" s="143"/>
      <c r="P1157" s="143"/>
      <c r="Q1157" s="143"/>
      <c r="R1157" s="143"/>
      <c r="S1157" s="143"/>
      <c r="T1157" s="143"/>
      <c r="U1157" s="143"/>
      <c r="V1157" s="143"/>
      <c r="W1157" s="143"/>
      <c r="AN1157" s="182">
        <f t="shared" si="2026"/>
        <v>0</v>
      </c>
      <c r="AO1157" s="219"/>
      <c r="AP1157" s="176">
        <f>(SUMIF([5]预算调整!$O:$O,A:A,[5]预算调整!$AD:$AD))/10000</f>
        <v>0</v>
      </c>
      <c r="AQ1157" s="219">
        <f t="shared" si="2027"/>
        <v>0</v>
      </c>
      <c r="AR1157" s="219"/>
      <c r="AS1157" s="182">
        <v>0</v>
      </c>
      <c r="AX1157" s="182">
        <v>0</v>
      </c>
      <c r="BC1157" s="182"/>
      <c r="BD1157" s="182"/>
      <c r="BE1157" s="182">
        <v>0</v>
      </c>
      <c r="BF1157" s="182"/>
    </row>
    <row r="1158" hidden="1" customHeight="1" spans="1:58">
      <c r="A1158" s="208">
        <v>2210301</v>
      </c>
      <c r="B1158" s="60" t="s">
        <v>981</v>
      </c>
      <c r="C1158" s="63">
        <f t="shared" ref="C1158:C1160" si="2081">N1158+T1158+W1158</f>
        <v>0</v>
      </c>
      <c r="D1158" s="63">
        <f t="shared" ref="D1158:D1160" si="2082">Q1158+T1158</f>
        <v>0</v>
      </c>
      <c r="E1158" s="63">
        <f t="shared" ref="E1158:E1160" si="2083">H1158-C1158</f>
        <v>0</v>
      </c>
      <c r="F1158" s="63">
        <f t="shared" ref="F1158:F1160" si="2084">G1158-D1158</f>
        <v>0</v>
      </c>
      <c r="G1158" s="63">
        <f t="shared" ref="G1158:G1160" si="2085">AW1158</f>
        <v>0</v>
      </c>
      <c r="H1158" s="63">
        <f t="shared" ref="H1158:H1160" si="2086">AK1158+AN1158</f>
        <v>0</v>
      </c>
      <c r="I1158" s="106" t="str">
        <f t="shared" si="2028"/>
        <v>否</v>
      </c>
      <c r="J1158" s="146" t="str">
        <f t="shared" si="2029"/>
        <v>项</v>
      </c>
      <c r="K1158" s="146" t="str">
        <f t="shared" si="2030"/>
        <v>221</v>
      </c>
      <c r="N1158" s="218">
        <v>0</v>
      </c>
      <c r="O1158" s="146">
        <v>0</v>
      </c>
      <c r="P1158" s="219">
        <f>ROUND(O1158,0)</f>
        <v>0</v>
      </c>
      <c r="Q1158" s="219">
        <v>0</v>
      </c>
      <c r="R1158" s="219">
        <v>0</v>
      </c>
      <c r="S1158" s="219">
        <f>VLOOKUP(A:A,[3]全区!$A$1:$O$65536,15,FALSE)</f>
        <v>0</v>
      </c>
      <c r="T1158" s="219">
        <v>0</v>
      </c>
      <c r="U1158" s="146">
        <f>VLOOKUP(A:A,[3]全区!$A$1:$Q$65536,17,FALSE)</f>
        <v>0</v>
      </c>
      <c r="V1158" s="219">
        <f>ROUND(U1158,0)</f>
        <v>0</v>
      </c>
      <c r="W1158" s="219">
        <v>0</v>
      </c>
      <c r="X1158" s="182">
        <f>VLOOKUP(A:A,[3]全区!$A$1:$S$65536,19,FALSE)</f>
        <v>0</v>
      </c>
      <c r="Y1158" s="219">
        <f>ROUND(X1158,0)</f>
        <v>0</v>
      </c>
      <c r="AA1158" s="182">
        <f>VLOOKUP(A:A,[2]全区!$A$1:$T$65536,20,FALSE)</f>
        <v>0</v>
      </c>
      <c r="AB1158" s="219">
        <f>ROUND(AA1158,0)</f>
        <v>0</v>
      </c>
      <c r="AC1158" s="182">
        <f>VLOOKUP(A:A,[1]全区!$A$1:$V$65536,22,FALSE)</f>
        <v>0</v>
      </c>
      <c r="AD1158" s="219">
        <f>ROUND(AC1158,0)</f>
        <v>0</v>
      </c>
      <c r="AE1158" s="182">
        <f>VLOOKUP(A:A,[2]全区!$A$1:$P$65536,16,FALSE)</f>
        <v>0</v>
      </c>
      <c r="AF1158" s="219">
        <f>ROUND(AE1158,0)</f>
        <v>0</v>
      </c>
      <c r="AH1158" s="182">
        <v>0</v>
      </c>
      <c r="AI1158" s="182">
        <f>VLOOKUP(A:A,'[4]YB01'!$A$1:$C$1317,3,FALSE)</f>
        <v>0</v>
      </c>
      <c r="AJ1158" s="177">
        <f t="shared" ref="AJ1158:AJ1160" si="2087">AO1158+AR1158</f>
        <v>0</v>
      </c>
      <c r="AK1158" s="146">
        <v>0</v>
      </c>
      <c r="AL1158" s="146">
        <f>ROUND(AM1158,0)</f>
        <v>0</v>
      </c>
      <c r="AM1158" s="228">
        <v>0</v>
      </c>
      <c r="AN1158" s="182">
        <f t="shared" si="2026"/>
        <v>0</v>
      </c>
      <c r="AO1158" s="219">
        <v>0</v>
      </c>
      <c r="AP1158" s="176">
        <f>(SUMIF([5]预算调整!$O:$O,A:A,[5]预算调整!$AD:$AD))/10000</f>
        <v>0</v>
      </c>
      <c r="AQ1158" s="219">
        <f t="shared" si="2027"/>
        <v>0</v>
      </c>
      <c r="AR1158" s="219">
        <v>0</v>
      </c>
      <c r="AS1158" s="182">
        <f>(SUMIF([6]预算调整!$F:$F,A:A,[6]预算调整!$P:$P))/10000</f>
        <v>0</v>
      </c>
      <c r="AT1158" s="219">
        <f t="shared" ref="AT1158:AT1160" si="2088">ROUND(AS1158,0)</f>
        <v>0</v>
      </c>
      <c r="AW1158" s="231">
        <v>0</v>
      </c>
      <c r="AX1158" s="182">
        <f>(SUMIF([7]Sheet2!$B:$B,A:A,[7]Sheet2!$C:$C))/10000</f>
        <v>0</v>
      </c>
      <c r="AY1158" s="219">
        <f t="shared" ref="AY1158:AY1160" si="2089">ROUND(AX1158,0)</f>
        <v>0</v>
      </c>
      <c r="BC1158" s="182">
        <v>0</v>
      </c>
      <c r="BD1158" s="146">
        <f t="shared" ref="BD1158:BD1160" si="2090">ROUND(BE1158,0)</f>
        <v>0</v>
      </c>
      <c r="BE1158" s="182">
        <v>0</v>
      </c>
      <c r="BF1158" s="182">
        <f>SUMIF([8]Sheet1!$O:$O,A1158,[8]Sheet1!$AD:$AD)</f>
        <v>0</v>
      </c>
    </row>
    <row r="1159" hidden="1" customHeight="1" spans="1:58">
      <c r="A1159" s="208">
        <v>2210302</v>
      </c>
      <c r="B1159" s="60" t="s">
        <v>982</v>
      </c>
      <c r="C1159" s="63">
        <f t="shared" si="2081"/>
        <v>0</v>
      </c>
      <c r="D1159" s="63">
        <f t="shared" si="2082"/>
        <v>0</v>
      </c>
      <c r="E1159" s="63">
        <f t="shared" si="2083"/>
        <v>0</v>
      </c>
      <c r="F1159" s="63">
        <f t="shared" si="2084"/>
        <v>0</v>
      </c>
      <c r="G1159" s="63">
        <f t="shared" si="2085"/>
        <v>0</v>
      </c>
      <c r="H1159" s="63">
        <f t="shared" si="2086"/>
        <v>0</v>
      </c>
      <c r="I1159" s="106" t="str">
        <f t="shared" si="2028"/>
        <v>否</v>
      </c>
      <c r="J1159" s="146" t="str">
        <f t="shared" si="2029"/>
        <v>项</v>
      </c>
      <c r="K1159" s="146" t="str">
        <f t="shared" si="2030"/>
        <v>221</v>
      </c>
      <c r="N1159" s="218">
        <v>0</v>
      </c>
      <c r="P1159" s="219">
        <f>ROUND(O1159,0)</f>
        <v>0</v>
      </c>
      <c r="Q1159" s="219"/>
      <c r="R1159" s="219"/>
      <c r="S1159" s="219"/>
      <c r="T1159" s="219"/>
      <c r="V1159" s="219"/>
      <c r="W1159" s="219">
        <v>0</v>
      </c>
      <c r="Y1159" s="219">
        <f>ROUND(X1159,0)</f>
        <v>0</v>
      </c>
      <c r="AB1159" s="219"/>
      <c r="AD1159" s="219">
        <f>ROUND(AC1159,0)</f>
        <v>0</v>
      </c>
      <c r="AF1159" s="219"/>
      <c r="AH1159" s="182">
        <v>0</v>
      </c>
      <c r="AI1159" s="182">
        <f>VLOOKUP(A:A,'[4]YB01'!$A$1:$C$1317,3,FALSE)</f>
        <v>0</v>
      </c>
      <c r="AJ1159" s="177">
        <f t="shared" si="2087"/>
        <v>0</v>
      </c>
      <c r="AK1159" s="146">
        <v>0</v>
      </c>
      <c r="AL1159" s="146">
        <f>ROUND(AM1159,0)</f>
        <v>0</v>
      </c>
      <c r="AM1159" s="228">
        <v>0</v>
      </c>
      <c r="AN1159" s="182">
        <f t="shared" si="2026"/>
        <v>0</v>
      </c>
      <c r="AO1159" s="219">
        <v>0</v>
      </c>
      <c r="AP1159" s="176">
        <f>(SUMIF([5]预算调整!$O:$O,A:A,[5]预算调整!$AD:$AD))/10000</f>
        <v>0</v>
      </c>
      <c r="AQ1159" s="219">
        <f t="shared" si="2027"/>
        <v>0</v>
      </c>
      <c r="AR1159" s="219">
        <v>0</v>
      </c>
      <c r="AS1159" s="182">
        <f>(SUMIF([6]预算调整!$F:$F,A:A,[6]预算调整!$P:$P))/10000</f>
        <v>0</v>
      </c>
      <c r="AT1159" s="219">
        <f t="shared" si="2088"/>
        <v>0</v>
      </c>
      <c r="AW1159" s="231">
        <v>0</v>
      </c>
      <c r="AX1159" s="182">
        <f>(SUMIF([7]Sheet2!$B:$B,A:A,[7]Sheet2!$C:$C))/10000</f>
        <v>0</v>
      </c>
      <c r="AY1159" s="219">
        <f t="shared" si="2089"/>
        <v>0</v>
      </c>
      <c r="BC1159" s="182">
        <v>0</v>
      </c>
      <c r="BD1159" s="146">
        <f t="shared" si="2090"/>
        <v>0</v>
      </c>
      <c r="BE1159" s="182">
        <v>0</v>
      </c>
      <c r="BF1159" s="182">
        <f>SUMIF([8]Sheet1!$O:$O,A1159,[8]Sheet1!$AD:$AD)</f>
        <v>0</v>
      </c>
    </row>
    <row r="1160" hidden="1" customHeight="1" spans="1:58">
      <c r="A1160" s="208">
        <v>2210399</v>
      </c>
      <c r="B1160" s="60" t="s">
        <v>983</v>
      </c>
      <c r="C1160" s="63">
        <f t="shared" si="2081"/>
        <v>0</v>
      </c>
      <c r="D1160" s="63">
        <f t="shared" si="2082"/>
        <v>0</v>
      </c>
      <c r="E1160" s="63">
        <f t="shared" si="2083"/>
        <v>0</v>
      </c>
      <c r="F1160" s="63">
        <f t="shared" si="2084"/>
        <v>0</v>
      </c>
      <c r="G1160" s="63">
        <f t="shared" si="2085"/>
        <v>0</v>
      </c>
      <c r="H1160" s="63">
        <f t="shared" si="2086"/>
        <v>0</v>
      </c>
      <c r="I1160" s="106" t="str">
        <f t="shared" si="2028"/>
        <v>否</v>
      </c>
      <c r="J1160" s="146" t="str">
        <f t="shared" si="2029"/>
        <v>项</v>
      </c>
      <c r="K1160" s="146" t="str">
        <f t="shared" si="2030"/>
        <v>221</v>
      </c>
      <c r="N1160" s="218">
        <v>0</v>
      </c>
      <c r="O1160" s="146">
        <v>0</v>
      </c>
      <c r="P1160" s="219">
        <f>ROUND(O1160,0)</f>
        <v>0</v>
      </c>
      <c r="Q1160" s="219">
        <v>0</v>
      </c>
      <c r="R1160" s="219">
        <v>0</v>
      </c>
      <c r="S1160" s="219">
        <f>VLOOKUP(A:A,[3]全区!$A$1:$O$65536,15,FALSE)</f>
        <v>0</v>
      </c>
      <c r="T1160" s="219">
        <v>0</v>
      </c>
      <c r="U1160" s="146">
        <f>VLOOKUP(A:A,[3]全区!$A$1:$Q$65536,17,FALSE)</f>
        <v>0</v>
      </c>
      <c r="V1160" s="219">
        <f>ROUND(U1160,0)</f>
        <v>0</v>
      </c>
      <c r="W1160" s="219">
        <v>0</v>
      </c>
      <c r="X1160" s="182">
        <f>VLOOKUP(A:A,[3]全区!$A$1:$S$65536,19,FALSE)</f>
        <v>0</v>
      </c>
      <c r="Y1160" s="219">
        <f>ROUND(X1160,0)</f>
        <v>0</v>
      </c>
      <c r="AA1160" s="182">
        <f>VLOOKUP(A:A,[2]全区!$A$1:$T$65536,20,FALSE)</f>
        <v>0</v>
      </c>
      <c r="AB1160" s="219">
        <f>ROUND(AA1160,0)</f>
        <v>0</v>
      </c>
      <c r="AC1160" s="182">
        <f>VLOOKUP(A:A,[1]全区!$A$1:$V$65536,22,FALSE)</f>
        <v>0</v>
      </c>
      <c r="AD1160" s="219">
        <f>ROUND(AC1160,0)</f>
        <v>0</v>
      </c>
      <c r="AE1160" s="182">
        <f>VLOOKUP(A:A,[2]全区!$A$1:$P$65536,16,FALSE)</f>
        <v>0</v>
      </c>
      <c r="AF1160" s="219">
        <f>ROUND(AE1160,0)</f>
        <v>0</v>
      </c>
      <c r="AH1160" s="182">
        <v>0</v>
      </c>
      <c r="AI1160" s="182">
        <f>VLOOKUP(A:A,'[4]YB01'!$A$1:$C$1317,3,FALSE)</f>
        <v>0</v>
      </c>
      <c r="AJ1160" s="177">
        <f t="shared" si="2087"/>
        <v>0</v>
      </c>
      <c r="AK1160" s="146">
        <v>0</v>
      </c>
      <c r="AL1160" s="146">
        <f>ROUND(AM1160,0)</f>
        <v>0</v>
      </c>
      <c r="AM1160" s="228">
        <v>0</v>
      </c>
      <c r="AN1160" s="182">
        <f t="shared" si="2026"/>
        <v>0</v>
      </c>
      <c r="AO1160" s="219">
        <v>0</v>
      </c>
      <c r="AP1160" s="176">
        <f>(SUMIF([5]预算调整!$O:$O,A:A,[5]预算调整!$AD:$AD))/10000</f>
        <v>0</v>
      </c>
      <c r="AQ1160" s="219">
        <f t="shared" si="2027"/>
        <v>0</v>
      </c>
      <c r="AR1160" s="219">
        <v>0</v>
      </c>
      <c r="AS1160" s="182">
        <f>(SUMIF([6]预算调整!$F:$F,A:A,[6]预算调整!$P:$P))/10000</f>
        <v>0</v>
      </c>
      <c r="AT1160" s="219">
        <f t="shared" si="2088"/>
        <v>0</v>
      </c>
      <c r="AW1160" s="231">
        <v>0</v>
      </c>
      <c r="AX1160" s="182">
        <f>(SUMIF([7]Sheet2!$B:$B,A:A,[7]Sheet2!$C:$C))/10000</f>
        <v>0</v>
      </c>
      <c r="AY1160" s="219">
        <f t="shared" si="2089"/>
        <v>0</v>
      </c>
      <c r="BC1160" s="182">
        <v>0</v>
      </c>
      <c r="BD1160" s="146">
        <f t="shared" si="2090"/>
        <v>0</v>
      </c>
      <c r="BE1160" s="182">
        <v>0</v>
      </c>
      <c r="BF1160" s="182">
        <f>SUMIF([8]Sheet1!$O:$O,A1160,[8]Sheet1!$AD:$AD)</f>
        <v>0</v>
      </c>
    </row>
    <row r="1161" s="177" customFormat="1" customHeight="1" spans="1:58">
      <c r="A1161" s="234">
        <v>222</v>
      </c>
      <c r="B1161" s="205" t="s">
        <v>984</v>
      </c>
      <c r="C1161" s="55">
        <f t="shared" ref="C1161:H1161" si="2091">SUM(C1162,C1180,C1186,C1192)</f>
        <v>280</v>
      </c>
      <c r="D1161" s="55">
        <f t="shared" si="2091"/>
        <v>0</v>
      </c>
      <c r="E1161" s="55">
        <f t="shared" si="2091"/>
        <v>-75</v>
      </c>
      <c r="F1161" s="55">
        <f t="shared" si="2091"/>
        <v>0</v>
      </c>
      <c r="G1161" s="55">
        <f t="shared" si="2091"/>
        <v>0</v>
      </c>
      <c r="H1161" s="55">
        <f t="shared" si="2091"/>
        <v>205</v>
      </c>
      <c r="I1161" s="106" t="str">
        <f t="shared" si="2028"/>
        <v>是</v>
      </c>
      <c r="J1161" s="143" t="str">
        <f t="shared" si="2029"/>
        <v>类</v>
      </c>
      <c r="K1161" s="143" t="str">
        <f t="shared" si="2030"/>
        <v>222</v>
      </c>
      <c r="L1161" s="143"/>
      <c r="M1161" s="143"/>
      <c r="N1161" s="143"/>
      <c r="O1161" s="143"/>
      <c r="P1161" s="143"/>
      <c r="Q1161" s="143"/>
      <c r="R1161" s="143"/>
      <c r="S1161" s="143"/>
      <c r="T1161" s="143"/>
      <c r="U1161" s="143"/>
      <c r="V1161" s="143"/>
      <c r="W1161" s="143"/>
      <c r="AN1161" s="182">
        <f t="shared" si="2026"/>
        <v>0</v>
      </c>
      <c r="AO1161" s="219"/>
      <c r="AP1161" s="176">
        <f>(SUMIF([5]预算调整!$O:$O,A:A,[5]预算调整!$AD:$AD))/10000</f>
        <v>0</v>
      </c>
      <c r="AQ1161" s="219">
        <f t="shared" si="2027"/>
        <v>0</v>
      </c>
      <c r="AR1161" s="219"/>
      <c r="AS1161" s="182">
        <v>0</v>
      </c>
      <c r="AX1161" s="182">
        <v>0</v>
      </c>
      <c r="BC1161" s="182"/>
      <c r="BD1161" s="182"/>
      <c r="BE1161" s="182">
        <v>0</v>
      </c>
      <c r="BF1161" s="182"/>
    </row>
    <row r="1162" s="177" customFormat="1" customHeight="1" spans="1:58">
      <c r="A1162" s="209">
        <v>22201</v>
      </c>
      <c r="B1162" s="207" t="s">
        <v>985</v>
      </c>
      <c r="C1162" s="66">
        <f t="shared" ref="C1162:H1162" si="2092">SUM(C1163:C1179)</f>
        <v>147</v>
      </c>
      <c r="D1162" s="66">
        <f t="shared" si="2092"/>
        <v>0</v>
      </c>
      <c r="E1162" s="66">
        <f t="shared" si="2092"/>
        <v>-50</v>
      </c>
      <c r="F1162" s="66">
        <f t="shared" si="2092"/>
        <v>0</v>
      </c>
      <c r="G1162" s="66">
        <f t="shared" si="2092"/>
        <v>0</v>
      </c>
      <c r="H1162" s="66">
        <f t="shared" si="2092"/>
        <v>97</v>
      </c>
      <c r="I1162" s="106" t="str">
        <f t="shared" si="2028"/>
        <v>是</v>
      </c>
      <c r="J1162" s="143" t="str">
        <f t="shared" si="2029"/>
        <v>款</v>
      </c>
      <c r="K1162" s="143" t="str">
        <f t="shared" si="2030"/>
        <v>222</v>
      </c>
      <c r="L1162" s="143"/>
      <c r="M1162" s="143"/>
      <c r="N1162" s="143"/>
      <c r="O1162" s="143"/>
      <c r="P1162" s="143"/>
      <c r="Q1162" s="143"/>
      <c r="R1162" s="143"/>
      <c r="S1162" s="143"/>
      <c r="T1162" s="143"/>
      <c r="U1162" s="143"/>
      <c r="V1162" s="143"/>
      <c r="W1162" s="143"/>
      <c r="AN1162" s="182">
        <f t="shared" si="2026"/>
        <v>0</v>
      </c>
      <c r="AO1162" s="219"/>
      <c r="AP1162" s="176">
        <f>(SUMIF([5]预算调整!$O:$O,A:A,[5]预算调整!$AD:$AD))/10000</f>
        <v>0</v>
      </c>
      <c r="AQ1162" s="219">
        <f t="shared" si="2027"/>
        <v>0</v>
      </c>
      <c r="AR1162" s="219"/>
      <c r="AS1162" s="182">
        <v>0</v>
      </c>
      <c r="AX1162" s="182">
        <v>0</v>
      </c>
      <c r="BC1162" s="182"/>
      <c r="BD1162" s="182"/>
      <c r="BE1162" s="182">
        <v>0</v>
      </c>
      <c r="BF1162" s="182"/>
    </row>
    <row r="1163" hidden="1" customHeight="1" spans="1:58">
      <c r="A1163" s="208">
        <v>2220101</v>
      </c>
      <c r="B1163" s="60" t="s">
        <v>101</v>
      </c>
      <c r="C1163" s="63">
        <f t="shared" ref="C1163:C1179" si="2093">N1163+T1163+W1163</f>
        <v>0</v>
      </c>
      <c r="D1163" s="63">
        <f t="shared" ref="D1163:D1179" si="2094">Q1163+T1163</f>
        <v>0</v>
      </c>
      <c r="E1163" s="63">
        <f t="shared" ref="E1163:E1179" si="2095">H1163-C1163</f>
        <v>0</v>
      </c>
      <c r="F1163" s="63">
        <f t="shared" ref="F1163:F1179" si="2096">G1163-D1163</f>
        <v>0</v>
      </c>
      <c r="G1163" s="63">
        <f t="shared" ref="G1163:G1179" si="2097">AW1163</f>
        <v>0</v>
      </c>
      <c r="H1163" s="63">
        <f t="shared" ref="H1163:H1179" si="2098">AK1163+AN1163</f>
        <v>0</v>
      </c>
      <c r="I1163" s="106" t="str">
        <f t="shared" si="2028"/>
        <v>否</v>
      </c>
      <c r="J1163" s="146" t="str">
        <f t="shared" si="2029"/>
        <v>项</v>
      </c>
      <c r="K1163" s="146" t="str">
        <f t="shared" si="2030"/>
        <v>222</v>
      </c>
      <c r="N1163" s="218">
        <v>0</v>
      </c>
      <c r="O1163" s="146">
        <v>0</v>
      </c>
      <c r="P1163" s="219">
        <f t="shared" ref="P1163:P1179" si="2099">ROUND(O1163,0)</f>
        <v>0</v>
      </c>
      <c r="Q1163" s="219">
        <v>0</v>
      </c>
      <c r="R1163" s="219">
        <v>0</v>
      </c>
      <c r="S1163" s="219">
        <f>VLOOKUP(A:A,[3]全区!$A$1:$O$65536,15,FALSE)</f>
        <v>0</v>
      </c>
      <c r="T1163" s="219">
        <v>0</v>
      </c>
      <c r="U1163" s="146">
        <f>VLOOKUP(A:A,[3]全区!$A$1:$Q$65536,17,FALSE)</f>
        <v>0</v>
      </c>
      <c r="V1163" s="219">
        <f t="shared" ref="V1163:V1179" si="2100">ROUND(U1163,0)</f>
        <v>0</v>
      </c>
      <c r="W1163" s="219">
        <v>0</v>
      </c>
      <c r="X1163" s="182">
        <f>VLOOKUP(A:A,[3]全区!$A$1:$S$65536,19,FALSE)</f>
        <v>0</v>
      </c>
      <c r="Y1163" s="219">
        <f t="shared" ref="Y1163:Y1179" si="2101">ROUND(X1163,0)</f>
        <v>0</v>
      </c>
      <c r="AA1163" s="182">
        <f>VLOOKUP(A:A,[2]全区!$A$1:$T$65536,20,FALSE)</f>
        <v>0</v>
      </c>
      <c r="AB1163" s="219">
        <f t="shared" ref="AB1163:AB1179" si="2102">ROUND(AA1163,0)</f>
        <v>0</v>
      </c>
      <c r="AC1163" s="182">
        <f>VLOOKUP(A:A,[1]全区!$A$1:$V$65536,22,FALSE)</f>
        <v>0</v>
      </c>
      <c r="AD1163" s="219">
        <f t="shared" ref="AD1163:AD1179" si="2103">ROUND(AC1163,0)</f>
        <v>0</v>
      </c>
      <c r="AE1163" s="182">
        <f>VLOOKUP(A:A,[2]全区!$A$1:$P$65536,16,FALSE)</f>
        <v>0</v>
      </c>
      <c r="AF1163" s="219">
        <f t="shared" ref="AF1163:AF1179" si="2104">ROUND(AE1163,0)</f>
        <v>0</v>
      </c>
      <c r="AH1163" s="182">
        <v>0</v>
      </c>
      <c r="AI1163" s="182">
        <f>VLOOKUP(A:A,'[4]YB01'!$A$1:$C$1317,3,FALSE)</f>
        <v>0</v>
      </c>
      <c r="AJ1163" s="177">
        <f t="shared" ref="AJ1163:AJ1179" si="2105">AO1163+AR1163</f>
        <v>0</v>
      </c>
      <c r="AK1163" s="146">
        <v>0</v>
      </c>
      <c r="AL1163" s="146">
        <f t="shared" ref="AL1163:AL1179" si="2106">ROUND(AM1163,0)</f>
        <v>0</v>
      </c>
      <c r="AM1163" s="228">
        <v>0</v>
      </c>
      <c r="AN1163" s="182">
        <f t="shared" ref="AN1163:AN1226" si="2107">BC1163+BG1163</f>
        <v>0</v>
      </c>
      <c r="AO1163" s="219">
        <v>0</v>
      </c>
      <c r="AP1163" s="176">
        <f>(SUMIF([5]预算调整!$O:$O,A:A,[5]预算调整!$AD:$AD))/10000</f>
        <v>0</v>
      </c>
      <c r="AQ1163" s="219">
        <f t="shared" si="2027"/>
        <v>0</v>
      </c>
      <c r="AR1163" s="219">
        <v>0</v>
      </c>
      <c r="AS1163" s="182">
        <f>(SUMIF([6]预算调整!$F:$F,A:A,[6]预算调整!$P:$P))/10000</f>
        <v>0</v>
      </c>
      <c r="AT1163" s="219">
        <f t="shared" ref="AT1163:AT1179" si="2108">ROUND(AS1163,0)</f>
        <v>0</v>
      </c>
      <c r="AW1163" s="231">
        <v>0</v>
      </c>
      <c r="AX1163" s="182">
        <f>(SUMIF([7]Sheet2!$B:$B,A:A,[7]Sheet2!$C:$C))/10000</f>
        <v>0</v>
      </c>
      <c r="AY1163" s="219">
        <f t="shared" ref="AY1163:AY1179" si="2109">ROUND(AX1163,0)</f>
        <v>0</v>
      </c>
      <c r="BC1163" s="182">
        <v>0</v>
      </c>
      <c r="BD1163" s="146">
        <f t="shared" ref="BD1163:BD1179" si="2110">ROUND(BE1163,0)</f>
        <v>0</v>
      </c>
      <c r="BE1163" s="182">
        <v>0</v>
      </c>
      <c r="BF1163" s="182">
        <f>SUMIF([8]Sheet1!$O:$O,A1163,[8]Sheet1!$AD:$AD)</f>
        <v>0</v>
      </c>
    </row>
    <row r="1164" hidden="1" customHeight="1" spans="1:58">
      <c r="A1164" s="208">
        <v>2220102</v>
      </c>
      <c r="B1164" s="60" t="s">
        <v>102</v>
      </c>
      <c r="C1164" s="63">
        <f t="shared" si="2093"/>
        <v>0</v>
      </c>
      <c r="D1164" s="63">
        <f t="shared" si="2094"/>
        <v>0</v>
      </c>
      <c r="E1164" s="63">
        <f t="shared" si="2095"/>
        <v>0</v>
      </c>
      <c r="F1164" s="63">
        <f t="shared" si="2096"/>
        <v>0</v>
      </c>
      <c r="G1164" s="63">
        <f t="shared" si="2097"/>
        <v>0</v>
      </c>
      <c r="H1164" s="63">
        <f t="shared" si="2098"/>
        <v>0</v>
      </c>
      <c r="I1164" s="106" t="str">
        <f t="shared" si="2028"/>
        <v>否</v>
      </c>
      <c r="J1164" s="146" t="str">
        <f t="shared" si="2029"/>
        <v>项</v>
      </c>
      <c r="K1164" s="146" t="str">
        <f t="shared" si="2030"/>
        <v>222</v>
      </c>
      <c r="N1164" s="218">
        <v>0</v>
      </c>
      <c r="O1164" s="146">
        <v>0</v>
      </c>
      <c r="P1164" s="219">
        <f t="shared" si="2099"/>
        <v>0</v>
      </c>
      <c r="Q1164" s="219">
        <v>0</v>
      </c>
      <c r="R1164" s="219">
        <v>0</v>
      </c>
      <c r="S1164" s="219">
        <f>VLOOKUP(A:A,[3]全区!$A$1:$O$65536,15,FALSE)</f>
        <v>0</v>
      </c>
      <c r="T1164" s="219">
        <v>0</v>
      </c>
      <c r="U1164" s="146">
        <f>VLOOKUP(A:A,[3]全区!$A$1:$Q$65536,17,FALSE)</f>
        <v>0</v>
      </c>
      <c r="V1164" s="219">
        <f t="shared" si="2100"/>
        <v>0</v>
      </c>
      <c r="W1164" s="219">
        <v>0</v>
      </c>
      <c r="X1164" s="182">
        <f>VLOOKUP(A:A,[3]全区!$A$1:$S$65536,19,FALSE)</f>
        <v>0</v>
      </c>
      <c r="Y1164" s="219">
        <f t="shared" si="2101"/>
        <v>0</v>
      </c>
      <c r="AA1164" s="182">
        <f>VLOOKUP(A:A,[2]全区!$A$1:$T$65536,20,FALSE)</f>
        <v>0</v>
      </c>
      <c r="AB1164" s="219">
        <f t="shared" si="2102"/>
        <v>0</v>
      </c>
      <c r="AC1164" s="182">
        <f>VLOOKUP(A:A,[1]全区!$A$1:$V$65536,22,FALSE)</f>
        <v>0</v>
      </c>
      <c r="AD1164" s="219">
        <f t="shared" si="2103"/>
        <v>0</v>
      </c>
      <c r="AE1164" s="182">
        <f>VLOOKUP(A:A,[2]全区!$A$1:$P$65536,16,FALSE)</f>
        <v>0</v>
      </c>
      <c r="AF1164" s="219">
        <f t="shared" si="2104"/>
        <v>0</v>
      </c>
      <c r="AH1164" s="182">
        <v>0</v>
      </c>
      <c r="AI1164" s="182">
        <f>VLOOKUP(A:A,'[4]YB01'!$A$1:$C$1317,3,FALSE)</f>
        <v>0</v>
      </c>
      <c r="AJ1164" s="177">
        <f t="shared" si="2105"/>
        <v>0</v>
      </c>
      <c r="AK1164" s="146">
        <v>0</v>
      </c>
      <c r="AL1164" s="146">
        <f t="shared" si="2106"/>
        <v>0</v>
      </c>
      <c r="AM1164" s="228">
        <v>0</v>
      </c>
      <c r="AN1164" s="182">
        <f t="shared" si="2107"/>
        <v>0</v>
      </c>
      <c r="AO1164" s="219">
        <v>0</v>
      </c>
      <c r="AP1164" s="176">
        <f>(SUMIF([5]预算调整!$O:$O,A:A,[5]预算调整!$AD:$AD))/10000</f>
        <v>0</v>
      </c>
      <c r="AQ1164" s="219">
        <f t="shared" si="2027"/>
        <v>0</v>
      </c>
      <c r="AR1164" s="219">
        <v>0</v>
      </c>
      <c r="AS1164" s="182">
        <f>(SUMIF([6]预算调整!$F:$F,A:A,[6]预算调整!$P:$P))/10000</f>
        <v>0</v>
      </c>
      <c r="AT1164" s="219">
        <f t="shared" si="2108"/>
        <v>0</v>
      </c>
      <c r="AW1164" s="231">
        <v>0</v>
      </c>
      <c r="AX1164" s="182">
        <f>(SUMIF([7]Sheet2!$B:$B,A:A,[7]Sheet2!$C:$C))/10000</f>
        <v>0</v>
      </c>
      <c r="AY1164" s="219">
        <f t="shared" si="2109"/>
        <v>0</v>
      </c>
      <c r="BC1164" s="182">
        <v>0</v>
      </c>
      <c r="BD1164" s="146">
        <f t="shared" si="2110"/>
        <v>0</v>
      </c>
      <c r="BE1164" s="182">
        <v>0</v>
      </c>
      <c r="BF1164" s="182">
        <f>SUMIF([8]Sheet1!$O:$O,A1164,[8]Sheet1!$AD:$AD)</f>
        <v>0</v>
      </c>
    </row>
    <row r="1165" hidden="1" customHeight="1" spans="1:58">
      <c r="A1165" s="208">
        <v>2220103</v>
      </c>
      <c r="B1165" s="60" t="s">
        <v>103</v>
      </c>
      <c r="C1165" s="63">
        <f t="shared" si="2093"/>
        <v>0</v>
      </c>
      <c r="D1165" s="63">
        <f t="shared" si="2094"/>
        <v>0</v>
      </c>
      <c r="E1165" s="63">
        <f t="shared" si="2095"/>
        <v>0</v>
      </c>
      <c r="F1165" s="63">
        <f t="shared" si="2096"/>
        <v>0</v>
      </c>
      <c r="G1165" s="63">
        <f t="shared" si="2097"/>
        <v>0</v>
      </c>
      <c r="H1165" s="63">
        <f t="shared" si="2098"/>
        <v>0</v>
      </c>
      <c r="I1165" s="106" t="str">
        <f t="shared" si="2028"/>
        <v>否</v>
      </c>
      <c r="J1165" s="146" t="str">
        <f t="shared" si="2029"/>
        <v>项</v>
      </c>
      <c r="K1165" s="146" t="str">
        <f t="shared" si="2030"/>
        <v>222</v>
      </c>
      <c r="N1165" s="218">
        <v>0</v>
      </c>
      <c r="O1165" s="146">
        <v>0</v>
      </c>
      <c r="P1165" s="219">
        <f t="shared" si="2099"/>
        <v>0</v>
      </c>
      <c r="Q1165" s="219">
        <v>0</v>
      </c>
      <c r="R1165" s="219">
        <v>0</v>
      </c>
      <c r="S1165" s="219">
        <f>VLOOKUP(A:A,[3]全区!$A$1:$O$65536,15,FALSE)</f>
        <v>0</v>
      </c>
      <c r="T1165" s="219">
        <v>0</v>
      </c>
      <c r="U1165" s="146">
        <f>VLOOKUP(A:A,[3]全区!$A$1:$Q$65536,17,FALSE)</f>
        <v>0</v>
      </c>
      <c r="V1165" s="219">
        <f t="shared" si="2100"/>
        <v>0</v>
      </c>
      <c r="W1165" s="219">
        <v>0</v>
      </c>
      <c r="X1165" s="182">
        <f>VLOOKUP(A:A,[3]全区!$A$1:$S$65536,19,FALSE)</f>
        <v>0</v>
      </c>
      <c r="Y1165" s="219">
        <f t="shared" si="2101"/>
        <v>0</v>
      </c>
      <c r="AA1165" s="182">
        <f>VLOOKUP(A:A,[2]全区!$A$1:$T$65536,20,FALSE)</f>
        <v>0</v>
      </c>
      <c r="AB1165" s="219">
        <f t="shared" si="2102"/>
        <v>0</v>
      </c>
      <c r="AC1165" s="182">
        <f>VLOOKUP(A:A,[1]全区!$A$1:$V$65536,22,FALSE)</f>
        <v>0</v>
      </c>
      <c r="AD1165" s="219">
        <f t="shared" si="2103"/>
        <v>0</v>
      </c>
      <c r="AE1165" s="182">
        <f>VLOOKUP(A:A,[2]全区!$A$1:$P$65536,16,FALSE)</f>
        <v>0</v>
      </c>
      <c r="AF1165" s="219">
        <f t="shared" si="2104"/>
        <v>0</v>
      </c>
      <c r="AH1165" s="182">
        <v>0</v>
      </c>
      <c r="AI1165" s="182">
        <f>VLOOKUP(A:A,'[4]YB01'!$A$1:$C$1317,3,FALSE)</f>
        <v>0</v>
      </c>
      <c r="AJ1165" s="177">
        <f t="shared" si="2105"/>
        <v>0</v>
      </c>
      <c r="AK1165" s="146">
        <v>0</v>
      </c>
      <c r="AL1165" s="146">
        <f t="shared" si="2106"/>
        <v>0</v>
      </c>
      <c r="AM1165" s="228">
        <v>0</v>
      </c>
      <c r="AN1165" s="182">
        <f t="shared" si="2107"/>
        <v>0</v>
      </c>
      <c r="AO1165" s="219">
        <v>0</v>
      </c>
      <c r="AP1165" s="176">
        <f>(SUMIF([5]预算调整!$O:$O,A:A,[5]预算调整!$AD:$AD))/10000</f>
        <v>0</v>
      </c>
      <c r="AQ1165" s="219">
        <f t="shared" si="2027"/>
        <v>0</v>
      </c>
      <c r="AR1165" s="219">
        <v>0</v>
      </c>
      <c r="AS1165" s="182">
        <f>(SUMIF([6]预算调整!$F:$F,A:A,[6]预算调整!$P:$P))/10000</f>
        <v>0</v>
      </c>
      <c r="AT1165" s="219">
        <f t="shared" si="2108"/>
        <v>0</v>
      </c>
      <c r="AW1165" s="231">
        <v>0</v>
      </c>
      <c r="AX1165" s="182">
        <f>(SUMIF([7]Sheet2!$B:$B,A:A,[7]Sheet2!$C:$C))/10000</f>
        <v>0</v>
      </c>
      <c r="AY1165" s="219">
        <f t="shared" si="2109"/>
        <v>0</v>
      </c>
      <c r="BC1165" s="182">
        <v>0</v>
      </c>
      <c r="BD1165" s="146">
        <f t="shared" si="2110"/>
        <v>0</v>
      </c>
      <c r="BE1165" s="182">
        <v>0</v>
      </c>
      <c r="BF1165" s="182">
        <f>SUMIF([8]Sheet1!$O:$O,A1165,[8]Sheet1!$AD:$AD)</f>
        <v>0</v>
      </c>
    </row>
    <row r="1166" hidden="1" customHeight="1" spans="1:58">
      <c r="A1166" s="208">
        <v>2220104</v>
      </c>
      <c r="B1166" s="60" t="s">
        <v>986</v>
      </c>
      <c r="C1166" s="63">
        <f t="shared" si="2093"/>
        <v>0</v>
      </c>
      <c r="D1166" s="63">
        <f t="shared" si="2094"/>
        <v>0</v>
      </c>
      <c r="E1166" s="63">
        <f t="shared" si="2095"/>
        <v>0</v>
      </c>
      <c r="F1166" s="63">
        <f t="shared" si="2096"/>
        <v>0</v>
      </c>
      <c r="G1166" s="63">
        <f t="shared" si="2097"/>
        <v>0</v>
      </c>
      <c r="H1166" s="63">
        <f t="shared" si="2098"/>
        <v>0</v>
      </c>
      <c r="I1166" s="106" t="str">
        <f t="shared" si="2028"/>
        <v>否</v>
      </c>
      <c r="J1166" s="146" t="str">
        <f t="shared" si="2029"/>
        <v>项</v>
      </c>
      <c r="K1166" s="146" t="str">
        <f t="shared" si="2030"/>
        <v>222</v>
      </c>
      <c r="N1166" s="218">
        <v>0</v>
      </c>
      <c r="O1166" s="146">
        <v>0</v>
      </c>
      <c r="P1166" s="219">
        <f t="shared" si="2099"/>
        <v>0</v>
      </c>
      <c r="Q1166" s="219">
        <v>0</v>
      </c>
      <c r="R1166" s="219">
        <v>0</v>
      </c>
      <c r="S1166" s="219">
        <f>VLOOKUP(A:A,[3]全区!$A$1:$O$65536,15,FALSE)</f>
        <v>0</v>
      </c>
      <c r="T1166" s="219">
        <v>0</v>
      </c>
      <c r="U1166" s="146">
        <f>VLOOKUP(A:A,[3]全区!$A$1:$Q$65536,17,FALSE)</f>
        <v>0</v>
      </c>
      <c r="V1166" s="219">
        <f t="shared" si="2100"/>
        <v>0</v>
      </c>
      <c r="W1166" s="219">
        <v>0</v>
      </c>
      <c r="X1166" s="182">
        <f>VLOOKUP(A:A,[3]全区!$A$1:$S$65536,19,FALSE)</f>
        <v>0</v>
      </c>
      <c r="Y1166" s="219">
        <f t="shared" si="2101"/>
        <v>0</v>
      </c>
      <c r="AA1166" s="182">
        <f>VLOOKUP(A:A,[2]全区!$A$1:$T$65536,20,FALSE)</f>
        <v>0</v>
      </c>
      <c r="AB1166" s="219">
        <f t="shared" si="2102"/>
        <v>0</v>
      </c>
      <c r="AC1166" s="182">
        <f>VLOOKUP(A:A,[1]全区!$A$1:$V$65536,22,FALSE)</f>
        <v>0</v>
      </c>
      <c r="AD1166" s="219">
        <f t="shared" si="2103"/>
        <v>0</v>
      </c>
      <c r="AE1166" s="182">
        <f>VLOOKUP(A:A,[2]全区!$A$1:$P$65536,16,FALSE)</f>
        <v>0</v>
      </c>
      <c r="AF1166" s="219">
        <f t="shared" si="2104"/>
        <v>0</v>
      </c>
      <c r="AH1166" s="182">
        <v>0</v>
      </c>
      <c r="AI1166" s="182">
        <f>VLOOKUP(A:A,'[4]YB01'!$A$1:$C$1317,3,FALSE)</f>
        <v>0</v>
      </c>
      <c r="AJ1166" s="177">
        <f t="shared" si="2105"/>
        <v>0</v>
      </c>
      <c r="AK1166" s="146">
        <v>0</v>
      </c>
      <c r="AL1166" s="146">
        <f t="shared" si="2106"/>
        <v>0</v>
      </c>
      <c r="AM1166" s="228">
        <v>0</v>
      </c>
      <c r="AN1166" s="182">
        <f t="shared" si="2107"/>
        <v>0</v>
      </c>
      <c r="AO1166" s="219">
        <v>0</v>
      </c>
      <c r="AP1166" s="176">
        <f>(SUMIF([5]预算调整!$O:$O,A:A,[5]预算调整!$AD:$AD))/10000</f>
        <v>0</v>
      </c>
      <c r="AQ1166" s="219">
        <f t="shared" si="2027"/>
        <v>0</v>
      </c>
      <c r="AR1166" s="219">
        <v>0</v>
      </c>
      <c r="AS1166" s="182">
        <f>(SUMIF([6]预算调整!$F:$F,A:A,[6]预算调整!$P:$P))/10000</f>
        <v>0</v>
      </c>
      <c r="AT1166" s="219">
        <f t="shared" si="2108"/>
        <v>0</v>
      </c>
      <c r="AW1166" s="231">
        <v>0</v>
      </c>
      <c r="AX1166" s="182">
        <f>(SUMIF([7]Sheet2!$B:$B,A:A,[7]Sheet2!$C:$C))/10000</f>
        <v>0</v>
      </c>
      <c r="AY1166" s="219">
        <f t="shared" si="2109"/>
        <v>0</v>
      </c>
      <c r="BC1166" s="182">
        <v>0</v>
      </c>
      <c r="BD1166" s="146">
        <f t="shared" si="2110"/>
        <v>0</v>
      </c>
      <c r="BE1166" s="182">
        <v>0</v>
      </c>
      <c r="BF1166" s="182">
        <f>SUMIF([8]Sheet1!$O:$O,A1166,[8]Sheet1!$AD:$AD)</f>
        <v>0</v>
      </c>
    </row>
    <row r="1167" hidden="1" customHeight="1" spans="1:58">
      <c r="A1167" s="208">
        <v>2220105</v>
      </c>
      <c r="B1167" s="60" t="s">
        <v>987</v>
      </c>
      <c r="C1167" s="63">
        <f t="shared" si="2093"/>
        <v>0</v>
      </c>
      <c r="D1167" s="63">
        <f t="shared" si="2094"/>
        <v>0</v>
      </c>
      <c r="E1167" s="63">
        <f t="shared" si="2095"/>
        <v>0</v>
      </c>
      <c r="F1167" s="63">
        <f t="shared" si="2096"/>
        <v>0</v>
      </c>
      <c r="G1167" s="63">
        <f t="shared" si="2097"/>
        <v>0</v>
      </c>
      <c r="H1167" s="63">
        <f t="shared" si="2098"/>
        <v>0</v>
      </c>
      <c r="I1167" s="106" t="str">
        <f t="shared" si="2028"/>
        <v>否</v>
      </c>
      <c r="J1167" s="146" t="str">
        <f t="shared" si="2029"/>
        <v>项</v>
      </c>
      <c r="K1167" s="146" t="str">
        <f t="shared" si="2030"/>
        <v>222</v>
      </c>
      <c r="N1167" s="218">
        <v>0</v>
      </c>
      <c r="O1167" s="146">
        <v>0</v>
      </c>
      <c r="P1167" s="219">
        <f t="shared" si="2099"/>
        <v>0</v>
      </c>
      <c r="Q1167" s="219">
        <v>0</v>
      </c>
      <c r="R1167" s="219">
        <v>0</v>
      </c>
      <c r="S1167" s="219">
        <f>VLOOKUP(A:A,[3]全区!$A$1:$O$65536,15,FALSE)</f>
        <v>0</v>
      </c>
      <c r="T1167" s="219">
        <v>0</v>
      </c>
      <c r="U1167" s="146">
        <f>VLOOKUP(A:A,[3]全区!$A$1:$Q$65536,17,FALSE)</f>
        <v>0</v>
      </c>
      <c r="V1167" s="219">
        <f t="shared" si="2100"/>
        <v>0</v>
      </c>
      <c r="W1167" s="219">
        <v>0</v>
      </c>
      <c r="X1167" s="182">
        <f>VLOOKUP(A:A,[3]全区!$A$1:$S$65536,19,FALSE)</f>
        <v>0</v>
      </c>
      <c r="Y1167" s="219">
        <f t="shared" si="2101"/>
        <v>0</v>
      </c>
      <c r="AA1167" s="182">
        <f>VLOOKUP(A:A,[2]全区!$A$1:$T$65536,20,FALSE)</f>
        <v>0</v>
      </c>
      <c r="AB1167" s="219">
        <f t="shared" si="2102"/>
        <v>0</v>
      </c>
      <c r="AC1167" s="182">
        <f>VLOOKUP(A:A,[1]全区!$A$1:$V$65536,22,FALSE)</f>
        <v>0</v>
      </c>
      <c r="AD1167" s="219">
        <f t="shared" si="2103"/>
        <v>0</v>
      </c>
      <c r="AE1167" s="182">
        <f>VLOOKUP(A:A,[2]全区!$A$1:$P$65536,16,FALSE)</f>
        <v>0</v>
      </c>
      <c r="AF1167" s="219">
        <f t="shared" si="2104"/>
        <v>0</v>
      </c>
      <c r="AH1167" s="182">
        <v>0</v>
      </c>
      <c r="AI1167" s="182">
        <f>VLOOKUP(A:A,'[4]YB01'!$A$1:$C$1317,3,FALSE)</f>
        <v>0</v>
      </c>
      <c r="AJ1167" s="177">
        <f t="shared" si="2105"/>
        <v>0</v>
      </c>
      <c r="AK1167" s="146">
        <v>0</v>
      </c>
      <c r="AL1167" s="146">
        <f t="shared" si="2106"/>
        <v>0</v>
      </c>
      <c r="AM1167" s="228">
        <v>0</v>
      </c>
      <c r="AN1167" s="182">
        <f t="shared" si="2107"/>
        <v>0</v>
      </c>
      <c r="AO1167" s="219">
        <v>0</v>
      </c>
      <c r="AP1167" s="176">
        <f>(SUMIF([5]预算调整!$O:$O,A:A,[5]预算调整!$AD:$AD))/10000</f>
        <v>0</v>
      </c>
      <c r="AQ1167" s="219">
        <f t="shared" si="2027"/>
        <v>0</v>
      </c>
      <c r="AR1167" s="219">
        <v>0</v>
      </c>
      <c r="AS1167" s="182">
        <f>(SUMIF([6]预算调整!$F:$F,A:A,[6]预算调整!$P:$P))/10000</f>
        <v>0</v>
      </c>
      <c r="AT1167" s="219">
        <f t="shared" si="2108"/>
        <v>0</v>
      </c>
      <c r="AW1167" s="231">
        <v>0</v>
      </c>
      <c r="AX1167" s="182">
        <f>(SUMIF([7]Sheet2!$B:$B,A:A,[7]Sheet2!$C:$C))/10000</f>
        <v>0</v>
      </c>
      <c r="AY1167" s="219">
        <f t="shared" si="2109"/>
        <v>0</v>
      </c>
      <c r="BC1167" s="182">
        <v>0</v>
      </c>
      <c r="BD1167" s="146">
        <f t="shared" si="2110"/>
        <v>0</v>
      </c>
      <c r="BE1167" s="182">
        <v>0</v>
      </c>
      <c r="BF1167" s="182">
        <f>SUMIF([8]Sheet1!$O:$O,A1167,[8]Sheet1!$AD:$AD)</f>
        <v>0</v>
      </c>
    </row>
    <row r="1168" customHeight="1" spans="1:58">
      <c r="A1168" s="208">
        <v>2220106</v>
      </c>
      <c r="B1168" s="60" t="s">
        <v>988</v>
      </c>
      <c r="C1168" s="63">
        <f t="shared" si="2093"/>
        <v>100</v>
      </c>
      <c r="D1168" s="63">
        <f t="shared" si="2094"/>
        <v>0</v>
      </c>
      <c r="E1168" s="63">
        <f t="shared" si="2095"/>
        <v>-50</v>
      </c>
      <c r="F1168" s="63">
        <f t="shared" si="2096"/>
        <v>0</v>
      </c>
      <c r="G1168" s="63">
        <f t="shared" si="2097"/>
        <v>0</v>
      </c>
      <c r="H1168" s="63">
        <f t="shared" si="2098"/>
        <v>50</v>
      </c>
      <c r="I1168" s="106" t="str">
        <f t="shared" si="2028"/>
        <v>是</v>
      </c>
      <c r="J1168" s="146" t="str">
        <f t="shared" si="2029"/>
        <v>项</v>
      </c>
      <c r="K1168" s="146" t="str">
        <f t="shared" si="2030"/>
        <v>222</v>
      </c>
      <c r="N1168" s="218">
        <v>100</v>
      </c>
      <c r="O1168" s="146">
        <v>100</v>
      </c>
      <c r="P1168" s="219">
        <f t="shared" si="2099"/>
        <v>100</v>
      </c>
      <c r="Q1168" s="219">
        <v>0</v>
      </c>
      <c r="R1168" s="219">
        <v>0</v>
      </c>
      <c r="S1168" s="219">
        <f>VLOOKUP(A:A,[3]全区!$A$1:$O$65536,15,FALSE)</f>
        <v>0</v>
      </c>
      <c r="T1168" s="219">
        <v>0</v>
      </c>
      <c r="U1168" s="146">
        <f>VLOOKUP(A:A,[3]全区!$A$1:$Q$65536,17,FALSE)</f>
        <v>0</v>
      </c>
      <c r="V1168" s="219">
        <f t="shared" si="2100"/>
        <v>0</v>
      </c>
      <c r="W1168" s="219">
        <v>0</v>
      </c>
      <c r="X1168" s="182">
        <f>VLOOKUP(A:A,[3]全区!$A$1:$S$65536,19,FALSE)</f>
        <v>0</v>
      </c>
      <c r="Y1168" s="219">
        <f t="shared" si="2101"/>
        <v>0</v>
      </c>
      <c r="AA1168" s="182">
        <f>VLOOKUP(A:A,[2]全区!$A$1:$T$65536,20,FALSE)</f>
        <v>0</v>
      </c>
      <c r="AB1168" s="219">
        <f t="shared" si="2102"/>
        <v>0</v>
      </c>
      <c r="AC1168" s="182">
        <f>VLOOKUP(A:A,[1]全区!$A$1:$V$65536,22,FALSE)</f>
        <v>0</v>
      </c>
      <c r="AD1168" s="219">
        <f t="shared" si="2103"/>
        <v>0</v>
      </c>
      <c r="AE1168" s="182">
        <f>VLOOKUP(A:A,[2]全区!$A$1:$P$65536,16,FALSE)</f>
        <v>0</v>
      </c>
      <c r="AF1168" s="219">
        <f t="shared" si="2104"/>
        <v>0</v>
      </c>
      <c r="AH1168" s="182">
        <v>50</v>
      </c>
      <c r="AI1168" s="182">
        <f>VLOOKUP(A:A,'[4]YB01'!$A$1:$C$1317,3,FALSE)</f>
        <v>50</v>
      </c>
      <c r="AJ1168" s="177">
        <f t="shared" si="2105"/>
        <v>0</v>
      </c>
      <c r="AK1168" s="146">
        <v>50</v>
      </c>
      <c r="AL1168" s="146">
        <f t="shared" si="2106"/>
        <v>50</v>
      </c>
      <c r="AM1168" s="228">
        <v>49.9764</v>
      </c>
      <c r="AN1168" s="182">
        <f t="shared" si="2107"/>
        <v>0</v>
      </c>
      <c r="AO1168" s="219">
        <v>0</v>
      </c>
      <c r="AP1168" s="176">
        <f>(SUMIF([5]预算调整!$O:$O,A:A,[5]预算调整!$AD:$AD))/10000</f>
        <v>0</v>
      </c>
      <c r="AQ1168" s="219">
        <f t="shared" si="2027"/>
        <v>0</v>
      </c>
      <c r="AR1168" s="219">
        <v>0</v>
      </c>
      <c r="AS1168" s="182">
        <f>(SUMIF([6]预算调整!$F:$F,A:A,[6]预算调整!$P:$P))/10000</f>
        <v>0</v>
      </c>
      <c r="AT1168" s="219">
        <f t="shared" si="2108"/>
        <v>0</v>
      </c>
      <c r="AW1168" s="231">
        <v>0</v>
      </c>
      <c r="AX1168" s="182">
        <f>(SUMIF([7]Sheet2!$B:$B,A:A,[7]Sheet2!$C:$C))/10000</f>
        <v>0</v>
      </c>
      <c r="AY1168" s="219">
        <f t="shared" si="2109"/>
        <v>0</v>
      </c>
      <c r="BC1168" s="182">
        <v>0</v>
      </c>
      <c r="BD1168" s="146">
        <f t="shared" si="2110"/>
        <v>0</v>
      </c>
      <c r="BE1168" s="182">
        <v>0</v>
      </c>
      <c r="BF1168" s="182">
        <f>SUMIF([8]Sheet1!$O:$O,A1168,[8]Sheet1!$AD:$AD)</f>
        <v>0</v>
      </c>
    </row>
    <row r="1169" hidden="1" customHeight="1" spans="1:58">
      <c r="A1169" s="208">
        <v>2220107</v>
      </c>
      <c r="B1169" s="60" t="s">
        <v>989</v>
      </c>
      <c r="C1169" s="63">
        <f t="shared" si="2093"/>
        <v>0</v>
      </c>
      <c r="D1169" s="63">
        <f t="shared" si="2094"/>
        <v>0</v>
      </c>
      <c r="E1169" s="63">
        <f t="shared" si="2095"/>
        <v>0</v>
      </c>
      <c r="F1169" s="63">
        <f t="shared" si="2096"/>
        <v>0</v>
      </c>
      <c r="G1169" s="63">
        <f t="shared" si="2097"/>
        <v>0</v>
      </c>
      <c r="H1169" s="63">
        <f t="shared" si="2098"/>
        <v>0</v>
      </c>
      <c r="I1169" s="106" t="str">
        <f t="shared" si="2028"/>
        <v>否</v>
      </c>
      <c r="J1169" s="146" t="str">
        <f t="shared" si="2029"/>
        <v>项</v>
      </c>
      <c r="K1169" s="146" t="str">
        <f t="shared" si="2030"/>
        <v>222</v>
      </c>
      <c r="N1169" s="218">
        <v>0</v>
      </c>
      <c r="O1169" s="146">
        <v>0</v>
      </c>
      <c r="P1169" s="219">
        <f t="shared" si="2099"/>
        <v>0</v>
      </c>
      <c r="Q1169" s="219">
        <v>0</v>
      </c>
      <c r="R1169" s="219">
        <v>0</v>
      </c>
      <c r="S1169" s="219">
        <f>VLOOKUP(A:A,[3]全区!$A$1:$O$65536,15,FALSE)</f>
        <v>0</v>
      </c>
      <c r="T1169" s="219">
        <v>0</v>
      </c>
      <c r="U1169" s="146">
        <f>VLOOKUP(A:A,[3]全区!$A$1:$Q$65536,17,FALSE)</f>
        <v>0</v>
      </c>
      <c r="V1169" s="219">
        <f t="shared" si="2100"/>
        <v>0</v>
      </c>
      <c r="W1169" s="219">
        <v>0</v>
      </c>
      <c r="X1169" s="182">
        <f>VLOOKUP(A:A,[3]全区!$A$1:$S$65536,19,FALSE)</f>
        <v>0</v>
      </c>
      <c r="Y1169" s="219">
        <f t="shared" si="2101"/>
        <v>0</v>
      </c>
      <c r="AA1169" s="182">
        <f>VLOOKUP(A:A,[2]全区!$A$1:$T$65536,20,FALSE)</f>
        <v>0</v>
      </c>
      <c r="AB1169" s="219">
        <f t="shared" si="2102"/>
        <v>0</v>
      </c>
      <c r="AC1169" s="182">
        <f>VLOOKUP(A:A,[1]全区!$A$1:$V$65536,22,FALSE)</f>
        <v>0</v>
      </c>
      <c r="AD1169" s="219">
        <f t="shared" si="2103"/>
        <v>0</v>
      </c>
      <c r="AE1169" s="182">
        <f>VLOOKUP(A:A,[2]全区!$A$1:$P$65536,16,FALSE)</f>
        <v>0</v>
      </c>
      <c r="AF1169" s="219">
        <f t="shared" si="2104"/>
        <v>0</v>
      </c>
      <c r="AH1169" s="182">
        <v>0</v>
      </c>
      <c r="AI1169" s="182">
        <f>VLOOKUP(A:A,'[4]YB01'!$A$1:$C$1317,3,FALSE)</f>
        <v>0</v>
      </c>
      <c r="AJ1169" s="177">
        <f t="shared" si="2105"/>
        <v>0</v>
      </c>
      <c r="AK1169" s="146">
        <v>0</v>
      </c>
      <c r="AL1169" s="146">
        <f t="shared" si="2106"/>
        <v>0</v>
      </c>
      <c r="AM1169" s="228">
        <v>0</v>
      </c>
      <c r="AN1169" s="182">
        <f t="shared" si="2107"/>
        <v>0</v>
      </c>
      <c r="AO1169" s="219">
        <v>0</v>
      </c>
      <c r="AP1169" s="176">
        <f>(SUMIF([5]预算调整!$O:$O,A:A,[5]预算调整!$AD:$AD))/10000</f>
        <v>0</v>
      </c>
      <c r="AQ1169" s="219">
        <f t="shared" si="2027"/>
        <v>0</v>
      </c>
      <c r="AR1169" s="219">
        <v>0</v>
      </c>
      <c r="AS1169" s="182">
        <f>(SUMIF([6]预算调整!$F:$F,A:A,[6]预算调整!$P:$P))/10000</f>
        <v>0</v>
      </c>
      <c r="AT1169" s="219">
        <f t="shared" si="2108"/>
        <v>0</v>
      </c>
      <c r="AW1169" s="231">
        <v>0</v>
      </c>
      <c r="AX1169" s="182">
        <f>(SUMIF([7]Sheet2!$B:$B,A:A,[7]Sheet2!$C:$C))/10000</f>
        <v>0</v>
      </c>
      <c r="AY1169" s="219">
        <f t="shared" si="2109"/>
        <v>0</v>
      </c>
      <c r="BC1169" s="182">
        <v>0</v>
      </c>
      <c r="BD1169" s="146">
        <f t="shared" si="2110"/>
        <v>0</v>
      </c>
      <c r="BE1169" s="182">
        <v>0</v>
      </c>
      <c r="BF1169" s="182">
        <f>SUMIF([8]Sheet1!$O:$O,A1169,[8]Sheet1!$AD:$AD)</f>
        <v>0</v>
      </c>
    </row>
    <row r="1170" hidden="1" customHeight="1" spans="1:58">
      <c r="A1170" s="208">
        <v>2220112</v>
      </c>
      <c r="B1170" s="60" t="s">
        <v>990</v>
      </c>
      <c r="C1170" s="63">
        <f t="shared" si="2093"/>
        <v>0</v>
      </c>
      <c r="D1170" s="63">
        <f t="shared" si="2094"/>
        <v>0</v>
      </c>
      <c r="E1170" s="63">
        <f t="shared" si="2095"/>
        <v>0</v>
      </c>
      <c r="F1170" s="63">
        <f t="shared" si="2096"/>
        <v>0</v>
      </c>
      <c r="G1170" s="63">
        <f t="shared" si="2097"/>
        <v>0</v>
      </c>
      <c r="H1170" s="63">
        <f t="shared" si="2098"/>
        <v>0</v>
      </c>
      <c r="I1170" s="106" t="str">
        <f t="shared" si="2028"/>
        <v>否</v>
      </c>
      <c r="J1170" s="146" t="str">
        <f t="shared" si="2029"/>
        <v>项</v>
      </c>
      <c r="K1170" s="146" t="str">
        <f t="shared" si="2030"/>
        <v>222</v>
      </c>
      <c r="N1170" s="218">
        <v>0</v>
      </c>
      <c r="O1170" s="146">
        <v>0</v>
      </c>
      <c r="P1170" s="219">
        <f t="shared" si="2099"/>
        <v>0</v>
      </c>
      <c r="Q1170" s="219">
        <v>0</v>
      </c>
      <c r="R1170" s="219">
        <v>0</v>
      </c>
      <c r="S1170" s="219">
        <f>VLOOKUP(A:A,[3]全区!$A$1:$O$65536,15,FALSE)</f>
        <v>0</v>
      </c>
      <c r="T1170" s="219">
        <v>0</v>
      </c>
      <c r="U1170" s="146">
        <f>VLOOKUP(A:A,[3]全区!$A$1:$Q$65536,17,FALSE)</f>
        <v>0</v>
      </c>
      <c r="V1170" s="219">
        <f t="shared" si="2100"/>
        <v>0</v>
      </c>
      <c r="W1170" s="219">
        <v>0</v>
      </c>
      <c r="X1170" s="182">
        <f>VLOOKUP(A:A,[3]全区!$A$1:$S$65536,19,FALSE)</f>
        <v>0</v>
      </c>
      <c r="Y1170" s="219">
        <f t="shared" si="2101"/>
        <v>0</v>
      </c>
      <c r="AA1170" s="182">
        <f>VLOOKUP(A:A,[2]全区!$A$1:$T$65536,20,FALSE)</f>
        <v>0</v>
      </c>
      <c r="AB1170" s="219">
        <f t="shared" si="2102"/>
        <v>0</v>
      </c>
      <c r="AC1170" s="182">
        <f>VLOOKUP(A:A,[1]全区!$A$1:$V$65536,22,FALSE)</f>
        <v>0</v>
      </c>
      <c r="AD1170" s="219">
        <f t="shared" si="2103"/>
        <v>0</v>
      </c>
      <c r="AE1170" s="182">
        <f>VLOOKUP(A:A,[2]全区!$A$1:$P$65536,16,FALSE)</f>
        <v>0</v>
      </c>
      <c r="AF1170" s="219">
        <f t="shared" si="2104"/>
        <v>0</v>
      </c>
      <c r="AH1170" s="182">
        <v>0</v>
      </c>
      <c r="AI1170" s="182">
        <f>VLOOKUP(A:A,'[4]YB01'!$A$1:$C$1317,3,FALSE)</f>
        <v>0</v>
      </c>
      <c r="AJ1170" s="177">
        <f t="shared" si="2105"/>
        <v>0</v>
      </c>
      <c r="AK1170" s="146">
        <v>0</v>
      </c>
      <c r="AL1170" s="146">
        <f t="shared" si="2106"/>
        <v>0</v>
      </c>
      <c r="AM1170" s="228">
        <v>0</v>
      </c>
      <c r="AN1170" s="182">
        <f t="shared" si="2107"/>
        <v>0</v>
      </c>
      <c r="AO1170" s="219">
        <v>0</v>
      </c>
      <c r="AP1170" s="176">
        <f>(SUMIF([5]预算调整!$O:$O,A:A,[5]预算调整!$AD:$AD))/10000</f>
        <v>0</v>
      </c>
      <c r="AQ1170" s="219">
        <f t="shared" si="2027"/>
        <v>0</v>
      </c>
      <c r="AR1170" s="219">
        <v>0</v>
      </c>
      <c r="AS1170" s="182">
        <f>(SUMIF([6]预算调整!$F:$F,A:A,[6]预算调整!$P:$P))/10000</f>
        <v>0</v>
      </c>
      <c r="AT1170" s="219">
        <f t="shared" si="2108"/>
        <v>0</v>
      </c>
      <c r="AW1170" s="231">
        <v>0</v>
      </c>
      <c r="AX1170" s="182">
        <f>(SUMIF([7]Sheet2!$B:$B,A:A,[7]Sheet2!$C:$C))/10000</f>
        <v>0</v>
      </c>
      <c r="AY1170" s="219">
        <f t="shared" si="2109"/>
        <v>0</v>
      </c>
      <c r="BC1170" s="182">
        <v>0</v>
      </c>
      <c r="BD1170" s="146">
        <f t="shared" si="2110"/>
        <v>0</v>
      </c>
      <c r="BE1170" s="182">
        <v>0</v>
      </c>
      <c r="BF1170" s="182">
        <f>SUMIF([8]Sheet1!$O:$O,A1170,[8]Sheet1!$AD:$AD)</f>
        <v>0</v>
      </c>
    </row>
    <row r="1171" hidden="1" customHeight="1" spans="1:58">
      <c r="A1171" s="208">
        <v>2220113</v>
      </c>
      <c r="B1171" s="60" t="s">
        <v>991</v>
      </c>
      <c r="C1171" s="63">
        <f t="shared" si="2093"/>
        <v>0</v>
      </c>
      <c r="D1171" s="63">
        <f t="shared" si="2094"/>
        <v>0</v>
      </c>
      <c r="E1171" s="63">
        <f t="shared" si="2095"/>
        <v>0</v>
      </c>
      <c r="F1171" s="63">
        <f t="shared" si="2096"/>
        <v>0</v>
      </c>
      <c r="G1171" s="63">
        <f t="shared" si="2097"/>
        <v>0</v>
      </c>
      <c r="H1171" s="63">
        <f t="shared" si="2098"/>
        <v>0</v>
      </c>
      <c r="I1171" s="106" t="str">
        <f t="shared" si="2028"/>
        <v>否</v>
      </c>
      <c r="J1171" s="146" t="str">
        <f t="shared" si="2029"/>
        <v>项</v>
      </c>
      <c r="K1171" s="146" t="str">
        <f t="shared" si="2030"/>
        <v>222</v>
      </c>
      <c r="N1171" s="218">
        <v>0</v>
      </c>
      <c r="O1171" s="146">
        <v>0</v>
      </c>
      <c r="P1171" s="219">
        <f t="shared" si="2099"/>
        <v>0</v>
      </c>
      <c r="Q1171" s="219">
        <v>0</v>
      </c>
      <c r="R1171" s="219">
        <v>0</v>
      </c>
      <c r="S1171" s="219">
        <f>VLOOKUP(A:A,[3]全区!$A$1:$O$65536,15,FALSE)</f>
        <v>0</v>
      </c>
      <c r="T1171" s="219">
        <v>0</v>
      </c>
      <c r="U1171" s="146">
        <f>VLOOKUP(A:A,[3]全区!$A$1:$Q$65536,17,FALSE)</f>
        <v>0</v>
      </c>
      <c r="V1171" s="219">
        <f t="shared" si="2100"/>
        <v>0</v>
      </c>
      <c r="W1171" s="219">
        <v>0</v>
      </c>
      <c r="X1171" s="182">
        <f>VLOOKUP(A:A,[3]全区!$A$1:$S$65536,19,FALSE)</f>
        <v>0</v>
      </c>
      <c r="Y1171" s="219">
        <f t="shared" si="2101"/>
        <v>0</v>
      </c>
      <c r="AA1171" s="182">
        <f>VLOOKUP(A:A,[2]全区!$A$1:$T$65536,20,FALSE)</f>
        <v>0</v>
      </c>
      <c r="AB1171" s="219">
        <f t="shared" si="2102"/>
        <v>0</v>
      </c>
      <c r="AC1171" s="182">
        <f>VLOOKUP(A:A,[1]全区!$A$1:$V$65536,22,FALSE)</f>
        <v>0</v>
      </c>
      <c r="AD1171" s="219">
        <f t="shared" si="2103"/>
        <v>0</v>
      </c>
      <c r="AE1171" s="182">
        <f>VLOOKUP(A:A,[2]全区!$A$1:$P$65536,16,FALSE)</f>
        <v>0</v>
      </c>
      <c r="AF1171" s="219">
        <f t="shared" si="2104"/>
        <v>0</v>
      </c>
      <c r="AH1171" s="182">
        <v>0</v>
      </c>
      <c r="AI1171" s="182">
        <f>VLOOKUP(A:A,'[4]YB01'!$A$1:$C$1317,3,FALSE)</f>
        <v>0</v>
      </c>
      <c r="AJ1171" s="177">
        <f t="shared" si="2105"/>
        <v>0</v>
      </c>
      <c r="AK1171" s="146">
        <v>0</v>
      </c>
      <c r="AL1171" s="146">
        <f t="shared" si="2106"/>
        <v>0</v>
      </c>
      <c r="AM1171" s="228">
        <v>0</v>
      </c>
      <c r="AN1171" s="182">
        <f t="shared" si="2107"/>
        <v>0</v>
      </c>
      <c r="AO1171" s="219">
        <v>0</v>
      </c>
      <c r="AP1171" s="176">
        <f>(SUMIF([5]预算调整!$O:$O,A:A,[5]预算调整!$AD:$AD))/10000</f>
        <v>0</v>
      </c>
      <c r="AQ1171" s="219">
        <f t="shared" si="2027"/>
        <v>0</v>
      </c>
      <c r="AR1171" s="219">
        <v>0</v>
      </c>
      <c r="AS1171" s="182">
        <f>(SUMIF([6]预算调整!$F:$F,A:A,[6]预算调整!$P:$P))/10000</f>
        <v>0</v>
      </c>
      <c r="AT1171" s="219">
        <f t="shared" si="2108"/>
        <v>0</v>
      </c>
      <c r="AW1171" s="231">
        <v>0</v>
      </c>
      <c r="AX1171" s="182">
        <f>(SUMIF([7]Sheet2!$B:$B,A:A,[7]Sheet2!$C:$C))/10000</f>
        <v>0</v>
      </c>
      <c r="AY1171" s="219">
        <f t="shared" si="2109"/>
        <v>0</v>
      </c>
      <c r="BC1171" s="182">
        <v>0</v>
      </c>
      <c r="BD1171" s="146">
        <f t="shared" si="2110"/>
        <v>0</v>
      </c>
      <c r="BE1171" s="182">
        <v>0</v>
      </c>
      <c r="BF1171" s="182">
        <f>SUMIF([8]Sheet1!$O:$O,A1171,[8]Sheet1!$AD:$AD)</f>
        <v>0</v>
      </c>
    </row>
    <row r="1172" hidden="1" customHeight="1" spans="1:58">
      <c r="A1172" s="208">
        <v>2220114</v>
      </c>
      <c r="B1172" s="60" t="s">
        <v>992</v>
      </c>
      <c r="C1172" s="63">
        <f t="shared" si="2093"/>
        <v>0</v>
      </c>
      <c r="D1172" s="63">
        <f t="shared" si="2094"/>
        <v>0</v>
      </c>
      <c r="E1172" s="63">
        <f t="shared" si="2095"/>
        <v>0</v>
      </c>
      <c r="F1172" s="63">
        <f t="shared" si="2096"/>
        <v>0</v>
      </c>
      <c r="G1172" s="63">
        <f t="shared" si="2097"/>
        <v>0</v>
      </c>
      <c r="H1172" s="63">
        <f t="shared" si="2098"/>
        <v>0</v>
      </c>
      <c r="I1172" s="106" t="str">
        <f t="shared" si="2028"/>
        <v>否</v>
      </c>
      <c r="J1172" s="146" t="str">
        <f t="shared" si="2029"/>
        <v>项</v>
      </c>
      <c r="K1172" s="146" t="str">
        <f t="shared" si="2030"/>
        <v>222</v>
      </c>
      <c r="N1172" s="218">
        <v>0</v>
      </c>
      <c r="O1172" s="146">
        <v>0</v>
      </c>
      <c r="P1172" s="219">
        <f t="shared" si="2099"/>
        <v>0</v>
      </c>
      <c r="Q1172" s="219">
        <v>0</v>
      </c>
      <c r="R1172" s="219">
        <v>0</v>
      </c>
      <c r="S1172" s="219">
        <f>VLOOKUP(A:A,[3]全区!$A$1:$O$65536,15,FALSE)</f>
        <v>0</v>
      </c>
      <c r="T1172" s="219">
        <v>0</v>
      </c>
      <c r="U1172" s="146">
        <f>VLOOKUP(A:A,[3]全区!$A$1:$Q$65536,17,FALSE)</f>
        <v>0</v>
      </c>
      <c r="V1172" s="219">
        <f t="shared" si="2100"/>
        <v>0</v>
      </c>
      <c r="W1172" s="219">
        <v>0</v>
      </c>
      <c r="X1172" s="182">
        <f>VLOOKUP(A:A,[3]全区!$A$1:$S$65536,19,FALSE)</f>
        <v>0</v>
      </c>
      <c r="Y1172" s="219">
        <f t="shared" si="2101"/>
        <v>0</v>
      </c>
      <c r="AA1172" s="182">
        <f>VLOOKUP(A:A,[2]全区!$A$1:$T$65536,20,FALSE)</f>
        <v>0</v>
      </c>
      <c r="AB1172" s="219">
        <f t="shared" si="2102"/>
        <v>0</v>
      </c>
      <c r="AC1172" s="182">
        <f>VLOOKUP(A:A,[1]全区!$A$1:$V$65536,22,FALSE)</f>
        <v>0</v>
      </c>
      <c r="AD1172" s="219">
        <f t="shared" si="2103"/>
        <v>0</v>
      </c>
      <c r="AE1172" s="182">
        <f>VLOOKUP(A:A,[2]全区!$A$1:$P$65536,16,FALSE)</f>
        <v>0</v>
      </c>
      <c r="AF1172" s="219">
        <f t="shared" si="2104"/>
        <v>0</v>
      </c>
      <c r="AH1172" s="182">
        <v>0</v>
      </c>
      <c r="AI1172" s="182">
        <f>VLOOKUP(A:A,'[4]YB01'!$A$1:$C$1317,3,FALSE)</f>
        <v>0</v>
      </c>
      <c r="AJ1172" s="177">
        <f t="shared" si="2105"/>
        <v>0</v>
      </c>
      <c r="AK1172" s="146">
        <v>0</v>
      </c>
      <c r="AL1172" s="146">
        <f t="shared" si="2106"/>
        <v>0</v>
      </c>
      <c r="AM1172" s="228">
        <v>0</v>
      </c>
      <c r="AN1172" s="182">
        <f t="shared" si="2107"/>
        <v>0</v>
      </c>
      <c r="AO1172" s="219">
        <v>0</v>
      </c>
      <c r="AP1172" s="176">
        <f>(SUMIF([5]预算调整!$O:$O,A:A,[5]预算调整!$AD:$AD))/10000</f>
        <v>0</v>
      </c>
      <c r="AQ1172" s="219">
        <f t="shared" si="2027"/>
        <v>0</v>
      </c>
      <c r="AR1172" s="219">
        <v>0</v>
      </c>
      <c r="AS1172" s="182">
        <f>(SUMIF([6]预算调整!$F:$F,A:A,[6]预算调整!$P:$P))/10000</f>
        <v>0</v>
      </c>
      <c r="AT1172" s="219">
        <f t="shared" si="2108"/>
        <v>0</v>
      </c>
      <c r="AW1172" s="231">
        <v>0</v>
      </c>
      <c r="AX1172" s="182">
        <f>(SUMIF([7]Sheet2!$B:$B,A:A,[7]Sheet2!$C:$C))/10000</f>
        <v>0</v>
      </c>
      <c r="AY1172" s="219">
        <f t="shared" si="2109"/>
        <v>0</v>
      </c>
      <c r="BC1172" s="182">
        <v>0</v>
      </c>
      <c r="BD1172" s="146">
        <f t="shared" si="2110"/>
        <v>0</v>
      </c>
      <c r="BE1172" s="182">
        <v>0</v>
      </c>
      <c r="BF1172" s="182">
        <f>SUMIF([8]Sheet1!$O:$O,A1172,[8]Sheet1!$AD:$AD)</f>
        <v>0</v>
      </c>
    </row>
    <row r="1173" customHeight="1" spans="1:58">
      <c r="A1173" s="208">
        <v>2220115</v>
      </c>
      <c r="B1173" s="60" t="s">
        <v>993</v>
      </c>
      <c r="C1173" s="63">
        <f t="shared" si="2093"/>
        <v>47</v>
      </c>
      <c r="D1173" s="63">
        <f t="shared" si="2094"/>
        <v>0</v>
      </c>
      <c r="E1173" s="63">
        <f t="shared" si="2095"/>
        <v>0</v>
      </c>
      <c r="F1173" s="63">
        <f t="shared" si="2096"/>
        <v>0</v>
      </c>
      <c r="G1173" s="63">
        <f t="shared" si="2097"/>
        <v>0</v>
      </c>
      <c r="H1173" s="63">
        <f t="shared" si="2098"/>
        <v>47</v>
      </c>
      <c r="I1173" s="106" t="str">
        <f t="shared" si="2028"/>
        <v>是</v>
      </c>
      <c r="J1173" s="146" t="str">
        <f t="shared" si="2029"/>
        <v>项</v>
      </c>
      <c r="K1173" s="146" t="str">
        <f t="shared" si="2030"/>
        <v>222</v>
      </c>
      <c r="N1173" s="218">
        <v>47</v>
      </c>
      <c r="O1173" s="146">
        <v>47</v>
      </c>
      <c r="P1173" s="219">
        <f t="shared" si="2099"/>
        <v>47</v>
      </c>
      <c r="Q1173" s="219">
        <v>0</v>
      </c>
      <c r="R1173" s="219">
        <v>0</v>
      </c>
      <c r="S1173" s="219">
        <f>VLOOKUP(A:A,[3]全区!$A$1:$O$65536,15,FALSE)</f>
        <v>0</v>
      </c>
      <c r="T1173" s="219">
        <v>0</v>
      </c>
      <c r="U1173" s="146">
        <f>VLOOKUP(A:A,[3]全区!$A$1:$Q$65536,17,FALSE)</f>
        <v>0</v>
      </c>
      <c r="V1173" s="219">
        <f t="shared" si="2100"/>
        <v>0</v>
      </c>
      <c r="W1173" s="219">
        <v>0</v>
      </c>
      <c r="X1173" s="182">
        <f>VLOOKUP(A:A,[3]全区!$A$1:$S$65536,19,FALSE)</f>
        <v>0</v>
      </c>
      <c r="Y1173" s="219">
        <f t="shared" si="2101"/>
        <v>0</v>
      </c>
      <c r="AA1173" s="182">
        <f>VLOOKUP(A:A,[2]全区!$A$1:$T$65536,20,FALSE)</f>
        <v>0</v>
      </c>
      <c r="AB1173" s="219">
        <f t="shared" si="2102"/>
        <v>0</v>
      </c>
      <c r="AC1173" s="182">
        <f>VLOOKUP(A:A,[1]全区!$A$1:$V$65536,22,FALSE)</f>
        <v>0</v>
      </c>
      <c r="AD1173" s="219">
        <f t="shared" si="2103"/>
        <v>0</v>
      </c>
      <c r="AE1173" s="182">
        <f>VLOOKUP(A:A,[2]全区!$A$1:$P$65536,16,FALSE)</f>
        <v>0</v>
      </c>
      <c r="AF1173" s="219">
        <f t="shared" si="2104"/>
        <v>0</v>
      </c>
      <c r="AH1173" s="182">
        <v>47</v>
      </c>
      <c r="AI1173" s="182">
        <f>VLOOKUP(A:A,'[4]YB01'!$A$1:$C$1317,3,FALSE)</f>
        <v>47</v>
      </c>
      <c r="AJ1173" s="177">
        <f t="shared" si="2105"/>
        <v>0</v>
      </c>
      <c r="AK1173" s="146">
        <v>47</v>
      </c>
      <c r="AL1173" s="146">
        <f t="shared" si="2106"/>
        <v>47</v>
      </c>
      <c r="AM1173" s="228">
        <v>47</v>
      </c>
      <c r="AN1173" s="182">
        <f t="shared" si="2107"/>
        <v>0</v>
      </c>
      <c r="AO1173" s="219">
        <v>0</v>
      </c>
      <c r="AP1173" s="176">
        <f>(SUMIF([5]预算调整!$O:$O,A:A,[5]预算调整!$AD:$AD))/10000</f>
        <v>0</v>
      </c>
      <c r="AQ1173" s="219">
        <f t="shared" si="2027"/>
        <v>0</v>
      </c>
      <c r="AR1173" s="219">
        <v>0</v>
      </c>
      <c r="AS1173" s="182">
        <f>(SUMIF([6]预算调整!$F:$F,A:A,[6]预算调整!$P:$P))/10000</f>
        <v>0</v>
      </c>
      <c r="AT1173" s="219">
        <f t="shared" si="2108"/>
        <v>0</v>
      </c>
      <c r="AW1173" s="231">
        <v>0</v>
      </c>
      <c r="AX1173" s="182">
        <f>(SUMIF([7]Sheet2!$B:$B,A:A,[7]Sheet2!$C:$C))/10000</f>
        <v>0</v>
      </c>
      <c r="AY1173" s="219">
        <f t="shared" si="2109"/>
        <v>0</v>
      </c>
      <c r="BC1173" s="182">
        <v>0</v>
      </c>
      <c r="BD1173" s="146">
        <f t="shared" si="2110"/>
        <v>0</v>
      </c>
      <c r="BE1173" s="182">
        <v>0</v>
      </c>
      <c r="BF1173" s="182">
        <f>SUMIF([8]Sheet1!$O:$O,A1173,[8]Sheet1!$AD:$AD)</f>
        <v>0</v>
      </c>
    </row>
    <row r="1174" hidden="1" customHeight="1" spans="1:58">
      <c r="A1174" s="208">
        <v>2220118</v>
      </c>
      <c r="B1174" s="60" t="s">
        <v>994</v>
      </c>
      <c r="C1174" s="63">
        <f t="shared" si="2093"/>
        <v>0</v>
      </c>
      <c r="D1174" s="63">
        <f t="shared" si="2094"/>
        <v>0</v>
      </c>
      <c r="E1174" s="63">
        <f t="shared" si="2095"/>
        <v>0</v>
      </c>
      <c r="F1174" s="63">
        <f t="shared" si="2096"/>
        <v>0</v>
      </c>
      <c r="G1174" s="63">
        <f t="shared" si="2097"/>
        <v>0</v>
      </c>
      <c r="H1174" s="63">
        <f t="shared" si="2098"/>
        <v>0</v>
      </c>
      <c r="I1174" s="106" t="str">
        <f t="shared" si="2028"/>
        <v>否</v>
      </c>
      <c r="J1174" s="146" t="str">
        <f t="shared" si="2029"/>
        <v>项</v>
      </c>
      <c r="K1174" s="146" t="str">
        <f t="shared" si="2030"/>
        <v>222</v>
      </c>
      <c r="N1174" s="218">
        <v>0</v>
      </c>
      <c r="O1174" s="146">
        <v>0</v>
      </c>
      <c r="P1174" s="219">
        <f t="shared" si="2099"/>
        <v>0</v>
      </c>
      <c r="Q1174" s="219">
        <v>0</v>
      </c>
      <c r="R1174" s="219">
        <v>0</v>
      </c>
      <c r="S1174" s="219">
        <f>VLOOKUP(A:A,[3]全区!$A$1:$O$65536,15,FALSE)</f>
        <v>0</v>
      </c>
      <c r="T1174" s="219">
        <v>0</v>
      </c>
      <c r="U1174" s="146">
        <f>VLOOKUP(A:A,[3]全区!$A$1:$Q$65536,17,FALSE)</f>
        <v>0</v>
      </c>
      <c r="V1174" s="219">
        <f t="shared" si="2100"/>
        <v>0</v>
      </c>
      <c r="W1174" s="219">
        <v>0</v>
      </c>
      <c r="X1174" s="182">
        <f>VLOOKUP(A:A,[3]全区!$A$1:$S$65536,19,FALSE)</f>
        <v>0</v>
      </c>
      <c r="Y1174" s="219">
        <f t="shared" si="2101"/>
        <v>0</v>
      </c>
      <c r="AA1174" s="182">
        <f>VLOOKUP(A:A,[2]全区!$A$1:$T$65536,20,FALSE)</f>
        <v>0</v>
      </c>
      <c r="AB1174" s="219">
        <f t="shared" si="2102"/>
        <v>0</v>
      </c>
      <c r="AC1174" s="182">
        <f>VLOOKUP(A:A,[1]全区!$A$1:$V$65536,22,FALSE)</f>
        <v>0</v>
      </c>
      <c r="AD1174" s="219">
        <f t="shared" si="2103"/>
        <v>0</v>
      </c>
      <c r="AE1174" s="182">
        <f>VLOOKUP(A:A,[2]全区!$A$1:$P$65536,16,FALSE)</f>
        <v>0</v>
      </c>
      <c r="AF1174" s="219">
        <f t="shared" si="2104"/>
        <v>0</v>
      </c>
      <c r="AH1174" s="182">
        <v>0</v>
      </c>
      <c r="AI1174" s="182">
        <f>VLOOKUP(A:A,'[4]YB01'!$A$1:$C$1317,3,FALSE)</f>
        <v>0</v>
      </c>
      <c r="AJ1174" s="177">
        <f t="shared" si="2105"/>
        <v>0</v>
      </c>
      <c r="AK1174" s="146">
        <v>0</v>
      </c>
      <c r="AL1174" s="146">
        <f t="shared" si="2106"/>
        <v>0</v>
      </c>
      <c r="AM1174" s="228">
        <v>0</v>
      </c>
      <c r="AN1174" s="182">
        <f t="shared" si="2107"/>
        <v>0</v>
      </c>
      <c r="AO1174" s="219">
        <v>0</v>
      </c>
      <c r="AP1174" s="176">
        <f>(SUMIF([5]预算调整!$O:$O,A:A,[5]预算调整!$AD:$AD))/10000</f>
        <v>0</v>
      </c>
      <c r="AQ1174" s="219">
        <f t="shared" ref="AQ1174:AQ1237" si="2111">ROUND(AP1174,0)</f>
        <v>0</v>
      </c>
      <c r="AR1174" s="219">
        <v>0</v>
      </c>
      <c r="AS1174" s="182">
        <f>(SUMIF([6]预算调整!$F:$F,A:A,[6]预算调整!$P:$P))/10000</f>
        <v>0</v>
      </c>
      <c r="AT1174" s="219">
        <f t="shared" si="2108"/>
        <v>0</v>
      </c>
      <c r="AW1174" s="231">
        <v>0</v>
      </c>
      <c r="AX1174" s="182">
        <f>(SUMIF([7]Sheet2!$B:$B,A:A,[7]Sheet2!$C:$C))/10000</f>
        <v>0</v>
      </c>
      <c r="AY1174" s="219">
        <f t="shared" si="2109"/>
        <v>0</v>
      </c>
      <c r="BC1174" s="182">
        <v>0</v>
      </c>
      <c r="BD1174" s="146">
        <f t="shared" si="2110"/>
        <v>0</v>
      </c>
      <c r="BE1174" s="182">
        <v>0</v>
      </c>
      <c r="BF1174" s="182">
        <f>SUMIF([8]Sheet1!$O:$O,A1174,[8]Sheet1!$AD:$AD)</f>
        <v>0</v>
      </c>
    </row>
    <row r="1175" hidden="1" customHeight="1" spans="1:58">
      <c r="A1175" s="233">
        <v>2220119</v>
      </c>
      <c r="B1175" s="246" t="s">
        <v>995</v>
      </c>
      <c r="C1175" s="63">
        <f t="shared" si="2093"/>
        <v>0</v>
      </c>
      <c r="D1175" s="63">
        <f t="shared" si="2094"/>
        <v>0</v>
      </c>
      <c r="E1175" s="63">
        <f t="shared" si="2095"/>
        <v>0</v>
      </c>
      <c r="F1175" s="63">
        <f t="shared" si="2096"/>
        <v>0</v>
      </c>
      <c r="G1175" s="63">
        <f t="shared" si="2097"/>
        <v>0</v>
      </c>
      <c r="H1175" s="63">
        <f t="shared" si="2098"/>
        <v>0</v>
      </c>
      <c r="I1175" s="106" t="str">
        <f t="shared" si="2028"/>
        <v>否</v>
      </c>
      <c r="J1175" s="146" t="str">
        <f t="shared" si="2029"/>
        <v>项</v>
      </c>
      <c r="K1175" s="146" t="str">
        <f t="shared" si="2030"/>
        <v>222</v>
      </c>
      <c r="N1175" s="218">
        <v>0</v>
      </c>
      <c r="P1175" s="219">
        <f t="shared" si="2099"/>
        <v>0</v>
      </c>
      <c r="Q1175" s="219"/>
      <c r="R1175" s="219"/>
      <c r="S1175" s="219"/>
      <c r="T1175" s="219"/>
      <c r="V1175" s="219"/>
      <c r="W1175" s="219">
        <v>0</v>
      </c>
      <c r="Y1175" s="219">
        <f t="shared" si="2101"/>
        <v>0</v>
      </c>
      <c r="AB1175" s="219"/>
      <c r="AD1175" s="219">
        <f t="shared" si="2103"/>
        <v>0</v>
      </c>
      <c r="AF1175" s="219"/>
      <c r="AH1175" s="182">
        <v>0</v>
      </c>
      <c r="AI1175" s="182">
        <f>VLOOKUP(A:A,'[4]YB01'!$A$1:$C$1317,3,FALSE)</f>
        <v>0</v>
      </c>
      <c r="AJ1175" s="177">
        <f t="shared" si="2105"/>
        <v>0</v>
      </c>
      <c r="AK1175" s="146">
        <v>0</v>
      </c>
      <c r="AL1175" s="146">
        <f t="shared" si="2106"/>
        <v>0</v>
      </c>
      <c r="AM1175" s="228">
        <v>0</v>
      </c>
      <c r="AN1175" s="182">
        <f t="shared" si="2107"/>
        <v>0</v>
      </c>
      <c r="AO1175" s="219">
        <v>0</v>
      </c>
      <c r="AP1175" s="176">
        <f>(SUMIF([5]预算调整!$O:$O,A:A,[5]预算调整!$AD:$AD))/10000</f>
        <v>0</v>
      </c>
      <c r="AQ1175" s="219">
        <f t="shared" si="2111"/>
        <v>0</v>
      </c>
      <c r="AR1175" s="219">
        <v>0</v>
      </c>
      <c r="AS1175" s="182">
        <f>(SUMIF([6]预算调整!$F:$F,A:A,[6]预算调整!$P:$P))/10000</f>
        <v>0</v>
      </c>
      <c r="AT1175" s="219">
        <f t="shared" si="2108"/>
        <v>0</v>
      </c>
      <c r="AW1175" s="231">
        <v>0</v>
      </c>
      <c r="AX1175" s="182">
        <f>(SUMIF([7]Sheet2!$B:$B,A:A,[7]Sheet2!$C:$C))/10000</f>
        <v>0</v>
      </c>
      <c r="AY1175" s="219">
        <f t="shared" si="2109"/>
        <v>0</v>
      </c>
      <c r="BC1175" s="182">
        <v>0</v>
      </c>
      <c r="BD1175" s="146">
        <f t="shared" si="2110"/>
        <v>0</v>
      </c>
      <c r="BE1175" s="182">
        <v>0</v>
      </c>
      <c r="BF1175" s="182">
        <f>SUMIF([8]Sheet1!$O:$O,A1175,[8]Sheet1!$AD:$AD)</f>
        <v>0</v>
      </c>
    </row>
    <row r="1176" hidden="1" customHeight="1" spans="1:58">
      <c r="A1176" s="233">
        <v>2220120</v>
      </c>
      <c r="B1176" s="246" t="s">
        <v>996</v>
      </c>
      <c r="C1176" s="63">
        <f t="shared" si="2093"/>
        <v>0</v>
      </c>
      <c r="D1176" s="63">
        <f t="shared" si="2094"/>
        <v>0</v>
      </c>
      <c r="E1176" s="63">
        <f t="shared" si="2095"/>
        <v>0</v>
      </c>
      <c r="F1176" s="63">
        <f t="shared" si="2096"/>
        <v>0</v>
      </c>
      <c r="G1176" s="63">
        <f t="shared" si="2097"/>
        <v>0</v>
      </c>
      <c r="H1176" s="63">
        <f t="shared" si="2098"/>
        <v>0</v>
      </c>
      <c r="I1176" s="106" t="str">
        <f t="shared" si="2028"/>
        <v>否</v>
      </c>
      <c r="J1176" s="146" t="str">
        <f t="shared" si="2029"/>
        <v>项</v>
      </c>
      <c r="K1176" s="146" t="str">
        <f t="shared" si="2030"/>
        <v>222</v>
      </c>
      <c r="N1176" s="218">
        <v>0</v>
      </c>
      <c r="P1176" s="219">
        <f t="shared" si="2099"/>
        <v>0</v>
      </c>
      <c r="Q1176" s="219"/>
      <c r="R1176" s="219"/>
      <c r="S1176" s="219"/>
      <c r="T1176" s="219"/>
      <c r="V1176" s="219"/>
      <c r="W1176" s="219">
        <v>0</v>
      </c>
      <c r="Y1176" s="219">
        <f t="shared" si="2101"/>
        <v>0</v>
      </c>
      <c r="AB1176" s="219"/>
      <c r="AD1176" s="219">
        <f t="shared" si="2103"/>
        <v>0</v>
      </c>
      <c r="AF1176" s="219"/>
      <c r="AH1176" s="182">
        <v>0</v>
      </c>
      <c r="AI1176" s="182">
        <f>VLOOKUP(A:A,'[4]YB01'!$A$1:$C$1317,3,FALSE)</f>
        <v>0</v>
      </c>
      <c r="AJ1176" s="177">
        <f t="shared" si="2105"/>
        <v>0</v>
      </c>
      <c r="AK1176" s="146">
        <v>0</v>
      </c>
      <c r="AL1176" s="146">
        <f t="shared" si="2106"/>
        <v>0</v>
      </c>
      <c r="AM1176" s="228">
        <v>0</v>
      </c>
      <c r="AN1176" s="182">
        <f t="shared" si="2107"/>
        <v>0</v>
      </c>
      <c r="AO1176" s="219">
        <v>0</v>
      </c>
      <c r="AP1176" s="176">
        <f>(SUMIF([5]预算调整!$O:$O,A:A,[5]预算调整!$AD:$AD))/10000</f>
        <v>0</v>
      </c>
      <c r="AQ1176" s="219">
        <f t="shared" si="2111"/>
        <v>0</v>
      </c>
      <c r="AR1176" s="219">
        <v>0</v>
      </c>
      <c r="AS1176" s="182">
        <f>(SUMIF([6]预算调整!$F:$F,A:A,[6]预算调整!$P:$P))/10000</f>
        <v>0</v>
      </c>
      <c r="AT1176" s="219">
        <f t="shared" si="2108"/>
        <v>0</v>
      </c>
      <c r="AW1176" s="231">
        <v>0</v>
      </c>
      <c r="AX1176" s="182">
        <f>(SUMIF([7]Sheet2!$B:$B,A:A,[7]Sheet2!$C:$C))/10000</f>
        <v>0</v>
      </c>
      <c r="AY1176" s="219">
        <f t="shared" si="2109"/>
        <v>0</v>
      </c>
      <c r="BC1176" s="182">
        <v>0</v>
      </c>
      <c r="BD1176" s="146">
        <f t="shared" si="2110"/>
        <v>0</v>
      </c>
      <c r="BE1176" s="182">
        <v>0</v>
      </c>
      <c r="BF1176" s="182">
        <f>SUMIF([8]Sheet1!$O:$O,A1176,[8]Sheet1!$AD:$AD)</f>
        <v>0</v>
      </c>
    </row>
    <row r="1177" hidden="1" customHeight="1" spans="1:58">
      <c r="A1177" s="233">
        <v>2220121</v>
      </c>
      <c r="B1177" s="246" t="s">
        <v>997</v>
      </c>
      <c r="C1177" s="63">
        <f t="shared" si="2093"/>
        <v>0</v>
      </c>
      <c r="D1177" s="63">
        <f t="shared" si="2094"/>
        <v>0</v>
      </c>
      <c r="E1177" s="63">
        <f t="shared" si="2095"/>
        <v>0</v>
      </c>
      <c r="F1177" s="63">
        <f t="shared" si="2096"/>
        <v>0</v>
      </c>
      <c r="G1177" s="63">
        <f t="shared" si="2097"/>
        <v>0</v>
      </c>
      <c r="H1177" s="63">
        <f t="shared" si="2098"/>
        <v>0</v>
      </c>
      <c r="I1177" s="106" t="str">
        <f t="shared" si="2028"/>
        <v>否</v>
      </c>
      <c r="J1177" s="146" t="str">
        <f t="shared" si="2029"/>
        <v>项</v>
      </c>
      <c r="K1177" s="146" t="str">
        <f t="shared" si="2030"/>
        <v>222</v>
      </c>
      <c r="N1177" s="218">
        <v>0</v>
      </c>
      <c r="O1177" s="146">
        <v>0</v>
      </c>
      <c r="P1177" s="219">
        <f t="shared" si="2099"/>
        <v>0</v>
      </c>
      <c r="Q1177" s="219">
        <v>0</v>
      </c>
      <c r="R1177" s="219">
        <v>0</v>
      </c>
      <c r="S1177" s="219">
        <f>VLOOKUP(A:A,[3]全区!$A$1:$O$65536,15,FALSE)</f>
        <v>0</v>
      </c>
      <c r="T1177" s="219">
        <v>0</v>
      </c>
      <c r="U1177" s="146">
        <f>VLOOKUP(A:A,[3]全区!$A$1:$Q$65536,17,FALSE)</f>
        <v>0</v>
      </c>
      <c r="V1177" s="219">
        <f t="shared" si="2100"/>
        <v>0</v>
      </c>
      <c r="W1177" s="219">
        <v>0</v>
      </c>
      <c r="X1177" s="182">
        <f>VLOOKUP(A:A,[3]全区!$A$1:$S$65536,19,FALSE)</f>
        <v>0</v>
      </c>
      <c r="Y1177" s="219">
        <f t="shared" si="2101"/>
        <v>0</v>
      </c>
      <c r="AA1177" s="182">
        <f>VLOOKUP(A:A,[2]全区!$A$1:$T$65536,20,FALSE)</f>
        <v>7.3</v>
      </c>
      <c r="AB1177" s="219">
        <f t="shared" si="2102"/>
        <v>7</v>
      </c>
      <c r="AC1177" s="182">
        <f>VLOOKUP(A:A,[1]全区!$A$1:$V$65536,22,FALSE)</f>
        <v>0</v>
      </c>
      <c r="AD1177" s="219">
        <f t="shared" si="2103"/>
        <v>0</v>
      </c>
      <c r="AE1177" s="182">
        <f>VLOOKUP(A:A,[2]全区!$A$1:$P$65536,16,FALSE)</f>
        <v>0</v>
      </c>
      <c r="AF1177" s="219">
        <f t="shared" si="2104"/>
        <v>0</v>
      </c>
      <c r="AH1177" s="182">
        <v>0</v>
      </c>
      <c r="AI1177" s="182">
        <f>VLOOKUP(A:A,'[4]YB01'!$A$1:$C$1317,3,FALSE)</f>
        <v>0</v>
      </c>
      <c r="AJ1177" s="177">
        <f t="shared" si="2105"/>
        <v>0</v>
      </c>
      <c r="AK1177" s="146">
        <v>0</v>
      </c>
      <c r="AL1177" s="146">
        <f t="shared" si="2106"/>
        <v>0</v>
      </c>
      <c r="AM1177" s="228">
        <v>0</v>
      </c>
      <c r="AN1177" s="182">
        <f t="shared" si="2107"/>
        <v>0</v>
      </c>
      <c r="AO1177" s="219">
        <v>0</v>
      </c>
      <c r="AP1177" s="176">
        <f>(SUMIF([5]预算调整!$O:$O,A:A,[5]预算调整!$AD:$AD))/10000</f>
        <v>0</v>
      </c>
      <c r="AQ1177" s="219">
        <f t="shared" si="2111"/>
        <v>0</v>
      </c>
      <c r="AR1177" s="219">
        <v>0</v>
      </c>
      <c r="AS1177" s="182">
        <f>(SUMIF([6]预算调整!$F:$F,A:A,[6]预算调整!$P:$P))/10000</f>
        <v>0</v>
      </c>
      <c r="AT1177" s="219">
        <f t="shared" si="2108"/>
        <v>0</v>
      </c>
      <c r="AW1177" s="231">
        <v>0</v>
      </c>
      <c r="AX1177" s="182">
        <f>(SUMIF([7]Sheet2!$B:$B,A:A,[7]Sheet2!$C:$C))/10000</f>
        <v>0</v>
      </c>
      <c r="AY1177" s="219">
        <f t="shared" si="2109"/>
        <v>0</v>
      </c>
      <c r="BC1177" s="182">
        <v>0</v>
      </c>
      <c r="BD1177" s="146">
        <f t="shared" si="2110"/>
        <v>0</v>
      </c>
      <c r="BE1177" s="182">
        <v>0</v>
      </c>
      <c r="BF1177" s="182">
        <f>SUMIF([8]Sheet1!$O:$O,A1177,[8]Sheet1!$AD:$AD)</f>
        <v>0</v>
      </c>
    </row>
    <row r="1178" hidden="1" customHeight="1" spans="1:58">
      <c r="A1178" s="208">
        <v>2220150</v>
      </c>
      <c r="B1178" s="60" t="s">
        <v>110</v>
      </c>
      <c r="C1178" s="63">
        <f t="shared" si="2093"/>
        <v>0</v>
      </c>
      <c r="D1178" s="63">
        <f t="shared" si="2094"/>
        <v>0</v>
      </c>
      <c r="E1178" s="63">
        <f t="shared" si="2095"/>
        <v>0</v>
      </c>
      <c r="F1178" s="63">
        <f t="shared" si="2096"/>
        <v>0</v>
      </c>
      <c r="G1178" s="63">
        <f t="shared" si="2097"/>
        <v>0</v>
      </c>
      <c r="H1178" s="63">
        <f t="shared" si="2098"/>
        <v>0</v>
      </c>
      <c r="I1178" s="106" t="str">
        <f t="shared" si="2028"/>
        <v>否</v>
      </c>
      <c r="J1178" s="146" t="str">
        <f t="shared" si="2029"/>
        <v>项</v>
      </c>
      <c r="K1178" s="146" t="str">
        <f t="shared" si="2030"/>
        <v>222</v>
      </c>
      <c r="N1178" s="218">
        <v>0</v>
      </c>
      <c r="O1178" s="146">
        <v>0</v>
      </c>
      <c r="P1178" s="219">
        <f t="shared" si="2099"/>
        <v>0</v>
      </c>
      <c r="Q1178" s="219">
        <v>0</v>
      </c>
      <c r="R1178" s="219">
        <v>0</v>
      </c>
      <c r="S1178" s="219">
        <f>VLOOKUP(A:A,[3]全区!$A$1:$O$65536,15,FALSE)</f>
        <v>0</v>
      </c>
      <c r="T1178" s="219">
        <v>0</v>
      </c>
      <c r="U1178" s="146">
        <f>VLOOKUP(A:A,[3]全区!$A$1:$Q$65536,17,FALSE)</f>
        <v>0</v>
      </c>
      <c r="V1178" s="219">
        <f t="shared" si="2100"/>
        <v>0</v>
      </c>
      <c r="W1178" s="219">
        <v>0</v>
      </c>
      <c r="X1178" s="182">
        <f>VLOOKUP(A:A,[3]全区!$A$1:$S$65536,19,FALSE)</f>
        <v>0</v>
      </c>
      <c r="Y1178" s="219">
        <f t="shared" si="2101"/>
        <v>0</v>
      </c>
      <c r="AA1178" s="182">
        <f>VLOOKUP(A:A,[2]全区!$A$1:$T$65536,20,FALSE)</f>
        <v>0</v>
      </c>
      <c r="AB1178" s="219">
        <f t="shared" si="2102"/>
        <v>0</v>
      </c>
      <c r="AC1178" s="182">
        <f>VLOOKUP(A:A,[1]全区!$A$1:$V$65536,22,FALSE)</f>
        <v>0</v>
      </c>
      <c r="AD1178" s="219">
        <f t="shared" si="2103"/>
        <v>0</v>
      </c>
      <c r="AE1178" s="182">
        <f>VLOOKUP(A:A,[2]全区!$A$1:$P$65536,16,FALSE)</f>
        <v>0</v>
      </c>
      <c r="AF1178" s="219">
        <f t="shared" si="2104"/>
        <v>0</v>
      </c>
      <c r="AH1178" s="182">
        <v>0</v>
      </c>
      <c r="AI1178" s="182">
        <f>VLOOKUP(A:A,'[4]YB01'!$A$1:$C$1317,3,FALSE)</f>
        <v>0</v>
      </c>
      <c r="AJ1178" s="177">
        <f t="shared" si="2105"/>
        <v>0</v>
      </c>
      <c r="AK1178" s="146">
        <v>0</v>
      </c>
      <c r="AL1178" s="146">
        <f t="shared" si="2106"/>
        <v>0</v>
      </c>
      <c r="AM1178" s="228">
        <v>0</v>
      </c>
      <c r="AN1178" s="182">
        <f t="shared" si="2107"/>
        <v>0</v>
      </c>
      <c r="AO1178" s="219">
        <v>0</v>
      </c>
      <c r="AP1178" s="176">
        <f>(SUMIF([5]预算调整!$O:$O,A:A,[5]预算调整!$AD:$AD))/10000</f>
        <v>0</v>
      </c>
      <c r="AQ1178" s="219">
        <f t="shared" si="2111"/>
        <v>0</v>
      </c>
      <c r="AR1178" s="219">
        <v>0</v>
      </c>
      <c r="AS1178" s="182">
        <f>(SUMIF([6]预算调整!$F:$F,A:A,[6]预算调整!$P:$P))/10000</f>
        <v>0</v>
      </c>
      <c r="AT1178" s="219">
        <f t="shared" si="2108"/>
        <v>0</v>
      </c>
      <c r="AW1178" s="231">
        <v>0</v>
      </c>
      <c r="AX1178" s="182">
        <f>(SUMIF([7]Sheet2!$B:$B,A:A,[7]Sheet2!$C:$C))/10000</f>
        <v>0</v>
      </c>
      <c r="AY1178" s="219">
        <f t="shared" si="2109"/>
        <v>0</v>
      </c>
      <c r="BC1178" s="182">
        <v>0</v>
      </c>
      <c r="BD1178" s="146">
        <f t="shared" si="2110"/>
        <v>0</v>
      </c>
      <c r="BE1178" s="182">
        <v>0</v>
      </c>
      <c r="BF1178" s="182">
        <f>SUMIF([8]Sheet1!$O:$O,A1178,[8]Sheet1!$AD:$AD)</f>
        <v>0</v>
      </c>
    </row>
    <row r="1179" hidden="1" customHeight="1" spans="1:58">
      <c r="A1179" s="208">
        <v>2220199</v>
      </c>
      <c r="B1179" s="60" t="s">
        <v>998</v>
      </c>
      <c r="C1179" s="63">
        <f t="shared" si="2093"/>
        <v>0</v>
      </c>
      <c r="D1179" s="63">
        <f t="shared" si="2094"/>
        <v>0</v>
      </c>
      <c r="E1179" s="63">
        <f t="shared" si="2095"/>
        <v>0</v>
      </c>
      <c r="F1179" s="63">
        <f t="shared" si="2096"/>
        <v>0</v>
      </c>
      <c r="G1179" s="63">
        <f t="shared" si="2097"/>
        <v>0</v>
      </c>
      <c r="H1179" s="63">
        <f t="shared" si="2098"/>
        <v>0</v>
      </c>
      <c r="I1179" s="106" t="str">
        <f t="shared" si="2028"/>
        <v>否</v>
      </c>
      <c r="J1179" s="146" t="str">
        <f t="shared" si="2029"/>
        <v>项</v>
      </c>
      <c r="K1179" s="146" t="str">
        <f t="shared" si="2030"/>
        <v>222</v>
      </c>
      <c r="N1179" s="218">
        <v>0</v>
      </c>
      <c r="O1179" s="146">
        <v>0</v>
      </c>
      <c r="P1179" s="219">
        <f t="shared" si="2099"/>
        <v>0</v>
      </c>
      <c r="Q1179" s="219">
        <v>0</v>
      </c>
      <c r="R1179" s="219">
        <v>0</v>
      </c>
      <c r="S1179" s="219">
        <f>VLOOKUP(A:A,[3]全区!$A$1:$O$65536,15,FALSE)</f>
        <v>0</v>
      </c>
      <c r="T1179" s="219">
        <v>0</v>
      </c>
      <c r="U1179" s="146">
        <f>VLOOKUP(A:A,[3]全区!$A$1:$Q$65536,17,FALSE)</f>
        <v>0</v>
      </c>
      <c r="V1179" s="219">
        <f t="shared" si="2100"/>
        <v>0</v>
      </c>
      <c r="W1179" s="219">
        <v>0</v>
      </c>
      <c r="X1179" s="182">
        <f>VLOOKUP(A:A,[3]全区!$A$1:$S$65536,19,FALSE)</f>
        <v>0</v>
      </c>
      <c r="Y1179" s="219">
        <f t="shared" si="2101"/>
        <v>0</v>
      </c>
      <c r="AA1179" s="182">
        <f>VLOOKUP(A:A,[2]全区!$A$1:$T$65536,20,FALSE)</f>
        <v>0</v>
      </c>
      <c r="AB1179" s="219">
        <f t="shared" si="2102"/>
        <v>0</v>
      </c>
      <c r="AC1179" s="182">
        <f>VLOOKUP(A:A,[1]全区!$A$1:$V$65536,22,FALSE)</f>
        <v>0</v>
      </c>
      <c r="AD1179" s="219">
        <f t="shared" si="2103"/>
        <v>0</v>
      </c>
      <c r="AE1179" s="182">
        <f>VLOOKUP(A:A,[2]全区!$A$1:$P$65536,16,FALSE)</f>
        <v>0</v>
      </c>
      <c r="AF1179" s="219">
        <f t="shared" si="2104"/>
        <v>0</v>
      </c>
      <c r="AH1179" s="182">
        <v>0</v>
      </c>
      <c r="AI1179" s="182">
        <f>VLOOKUP(A:A,'[4]YB01'!$A$1:$C$1317,3,FALSE)</f>
        <v>0</v>
      </c>
      <c r="AJ1179" s="177">
        <f t="shared" si="2105"/>
        <v>0</v>
      </c>
      <c r="AK1179" s="146">
        <v>0</v>
      </c>
      <c r="AL1179" s="146">
        <f t="shared" si="2106"/>
        <v>0</v>
      </c>
      <c r="AM1179" s="228">
        <v>0</v>
      </c>
      <c r="AN1179" s="182">
        <f t="shared" si="2107"/>
        <v>0</v>
      </c>
      <c r="AO1179" s="219">
        <v>0</v>
      </c>
      <c r="AP1179" s="176">
        <f>(SUMIF([5]预算调整!$O:$O,A:A,[5]预算调整!$AD:$AD))/10000</f>
        <v>0</v>
      </c>
      <c r="AQ1179" s="219">
        <f t="shared" si="2111"/>
        <v>0</v>
      </c>
      <c r="AR1179" s="219">
        <v>0</v>
      </c>
      <c r="AS1179" s="182">
        <f>(SUMIF([6]预算调整!$F:$F,A:A,[6]预算调整!$P:$P))/10000</f>
        <v>0</v>
      </c>
      <c r="AT1179" s="219">
        <f t="shared" si="2108"/>
        <v>0</v>
      </c>
      <c r="AW1179" s="231">
        <v>0</v>
      </c>
      <c r="AX1179" s="182">
        <f>(SUMIF([7]Sheet2!$B:$B,A:A,[7]Sheet2!$C:$C))/10000</f>
        <v>0</v>
      </c>
      <c r="AY1179" s="219">
        <f t="shared" si="2109"/>
        <v>0</v>
      </c>
      <c r="BC1179" s="182">
        <v>0</v>
      </c>
      <c r="BD1179" s="146">
        <f t="shared" si="2110"/>
        <v>0</v>
      </c>
      <c r="BE1179" s="182">
        <v>0</v>
      </c>
      <c r="BF1179" s="182">
        <f>SUMIF([8]Sheet1!$O:$O,A1179,[8]Sheet1!$AD:$AD)</f>
        <v>0</v>
      </c>
    </row>
    <row r="1180" s="177" customFormat="1" hidden="1" customHeight="1" spans="1:58">
      <c r="A1180" s="209">
        <v>22203</v>
      </c>
      <c r="B1180" s="207" t="s">
        <v>999</v>
      </c>
      <c r="C1180" s="66">
        <f t="shared" ref="C1180:H1180" si="2112">SUM(C1181:C1185)</f>
        <v>0</v>
      </c>
      <c r="D1180" s="66">
        <f t="shared" si="2112"/>
        <v>0</v>
      </c>
      <c r="E1180" s="66">
        <f t="shared" si="2112"/>
        <v>0</v>
      </c>
      <c r="F1180" s="66">
        <f t="shared" si="2112"/>
        <v>0</v>
      </c>
      <c r="G1180" s="66">
        <f t="shared" si="2112"/>
        <v>0</v>
      </c>
      <c r="H1180" s="66">
        <f t="shared" si="2112"/>
        <v>0</v>
      </c>
      <c r="I1180" s="106" t="str">
        <f t="shared" ref="I1180:I1222" si="2113">IF(SUM(C1180:H1180)=0,"否","是")</f>
        <v>否</v>
      </c>
      <c r="J1180" s="143" t="str">
        <f t="shared" ref="J1180:J1223" si="2114">IF(LEN(A1180)=3,"类",IF(LEN(A1180)=5,"款","项"))</f>
        <v>款</v>
      </c>
      <c r="K1180" s="143" t="str">
        <f t="shared" ref="K1180:K1223" si="2115">LEFT(A1180,3)</f>
        <v>222</v>
      </c>
      <c r="L1180" s="143"/>
      <c r="M1180" s="143"/>
      <c r="N1180" s="143"/>
      <c r="O1180" s="143"/>
      <c r="P1180" s="143"/>
      <c r="Q1180" s="143"/>
      <c r="R1180" s="143"/>
      <c r="S1180" s="143"/>
      <c r="T1180" s="143"/>
      <c r="U1180" s="143"/>
      <c r="V1180" s="143"/>
      <c r="W1180" s="143"/>
      <c r="AN1180" s="182">
        <f t="shared" si="2107"/>
        <v>0</v>
      </c>
      <c r="AO1180" s="219"/>
      <c r="AP1180" s="176">
        <f>(SUMIF([5]预算调整!$O:$O,A:A,[5]预算调整!$AD:$AD))/10000</f>
        <v>0</v>
      </c>
      <c r="AQ1180" s="219">
        <f t="shared" si="2111"/>
        <v>0</v>
      </c>
      <c r="AR1180" s="219"/>
      <c r="AS1180" s="182">
        <v>0</v>
      </c>
      <c r="AX1180" s="182">
        <v>0</v>
      </c>
      <c r="BC1180" s="182"/>
      <c r="BD1180" s="182"/>
      <c r="BE1180" s="182">
        <v>0</v>
      </c>
      <c r="BF1180" s="182"/>
    </row>
    <row r="1181" hidden="1" customHeight="1" spans="1:58">
      <c r="A1181" s="208">
        <v>2220301</v>
      </c>
      <c r="B1181" s="60" t="s">
        <v>1000</v>
      </c>
      <c r="C1181" s="63">
        <f t="shared" ref="C1181:C1185" si="2116">N1181+T1181+W1181</f>
        <v>0</v>
      </c>
      <c r="D1181" s="63">
        <f t="shared" ref="D1181:D1185" si="2117">Q1181+T1181</f>
        <v>0</v>
      </c>
      <c r="E1181" s="63">
        <f t="shared" ref="E1181:E1185" si="2118">H1181-C1181</f>
        <v>0</v>
      </c>
      <c r="F1181" s="63">
        <f t="shared" ref="F1181:F1185" si="2119">G1181-D1181</f>
        <v>0</v>
      </c>
      <c r="G1181" s="63">
        <f t="shared" ref="G1181:G1185" si="2120">AW1181</f>
        <v>0</v>
      </c>
      <c r="H1181" s="63">
        <f t="shared" ref="H1181:H1185" si="2121">AK1181+AN1181</f>
        <v>0</v>
      </c>
      <c r="I1181" s="106" t="str">
        <f t="shared" si="2113"/>
        <v>否</v>
      </c>
      <c r="J1181" s="146" t="str">
        <f t="shared" si="2114"/>
        <v>项</v>
      </c>
      <c r="K1181" s="146" t="str">
        <f t="shared" si="2115"/>
        <v>222</v>
      </c>
      <c r="N1181" s="218">
        <v>0</v>
      </c>
      <c r="O1181" s="146">
        <v>0</v>
      </c>
      <c r="P1181" s="219">
        <f>ROUND(O1181,0)</f>
        <v>0</v>
      </c>
      <c r="Q1181" s="219">
        <v>0</v>
      </c>
      <c r="R1181" s="219">
        <v>0</v>
      </c>
      <c r="S1181" s="219">
        <f>VLOOKUP(A:A,[3]全区!$A$1:$O$65536,15,FALSE)</f>
        <v>0</v>
      </c>
      <c r="T1181" s="219">
        <v>0</v>
      </c>
      <c r="U1181" s="146">
        <f>VLOOKUP(A:A,[3]全区!$A$1:$Q$65536,17,FALSE)</f>
        <v>0</v>
      </c>
      <c r="V1181" s="219">
        <f>ROUND(U1181,0)</f>
        <v>0</v>
      </c>
      <c r="W1181" s="219">
        <v>0</v>
      </c>
      <c r="X1181" s="182">
        <f>VLOOKUP(A:A,[3]全区!$A$1:$S$65536,19,FALSE)</f>
        <v>0</v>
      </c>
      <c r="Y1181" s="219">
        <f>ROUND(X1181,0)</f>
        <v>0</v>
      </c>
      <c r="AA1181" s="182">
        <f>VLOOKUP(A:A,[2]全区!$A$1:$T$65536,20,FALSE)</f>
        <v>0</v>
      </c>
      <c r="AB1181" s="219">
        <f>ROUND(AA1181,0)</f>
        <v>0</v>
      </c>
      <c r="AC1181" s="182">
        <f>VLOOKUP(A:A,[1]全区!$A$1:$V$65536,22,FALSE)</f>
        <v>0</v>
      </c>
      <c r="AD1181" s="219">
        <f>ROUND(AC1181,0)</f>
        <v>0</v>
      </c>
      <c r="AE1181" s="182">
        <f>VLOOKUP(A:A,[2]全区!$A$1:$P$65536,16,FALSE)</f>
        <v>0</v>
      </c>
      <c r="AF1181" s="219">
        <f>ROUND(AE1181,0)</f>
        <v>0</v>
      </c>
      <c r="AH1181" s="182">
        <v>0</v>
      </c>
      <c r="AI1181" s="182">
        <f>VLOOKUP(A:A,'[4]YB01'!$A$1:$C$1317,3,FALSE)</f>
        <v>0</v>
      </c>
      <c r="AJ1181" s="177">
        <f t="shared" ref="AJ1181:AJ1185" si="2122">AO1181+AR1181</f>
        <v>0</v>
      </c>
      <c r="AK1181" s="146">
        <v>0</v>
      </c>
      <c r="AL1181" s="146">
        <f>ROUND(AM1181,0)</f>
        <v>0</v>
      </c>
      <c r="AM1181" s="228">
        <v>0</v>
      </c>
      <c r="AN1181" s="182">
        <f t="shared" si="2107"/>
        <v>0</v>
      </c>
      <c r="AO1181" s="219">
        <v>0</v>
      </c>
      <c r="AP1181" s="176">
        <f>(SUMIF([5]预算调整!$O:$O,A:A,[5]预算调整!$AD:$AD))/10000</f>
        <v>0</v>
      </c>
      <c r="AQ1181" s="219">
        <f t="shared" si="2111"/>
        <v>0</v>
      </c>
      <c r="AR1181" s="219">
        <v>0</v>
      </c>
      <c r="AS1181" s="182">
        <f>(SUMIF([6]预算调整!$F:$F,A:A,[6]预算调整!$P:$P))/10000</f>
        <v>0</v>
      </c>
      <c r="AT1181" s="219">
        <f t="shared" ref="AT1181:AT1185" si="2123">ROUND(AS1181,0)</f>
        <v>0</v>
      </c>
      <c r="AW1181" s="231">
        <v>0</v>
      </c>
      <c r="AX1181" s="182">
        <f>(SUMIF([7]Sheet2!$B:$B,A:A,[7]Sheet2!$C:$C))/10000</f>
        <v>0</v>
      </c>
      <c r="AY1181" s="219">
        <f t="shared" ref="AY1181:AY1185" si="2124">ROUND(AX1181,0)</f>
        <v>0</v>
      </c>
      <c r="BC1181" s="182">
        <v>0</v>
      </c>
      <c r="BD1181" s="146">
        <f t="shared" ref="BD1181:BD1185" si="2125">ROUND(BE1181,0)</f>
        <v>0</v>
      </c>
      <c r="BE1181" s="182">
        <v>0</v>
      </c>
      <c r="BF1181" s="182">
        <f>SUMIF([8]Sheet1!$O:$O,A1181,[8]Sheet1!$AD:$AD)</f>
        <v>0</v>
      </c>
    </row>
    <row r="1182" hidden="1" customHeight="1" spans="1:58">
      <c r="A1182" s="208">
        <v>2220303</v>
      </c>
      <c r="B1182" s="60" t="s">
        <v>1001</v>
      </c>
      <c r="C1182" s="63">
        <f t="shared" si="2116"/>
        <v>0</v>
      </c>
      <c r="D1182" s="63">
        <f t="shared" si="2117"/>
        <v>0</v>
      </c>
      <c r="E1182" s="63">
        <f t="shared" si="2118"/>
        <v>0</v>
      </c>
      <c r="F1182" s="63">
        <f t="shared" si="2119"/>
        <v>0</v>
      </c>
      <c r="G1182" s="63">
        <f t="shared" si="2120"/>
        <v>0</v>
      </c>
      <c r="H1182" s="63">
        <f t="shared" si="2121"/>
        <v>0</v>
      </c>
      <c r="I1182" s="106" t="str">
        <f t="shared" si="2113"/>
        <v>否</v>
      </c>
      <c r="J1182" s="146" t="str">
        <f t="shared" si="2114"/>
        <v>项</v>
      </c>
      <c r="K1182" s="146" t="str">
        <f t="shared" si="2115"/>
        <v>222</v>
      </c>
      <c r="N1182" s="218">
        <v>0</v>
      </c>
      <c r="O1182" s="146">
        <v>0</v>
      </c>
      <c r="P1182" s="219">
        <f>ROUND(O1182,0)</f>
        <v>0</v>
      </c>
      <c r="Q1182" s="219">
        <v>0</v>
      </c>
      <c r="R1182" s="219">
        <v>0</v>
      </c>
      <c r="S1182" s="219">
        <f>VLOOKUP(A:A,[3]全区!$A$1:$O$65536,15,FALSE)</f>
        <v>0</v>
      </c>
      <c r="T1182" s="219">
        <v>0</v>
      </c>
      <c r="U1182" s="146">
        <f>VLOOKUP(A:A,[3]全区!$A$1:$Q$65536,17,FALSE)</f>
        <v>0</v>
      </c>
      <c r="V1182" s="219">
        <f>ROUND(U1182,0)</f>
        <v>0</v>
      </c>
      <c r="W1182" s="219">
        <v>0</v>
      </c>
      <c r="X1182" s="182">
        <f>VLOOKUP(A:A,[3]全区!$A$1:$S$65536,19,FALSE)</f>
        <v>0</v>
      </c>
      <c r="Y1182" s="219">
        <f>ROUND(X1182,0)</f>
        <v>0</v>
      </c>
      <c r="AA1182" s="182">
        <f>VLOOKUP(A:A,[2]全区!$A$1:$T$65536,20,FALSE)</f>
        <v>0</v>
      </c>
      <c r="AB1182" s="219">
        <f>ROUND(AA1182,0)</f>
        <v>0</v>
      </c>
      <c r="AC1182" s="182">
        <f>VLOOKUP(A:A,[1]全区!$A$1:$V$65536,22,FALSE)</f>
        <v>0</v>
      </c>
      <c r="AD1182" s="219">
        <f>ROUND(AC1182,0)</f>
        <v>0</v>
      </c>
      <c r="AE1182" s="182">
        <f>VLOOKUP(A:A,[2]全区!$A$1:$P$65536,16,FALSE)</f>
        <v>0</v>
      </c>
      <c r="AF1182" s="219">
        <f>ROUND(AE1182,0)</f>
        <v>0</v>
      </c>
      <c r="AH1182" s="182">
        <v>0</v>
      </c>
      <c r="AI1182" s="182">
        <f>VLOOKUP(A:A,'[4]YB01'!$A$1:$C$1317,3,FALSE)</f>
        <v>0</v>
      </c>
      <c r="AJ1182" s="177">
        <f t="shared" si="2122"/>
        <v>0</v>
      </c>
      <c r="AK1182" s="146">
        <v>0</v>
      </c>
      <c r="AL1182" s="146">
        <f>ROUND(AM1182,0)</f>
        <v>0</v>
      </c>
      <c r="AM1182" s="228">
        <v>0</v>
      </c>
      <c r="AN1182" s="182">
        <f t="shared" si="2107"/>
        <v>0</v>
      </c>
      <c r="AO1182" s="219">
        <v>0</v>
      </c>
      <c r="AP1182" s="176">
        <f>(SUMIF([5]预算调整!$O:$O,A:A,[5]预算调整!$AD:$AD))/10000</f>
        <v>0</v>
      </c>
      <c r="AQ1182" s="219">
        <f t="shared" si="2111"/>
        <v>0</v>
      </c>
      <c r="AR1182" s="219">
        <v>0</v>
      </c>
      <c r="AS1182" s="182">
        <f>(SUMIF([6]预算调整!$F:$F,A:A,[6]预算调整!$P:$P))/10000</f>
        <v>0</v>
      </c>
      <c r="AT1182" s="219">
        <f t="shared" si="2123"/>
        <v>0</v>
      </c>
      <c r="AW1182" s="231">
        <v>0</v>
      </c>
      <c r="AX1182" s="182">
        <f>(SUMIF([7]Sheet2!$B:$B,A:A,[7]Sheet2!$C:$C))/10000</f>
        <v>0</v>
      </c>
      <c r="AY1182" s="219">
        <f t="shared" si="2124"/>
        <v>0</v>
      </c>
      <c r="BC1182" s="182">
        <v>0</v>
      </c>
      <c r="BD1182" s="146">
        <f t="shared" si="2125"/>
        <v>0</v>
      </c>
      <c r="BE1182" s="182">
        <v>0</v>
      </c>
      <c r="BF1182" s="182">
        <f>SUMIF([8]Sheet1!$O:$O,A1182,[8]Sheet1!$AD:$AD)</f>
        <v>0</v>
      </c>
    </row>
    <row r="1183" hidden="1" customHeight="1" spans="1:58">
      <c r="A1183" s="208">
        <v>2220304</v>
      </c>
      <c r="B1183" s="60" t="s">
        <v>1002</v>
      </c>
      <c r="C1183" s="63">
        <f t="shared" si="2116"/>
        <v>0</v>
      </c>
      <c r="D1183" s="63">
        <f t="shared" si="2117"/>
        <v>0</v>
      </c>
      <c r="E1183" s="63">
        <f t="shared" si="2118"/>
        <v>0</v>
      </c>
      <c r="F1183" s="63">
        <f t="shared" si="2119"/>
        <v>0</v>
      </c>
      <c r="G1183" s="63">
        <f t="shared" si="2120"/>
        <v>0</v>
      </c>
      <c r="H1183" s="63">
        <f t="shared" si="2121"/>
        <v>0</v>
      </c>
      <c r="I1183" s="106" t="str">
        <f t="shared" si="2113"/>
        <v>否</v>
      </c>
      <c r="J1183" s="146" t="str">
        <f t="shared" si="2114"/>
        <v>项</v>
      </c>
      <c r="K1183" s="146" t="str">
        <f t="shared" si="2115"/>
        <v>222</v>
      </c>
      <c r="N1183" s="218">
        <v>0</v>
      </c>
      <c r="O1183" s="146">
        <v>0</v>
      </c>
      <c r="P1183" s="219">
        <f>ROUND(O1183,0)</f>
        <v>0</v>
      </c>
      <c r="Q1183" s="219">
        <v>0</v>
      </c>
      <c r="R1183" s="219">
        <v>0</v>
      </c>
      <c r="S1183" s="219">
        <f>VLOOKUP(A:A,[3]全区!$A$1:$O$65536,15,FALSE)</f>
        <v>0</v>
      </c>
      <c r="T1183" s="219">
        <v>0</v>
      </c>
      <c r="U1183" s="146">
        <f>VLOOKUP(A:A,[3]全区!$A$1:$Q$65536,17,FALSE)</f>
        <v>0</v>
      </c>
      <c r="V1183" s="219">
        <f>ROUND(U1183,0)</f>
        <v>0</v>
      </c>
      <c r="W1183" s="219">
        <v>0</v>
      </c>
      <c r="X1183" s="182">
        <f>VLOOKUP(A:A,[3]全区!$A$1:$S$65536,19,FALSE)</f>
        <v>0</v>
      </c>
      <c r="Y1183" s="219">
        <f>ROUND(X1183,0)</f>
        <v>0</v>
      </c>
      <c r="AA1183" s="182">
        <f>VLOOKUP(A:A,[2]全区!$A$1:$T$65536,20,FALSE)</f>
        <v>0</v>
      </c>
      <c r="AB1183" s="219">
        <f>ROUND(AA1183,0)</f>
        <v>0</v>
      </c>
      <c r="AC1183" s="182">
        <f>VLOOKUP(A:A,[1]全区!$A$1:$V$65536,22,FALSE)</f>
        <v>0</v>
      </c>
      <c r="AD1183" s="219">
        <f>ROUND(AC1183,0)</f>
        <v>0</v>
      </c>
      <c r="AE1183" s="182">
        <f>VLOOKUP(A:A,[2]全区!$A$1:$P$65536,16,FALSE)</f>
        <v>0</v>
      </c>
      <c r="AF1183" s="219">
        <f>ROUND(AE1183,0)</f>
        <v>0</v>
      </c>
      <c r="AH1183" s="182">
        <v>0</v>
      </c>
      <c r="AI1183" s="182">
        <f>VLOOKUP(A:A,'[4]YB01'!$A$1:$C$1317,3,FALSE)</f>
        <v>0</v>
      </c>
      <c r="AJ1183" s="177">
        <f t="shared" si="2122"/>
        <v>0</v>
      </c>
      <c r="AK1183" s="146">
        <v>0</v>
      </c>
      <c r="AL1183" s="146">
        <f>ROUND(AM1183,0)</f>
        <v>0</v>
      </c>
      <c r="AM1183" s="228">
        <v>0</v>
      </c>
      <c r="AN1183" s="182">
        <f t="shared" si="2107"/>
        <v>0</v>
      </c>
      <c r="AO1183" s="219">
        <v>0</v>
      </c>
      <c r="AP1183" s="176">
        <f>(SUMIF([5]预算调整!$O:$O,A:A,[5]预算调整!$AD:$AD))/10000</f>
        <v>0</v>
      </c>
      <c r="AQ1183" s="219">
        <f t="shared" si="2111"/>
        <v>0</v>
      </c>
      <c r="AR1183" s="219">
        <v>0</v>
      </c>
      <c r="AS1183" s="182">
        <f>(SUMIF([6]预算调整!$F:$F,A:A,[6]预算调整!$P:$P))/10000</f>
        <v>0</v>
      </c>
      <c r="AT1183" s="219">
        <f t="shared" si="2123"/>
        <v>0</v>
      </c>
      <c r="AW1183" s="231">
        <v>0</v>
      </c>
      <c r="AX1183" s="182">
        <f>(SUMIF([7]Sheet2!$B:$B,A:A,[7]Sheet2!$C:$C))/10000</f>
        <v>0</v>
      </c>
      <c r="AY1183" s="219">
        <f t="shared" si="2124"/>
        <v>0</v>
      </c>
      <c r="BC1183" s="182">
        <v>0</v>
      </c>
      <c r="BD1183" s="146">
        <f t="shared" si="2125"/>
        <v>0</v>
      </c>
      <c r="BE1183" s="182">
        <v>0</v>
      </c>
      <c r="BF1183" s="182">
        <f>SUMIF([8]Sheet1!$O:$O,A1183,[8]Sheet1!$AD:$AD)</f>
        <v>0</v>
      </c>
    </row>
    <row r="1184" hidden="1" customHeight="1" spans="1:58">
      <c r="A1184" s="233">
        <v>2220305</v>
      </c>
      <c r="B1184" s="246" t="s">
        <v>1003</v>
      </c>
      <c r="C1184" s="63">
        <f t="shared" si="2116"/>
        <v>0</v>
      </c>
      <c r="D1184" s="63">
        <f t="shared" si="2117"/>
        <v>0</v>
      </c>
      <c r="E1184" s="63">
        <f t="shared" si="2118"/>
        <v>0</v>
      </c>
      <c r="F1184" s="63">
        <f t="shared" si="2119"/>
        <v>0</v>
      </c>
      <c r="G1184" s="63">
        <f t="shared" si="2120"/>
        <v>0</v>
      </c>
      <c r="H1184" s="63">
        <f t="shared" si="2121"/>
        <v>0</v>
      </c>
      <c r="I1184" s="106" t="str">
        <f t="shared" si="2113"/>
        <v>否</v>
      </c>
      <c r="J1184" s="146" t="str">
        <f t="shared" si="2114"/>
        <v>项</v>
      </c>
      <c r="K1184" s="146" t="str">
        <f t="shared" si="2115"/>
        <v>222</v>
      </c>
      <c r="N1184" s="218">
        <v>0</v>
      </c>
      <c r="P1184" s="219">
        <f>ROUND(O1184,0)</f>
        <v>0</v>
      </c>
      <c r="Q1184" s="219"/>
      <c r="R1184" s="219"/>
      <c r="S1184" s="219"/>
      <c r="T1184" s="219"/>
      <c r="V1184" s="219"/>
      <c r="W1184" s="219">
        <v>0</v>
      </c>
      <c r="Y1184" s="219">
        <f>ROUND(X1184,0)</f>
        <v>0</v>
      </c>
      <c r="AB1184" s="219"/>
      <c r="AD1184" s="219">
        <f>ROUND(AC1184,0)</f>
        <v>0</v>
      </c>
      <c r="AF1184" s="219"/>
      <c r="AH1184" s="182">
        <v>0</v>
      </c>
      <c r="AI1184" s="182">
        <f>VLOOKUP(A:A,'[4]YB01'!$A$1:$C$1317,3,FALSE)</f>
        <v>0</v>
      </c>
      <c r="AJ1184" s="177">
        <f t="shared" si="2122"/>
        <v>0</v>
      </c>
      <c r="AK1184" s="146">
        <v>0</v>
      </c>
      <c r="AL1184" s="146">
        <f>ROUND(AM1184,0)</f>
        <v>0</v>
      </c>
      <c r="AM1184" s="228">
        <v>0</v>
      </c>
      <c r="AN1184" s="182">
        <f t="shared" si="2107"/>
        <v>0</v>
      </c>
      <c r="AO1184" s="219">
        <v>0</v>
      </c>
      <c r="AP1184" s="176">
        <f>(SUMIF([5]预算调整!$O:$O,A:A,[5]预算调整!$AD:$AD))/10000</f>
        <v>0</v>
      </c>
      <c r="AQ1184" s="219">
        <f t="shared" si="2111"/>
        <v>0</v>
      </c>
      <c r="AR1184" s="219">
        <v>0</v>
      </c>
      <c r="AS1184" s="182">
        <f>(SUMIF([6]预算调整!$F:$F,A:A,[6]预算调整!$P:$P))/10000</f>
        <v>0</v>
      </c>
      <c r="AT1184" s="219">
        <f t="shared" si="2123"/>
        <v>0</v>
      </c>
      <c r="AW1184" s="231">
        <v>0</v>
      </c>
      <c r="AX1184" s="182">
        <f>(SUMIF([7]Sheet2!$B:$B,A:A,[7]Sheet2!$C:$C))/10000</f>
        <v>0</v>
      </c>
      <c r="AY1184" s="219">
        <f t="shared" si="2124"/>
        <v>0</v>
      </c>
      <c r="BC1184" s="182">
        <v>0</v>
      </c>
      <c r="BD1184" s="146">
        <f t="shared" si="2125"/>
        <v>0</v>
      </c>
      <c r="BE1184" s="182">
        <v>0</v>
      </c>
      <c r="BF1184" s="182">
        <f>SUMIF([8]Sheet1!$O:$O,A1184,[8]Sheet1!$AD:$AD)</f>
        <v>0</v>
      </c>
    </row>
    <row r="1185" hidden="1" customHeight="1" spans="1:58">
      <c r="A1185" s="208">
        <v>2220399</v>
      </c>
      <c r="B1185" s="60" t="s">
        <v>1004</v>
      </c>
      <c r="C1185" s="63">
        <f t="shared" si="2116"/>
        <v>0</v>
      </c>
      <c r="D1185" s="63">
        <f t="shared" si="2117"/>
        <v>0</v>
      </c>
      <c r="E1185" s="63">
        <f t="shared" si="2118"/>
        <v>0</v>
      </c>
      <c r="F1185" s="63">
        <f t="shared" si="2119"/>
        <v>0</v>
      </c>
      <c r="G1185" s="63">
        <f t="shared" si="2120"/>
        <v>0</v>
      </c>
      <c r="H1185" s="63">
        <f t="shared" si="2121"/>
        <v>0</v>
      </c>
      <c r="I1185" s="106" t="str">
        <f t="shared" si="2113"/>
        <v>否</v>
      </c>
      <c r="J1185" s="146" t="str">
        <f t="shared" si="2114"/>
        <v>项</v>
      </c>
      <c r="K1185" s="146" t="str">
        <f t="shared" si="2115"/>
        <v>222</v>
      </c>
      <c r="N1185" s="218">
        <v>0</v>
      </c>
      <c r="O1185" s="146">
        <v>0</v>
      </c>
      <c r="P1185" s="219">
        <f>ROUND(O1185,0)</f>
        <v>0</v>
      </c>
      <c r="Q1185" s="219">
        <v>0</v>
      </c>
      <c r="R1185" s="219">
        <v>0</v>
      </c>
      <c r="S1185" s="219">
        <f>VLOOKUP(A:A,[3]全区!$A$1:$O$65536,15,FALSE)</f>
        <v>0</v>
      </c>
      <c r="T1185" s="219">
        <v>0</v>
      </c>
      <c r="U1185" s="146">
        <f>VLOOKUP(A:A,[3]全区!$A$1:$Q$65536,17,FALSE)</f>
        <v>0</v>
      </c>
      <c r="V1185" s="219">
        <f>ROUND(U1185,0)</f>
        <v>0</v>
      </c>
      <c r="W1185" s="219">
        <v>0</v>
      </c>
      <c r="X1185" s="182">
        <f>VLOOKUP(A:A,[3]全区!$A$1:$S$65536,19,FALSE)</f>
        <v>0</v>
      </c>
      <c r="Y1185" s="219">
        <f>ROUND(X1185,0)</f>
        <v>0</v>
      </c>
      <c r="AA1185" s="182">
        <f>VLOOKUP(A:A,[2]全区!$A$1:$T$65536,20,FALSE)</f>
        <v>0</v>
      </c>
      <c r="AB1185" s="219">
        <f>ROUND(AA1185,0)</f>
        <v>0</v>
      </c>
      <c r="AC1185" s="182">
        <f>VLOOKUP(A:A,[1]全区!$A$1:$V$65536,22,FALSE)</f>
        <v>0</v>
      </c>
      <c r="AD1185" s="219">
        <f>ROUND(AC1185,0)</f>
        <v>0</v>
      </c>
      <c r="AE1185" s="182">
        <f>VLOOKUP(A:A,[2]全区!$A$1:$P$65536,16,FALSE)</f>
        <v>0</v>
      </c>
      <c r="AF1185" s="219">
        <f>ROUND(AE1185,0)</f>
        <v>0</v>
      </c>
      <c r="AH1185" s="182">
        <v>0</v>
      </c>
      <c r="AI1185" s="182">
        <f>VLOOKUP(A:A,'[4]YB01'!$A$1:$C$1317,3,FALSE)</f>
        <v>0</v>
      </c>
      <c r="AJ1185" s="177">
        <f t="shared" si="2122"/>
        <v>0</v>
      </c>
      <c r="AK1185" s="146">
        <v>0</v>
      </c>
      <c r="AL1185" s="146">
        <f>ROUND(AM1185,0)</f>
        <v>0</v>
      </c>
      <c r="AM1185" s="228">
        <v>0</v>
      </c>
      <c r="AN1185" s="182">
        <f t="shared" si="2107"/>
        <v>0</v>
      </c>
      <c r="AO1185" s="219">
        <v>0</v>
      </c>
      <c r="AP1185" s="176">
        <f>(SUMIF([5]预算调整!$O:$O,A:A,[5]预算调整!$AD:$AD))/10000</f>
        <v>0</v>
      </c>
      <c r="AQ1185" s="219">
        <f t="shared" si="2111"/>
        <v>0</v>
      </c>
      <c r="AR1185" s="219">
        <v>0</v>
      </c>
      <c r="AS1185" s="182">
        <f>(SUMIF([6]预算调整!$F:$F,A:A,[6]预算调整!$P:$P))/10000</f>
        <v>0</v>
      </c>
      <c r="AT1185" s="219">
        <f t="shared" si="2123"/>
        <v>0</v>
      </c>
      <c r="AW1185" s="231">
        <v>0</v>
      </c>
      <c r="AX1185" s="182">
        <f>(SUMIF([7]Sheet2!$B:$B,A:A,[7]Sheet2!$C:$C))/10000</f>
        <v>0</v>
      </c>
      <c r="AY1185" s="219">
        <f t="shared" si="2124"/>
        <v>0</v>
      </c>
      <c r="BC1185" s="182">
        <v>0</v>
      </c>
      <c r="BD1185" s="146">
        <f t="shared" si="2125"/>
        <v>0</v>
      </c>
      <c r="BE1185" s="182">
        <v>0</v>
      </c>
      <c r="BF1185" s="182">
        <f>SUMIF([8]Sheet1!$O:$O,A1185,[8]Sheet1!$AD:$AD)</f>
        <v>0</v>
      </c>
    </row>
    <row r="1186" s="177" customFormat="1" customHeight="1" spans="1:58">
      <c r="A1186" s="209">
        <v>22204</v>
      </c>
      <c r="B1186" s="207" t="s">
        <v>1005</v>
      </c>
      <c r="C1186" s="66">
        <f t="shared" ref="C1186:H1186" si="2126">SUM(C1187:C1191)</f>
        <v>133</v>
      </c>
      <c r="D1186" s="66">
        <f t="shared" si="2126"/>
        <v>0</v>
      </c>
      <c r="E1186" s="66">
        <f t="shared" si="2126"/>
        <v>-25</v>
      </c>
      <c r="F1186" s="66">
        <f t="shared" si="2126"/>
        <v>0</v>
      </c>
      <c r="G1186" s="66">
        <f t="shared" si="2126"/>
        <v>0</v>
      </c>
      <c r="H1186" s="66">
        <f t="shared" si="2126"/>
        <v>108</v>
      </c>
      <c r="I1186" s="106" t="str">
        <f t="shared" si="2113"/>
        <v>是</v>
      </c>
      <c r="J1186" s="143" t="str">
        <f t="shared" si="2114"/>
        <v>款</v>
      </c>
      <c r="K1186" s="143" t="str">
        <f t="shared" si="2115"/>
        <v>222</v>
      </c>
      <c r="L1186" s="143"/>
      <c r="M1186" s="143"/>
      <c r="N1186" s="143"/>
      <c r="O1186" s="143"/>
      <c r="P1186" s="143"/>
      <c r="Q1186" s="143"/>
      <c r="R1186" s="143"/>
      <c r="S1186" s="143"/>
      <c r="T1186" s="143"/>
      <c r="U1186" s="143"/>
      <c r="V1186" s="143"/>
      <c r="W1186" s="143"/>
      <c r="AN1186" s="182">
        <f t="shared" si="2107"/>
        <v>0</v>
      </c>
      <c r="AO1186" s="219"/>
      <c r="AP1186" s="176">
        <f>(SUMIF([5]预算调整!$O:$O,A:A,[5]预算调整!$AD:$AD))/10000</f>
        <v>0</v>
      </c>
      <c r="AQ1186" s="219">
        <f t="shared" si="2111"/>
        <v>0</v>
      </c>
      <c r="AR1186" s="219"/>
      <c r="AS1186" s="182">
        <v>0</v>
      </c>
      <c r="AX1186" s="182">
        <v>0</v>
      </c>
      <c r="BC1186" s="182"/>
      <c r="BD1186" s="182"/>
      <c r="BE1186" s="182">
        <v>0</v>
      </c>
      <c r="BF1186" s="182"/>
    </row>
    <row r="1187" customHeight="1" spans="1:58">
      <c r="A1187" s="208">
        <v>2220401</v>
      </c>
      <c r="B1187" s="60" t="s">
        <v>1006</v>
      </c>
      <c r="C1187" s="63">
        <f t="shared" ref="C1187:C1191" si="2127">N1187+T1187+W1187</f>
        <v>133</v>
      </c>
      <c r="D1187" s="63">
        <f t="shared" ref="D1187:D1191" si="2128">Q1187+T1187</f>
        <v>0</v>
      </c>
      <c r="E1187" s="63">
        <f t="shared" ref="E1187:E1191" si="2129">H1187-C1187</f>
        <v>-25</v>
      </c>
      <c r="F1187" s="63">
        <f t="shared" ref="F1187:F1191" si="2130">G1187-D1187</f>
        <v>0</v>
      </c>
      <c r="G1187" s="63">
        <f t="shared" ref="G1187:G1191" si="2131">AW1187</f>
        <v>0</v>
      </c>
      <c r="H1187" s="63">
        <f t="shared" ref="H1187:H1191" si="2132">AK1187+AN1187</f>
        <v>108</v>
      </c>
      <c r="I1187" s="106" t="str">
        <f t="shared" si="2113"/>
        <v>是</v>
      </c>
      <c r="J1187" s="146" t="str">
        <f t="shared" si="2114"/>
        <v>项</v>
      </c>
      <c r="K1187" s="146" t="str">
        <f t="shared" si="2115"/>
        <v>222</v>
      </c>
      <c r="N1187" s="218">
        <v>133</v>
      </c>
      <c r="O1187" s="146">
        <v>132.9245</v>
      </c>
      <c r="P1187" s="219">
        <f>ROUND(O1187,0)</f>
        <v>133</v>
      </c>
      <c r="Q1187" s="219">
        <v>0</v>
      </c>
      <c r="R1187" s="219">
        <v>0</v>
      </c>
      <c r="S1187" s="219">
        <f>VLOOKUP(A:A,[3]全区!$A$1:$O$65536,15,FALSE)</f>
        <v>0</v>
      </c>
      <c r="T1187" s="219">
        <v>0</v>
      </c>
      <c r="U1187" s="146">
        <f>VLOOKUP(A:A,[3]全区!$A$1:$Q$65536,17,FALSE)</f>
        <v>0</v>
      </c>
      <c r="V1187" s="219">
        <f>ROUND(U1187,0)</f>
        <v>0</v>
      </c>
      <c r="W1187" s="219">
        <v>0</v>
      </c>
      <c r="X1187" s="182">
        <f>VLOOKUP(A:A,[3]全区!$A$1:$S$65536,19,FALSE)</f>
        <v>0</v>
      </c>
      <c r="Y1187" s="219">
        <f>ROUND(X1187,0)</f>
        <v>0</v>
      </c>
      <c r="AA1187" s="182">
        <f>VLOOKUP(A:A,[2]全区!$A$1:$T$65536,20,FALSE)</f>
        <v>0</v>
      </c>
      <c r="AB1187" s="219">
        <f>ROUND(AA1187,0)</f>
        <v>0</v>
      </c>
      <c r="AC1187" s="182">
        <f>VLOOKUP(A:A,[1]全区!$A$1:$V$65536,22,FALSE)</f>
        <v>0</v>
      </c>
      <c r="AD1187" s="219">
        <f>ROUND(AC1187,0)</f>
        <v>0</v>
      </c>
      <c r="AE1187" s="182">
        <f>VLOOKUP(A:A,[2]全区!$A$1:$P$65536,16,FALSE)</f>
        <v>0</v>
      </c>
      <c r="AF1187" s="219">
        <f>ROUND(AE1187,0)</f>
        <v>0</v>
      </c>
      <c r="AH1187" s="182">
        <v>97</v>
      </c>
      <c r="AI1187" s="182">
        <f>VLOOKUP(A:A,'[4]YB01'!$A$1:$C$1317,3,FALSE)</f>
        <v>97</v>
      </c>
      <c r="AJ1187" s="177">
        <f t="shared" ref="AJ1187:AJ1191" si="2133">AO1187+AR1187</f>
        <v>36</v>
      </c>
      <c r="AK1187" s="146">
        <v>108</v>
      </c>
      <c r="AL1187" s="146">
        <f>ROUND(AM1187,0)</f>
        <v>108</v>
      </c>
      <c r="AM1187" s="228">
        <v>107.530952</v>
      </c>
      <c r="AN1187" s="182">
        <f t="shared" si="2107"/>
        <v>0</v>
      </c>
      <c r="AO1187" s="219">
        <v>0</v>
      </c>
      <c r="AP1187" s="176">
        <f>(SUMIF([5]预算调整!$O:$O,A:A,[5]预算调整!$AD:$AD))/10000</f>
        <v>0</v>
      </c>
      <c r="AQ1187" s="219">
        <f t="shared" si="2111"/>
        <v>0</v>
      </c>
      <c r="AR1187" s="219">
        <v>36</v>
      </c>
      <c r="AS1187" s="182">
        <f>(SUMIF([6]预算调整!$F:$F,A:A,[6]预算调整!$P:$P))/10000</f>
        <v>36.213015</v>
      </c>
      <c r="AT1187" s="219">
        <f t="shared" ref="AT1187:AT1191" si="2134">ROUND(AS1187,0)</f>
        <v>36</v>
      </c>
      <c r="AW1187" s="231">
        <v>0</v>
      </c>
      <c r="AX1187" s="182">
        <f>(SUMIF([7]Sheet2!$B:$B,A:A,[7]Sheet2!$C:$C))/10000</f>
        <v>0</v>
      </c>
      <c r="AY1187" s="219">
        <f t="shared" ref="AY1187:AY1191" si="2135">ROUND(AX1187,0)</f>
        <v>0</v>
      </c>
      <c r="BC1187" s="182">
        <v>0</v>
      </c>
      <c r="BD1187" s="146">
        <f t="shared" ref="BD1187:BD1191" si="2136">ROUND(BE1187,0)</f>
        <v>0</v>
      </c>
      <c r="BE1187" s="182">
        <v>0</v>
      </c>
      <c r="BF1187" s="182">
        <f>SUMIF([8]Sheet1!$O:$O,A1187,[8]Sheet1!$AD:$AD)</f>
        <v>0</v>
      </c>
    </row>
    <row r="1188" hidden="1" customHeight="1" spans="1:58">
      <c r="A1188" s="208">
        <v>2220402</v>
      </c>
      <c r="B1188" s="60" t="s">
        <v>1007</v>
      </c>
      <c r="C1188" s="63">
        <f t="shared" si="2127"/>
        <v>0</v>
      </c>
      <c r="D1188" s="63">
        <f t="shared" si="2128"/>
        <v>0</v>
      </c>
      <c r="E1188" s="63">
        <f t="shared" si="2129"/>
        <v>0</v>
      </c>
      <c r="F1188" s="63">
        <f t="shared" si="2130"/>
        <v>0</v>
      </c>
      <c r="G1188" s="63">
        <f t="shared" si="2131"/>
        <v>0</v>
      </c>
      <c r="H1188" s="63">
        <f t="shared" si="2132"/>
        <v>0</v>
      </c>
      <c r="I1188" s="106" t="str">
        <f t="shared" si="2113"/>
        <v>否</v>
      </c>
      <c r="J1188" s="146" t="str">
        <f t="shared" si="2114"/>
        <v>项</v>
      </c>
      <c r="K1188" s="146" t="str">
        <f t="shared" si="2115"/>
        <v>222</v>
      </c>
      <c r="N1188" s="218">
        <v>0</v>
      </c>
      <c r="O1188" s="146">
        <v>0</v>
      </c>
      <c r="P1188" s="219">
        <f>ROUND(O1188,0)</f>
        <v>0</v>
      </c>
      <c r="Q1188" s="219">
        <v>0</v>
      </c>
      <c r="R1188" s="219">
        <v>0</v>
      </c>
      <c r="S1188" s="219">
        <f>VLOOKUP(A:A,[3]全区!$A$1:$O$65536,15,FALSE)</f>
        <v>0</v>
      </c>
      <c r="T1188" s="219">
        <v>0</v>
      </c>
      <c r="U1188" s="146">
        <f>VLOOKUP(A:A,[3]全区!$A$1:$Q$65536,17,FALSE)</f>
        <v>0</v>
      </c>
      <c r="V1188" s="219">
        <f>ROUND(U1188,0)</f>
        <v>0</v>
      </c>
      <c r="W1188" s="219">
        <v>0</v>
      </c>
      <c r="X1188" s="182">
        <f>VLOOKUP(A:A,[3]全区!$A$1:$S$65536,19,FALSE)</f>
        <v>0</v>
      </c>
      <c r="Y1188" s="219">
        <f>ROUND(X1188,0)</f>
        <v>0</v>
      </c>
      <c r="AA1188" s="182">
        <f>VLOOKUP(A:A,[2]全区!$A$1:$T$65536,20,FALSE)</f>
        <v>0</v>
      </c>
      <c r="AB1188" s="219">
        <f>ROUND(AA1188,0)</f>
        <v>0</v>
      </c>
      <c r="AC1188" s="182">
        <f>VLOOKUP(A:A,[1]全区!$A$1:$V$65536,22,FALSE)</f>
        <v>0</v>
      </c>
      <c r="AD1188" s="219">
        <f>ROUND(AC1188,0)</f>
        <v>0</v>
      </c>
      <c r="AE1188" s="182">
        <f>VLOOKUP(A:A,[2]全区!$A$1:$P$65536,16,FALSE)</f>
        <v>0</v>
      </c>
      <c r="AF1188" s="219">
        <f>ROUND(AE1188,0)</f>
        <v>0</v>
      </c>
      <c r="AH1188" s="182">
        <v>0</v>
      </c>
      <c r="AI1188" s="182">
        <f>VLOOKUP(A:A,'[4]YB01'!$A$1:$C$1317,3,FALSE)</f>
        <v>0</v>
      </c>
      <c r="AJ1188" s="177">
        <f t="shared" si="2133"/>
        <v>0</v>
      </c>
      <c r="AK1188" s="146">
        <v>0</v>
      </c>
      <c r="AL1188" s="146">
        <f>ROUND(AM1188,0)</f>
        <v>0</v>
      </c>
      <c r="AM1188" s="228">
        <v>0</v>
      </c>
      <c r="AN1188" s="182">
        <f t="shared" si="2107"/>
        <v>0</v>
      </c>
      <c r="AO1188" s="219">
        <v>0</v>
      </c>
      <c r="AP1188" s="176">
        <f>(SUMIF([5]预算调整!$O:$O,A:A,[5]预算调整!$AD:$AD))/10000</f>
        <v>0</v>
      </c>
      <c r="AQ1188" s="219">
        <f t="shared" si="2111"/>
        <v>0</v>
      </c>
      <c r="AR1188" s="219">
        <v>0</v>
      </c>
      <c r="AS1188" s="182">
        <f>(SUMIF([6]预算调整!$F:$F,A:A,[6]预算调整!$P:$P))/10000</f>
        <v>0</v>
      </c>
      <c r="AT1188" s="219">
        <f t="shared" si="2134"/>
        <v>0</v>
      </c>
      <c r="AW1188" s="231">
        <v>0</v>
      </c>
      <c r="AX1188" s="182">
        <f>(SUMIF([7]Sheet2!$B:$B,A:A,[7]Sheet2!$C:$C))/10000</f>
        <v>0</v>
      </c>
      <c r="AY1188" s="219">
        <f t="shared" si="2135"/>
        <v>0</v>
      </c>
      <c r="BC1188" s="182">
        <v>0</v>
      </c>
      <c r="BD1188" s="146">
        <f t="shared" si="2136"/>
        <v>0</v>
      </c>
      <c r="BE1188" s="182">
        <v>0</v>
      </c>
      <c r="BF1188" s="182">
        <f>SUMIF([8]Sheet1!$O:$O,A1188,[8]Sheet1!$AD:$AD)</f>
        <v>0</v>
      </c>
    </row>
    <row r="1189" hidden="1" customHeight="1" spans="1:58">
      <c r="A1189" s="208">
        <v>2220403</v>
      </c>
      <c r="B1189" s="60" t="s">
        <v>1008</v>
      </c>
      <c r="C1189" s="63">
        <f t="shared" si="2127"/>
        <v>0</v>
      </c>
      <c r="D1189" s="63">
        <f t="shared" si="2128"/>
        <v>0</v>
      </c>
      <c r="E1189" s="63">
        <f t="shared" si="2129"/>
        <v>0</v>
      </c>
      <c r="F1189" s="63">
        <f t="shared" si="2130"/>
        <v>0</v>
      </c>
      <c r="G1189" s="63">
        <f t="shared" si="2131"/>
        <v>0</v>
      </c>
      <c r="H1189" s="63">
        <f t="shared" si="2132"/>
        <v>0</v>
      </c>
      <c r="I1189" s="106" t="str">
        <f t="shared" si="2113"/>
        <v>否</v>
      </c>
      <c r="J1189" s="146" t="str">
        <f t="shared" si="2114"/>
        <v>项</v>
      </c>
      <c r="K1189" s="146" t="str">
        <f t="shared" si="2115"/>
        <v>222</v>
      </c>
      <c r="N1189" s="218">
        <v>0</v>
      </c>
      <c r="O1189" s="146">
        <v>0</v>
      </c>
      <c r="P1189" s="219">
        <f>ROUND(O1189,0)</f>
        <v>0</v>
      </c>
      <c r="Q1189" s="219">
        <v>0</v>
      </c>
      <c r="R1189" s="219">
        <v>0</v>
      </c>
      <c r="S1189" s="219">
        <f>VLOOKUP(A:A,[3]全区!$A$1:$O$65536,15,FALSE)</f>
        <v>0</v>
      </c>
      <c r="T1189" s="219">
        <v>0</v>
      </c>
      <c r="U1189" s="146">
        <f>VLOOKUP(A:A,[3]全区!$A$1:$Q$65536,17,FALSE)</f>
        <v>0</v>
      </c>
      <c r="V1189" s="219">
        <f>ROUND(U1189,0)</f>
        <v>0</v>
      </c>
      <c r="W1189" s="219">
        <v>0</v>
      </c>
      <c r="X1189" s="182">
        <f>VLOOKUP(A:A,[3]全区!$A$1:$S$65536,19,FALSE)</f>
        <v>0</v>
      </c>
      <c r="Y1189" s="219">
        <f>ROUND(X1189,0)</f>
        <v>0</v>
      </c>
      <c r="AA1189" s="182">
        <f>VLOOKUP(A:A,[2]全区!$A$1:$T$65536,20,FALSE)</f>
        <v>0</v>
      </c>
      <c r="AB1189" s="219">
        <f>ROUND(AA1189,0)</f>
        <v>0</v>
      </c>
      <c r="AC1189" s="182">
        <f>VLOOKUP(A:A,[1]全区!$A$1:$V$65536,22,FALSE)</f>
        <v>0</v>
      </c>
      <c r="AD1189" s="219">
        <f>ROUND(AC1189,0)</f>
        <v>0</v>
      </c>
      <c r="AE1189" s="182">
        <f>VLOOKUP(A:A,[2]全区!$A$1:$P$65536,16,FALSE)</f>
        <v>0</v>
      </c>
      <c r="AF1189" s="219">
        <f>ROUND(AE1189,0)</f>
        <v>0</v>
      </c>
      <c r="AH1189" s="182">
        <v>0</v>
      </c>
      <c r="AI1189" s="182">
        <f>VLOOKUP(A:A,'[4]YB01'!$A$1:$C$1317,3,FALSE)</f>
        <v>0</v>
      </c>
      <c r="AJ1189" s="177">
        <f t="shared" si="2133"/>
        <v>0</v>
      </c>
      <c r="AK1189" s="146">
        <v>0</v>
      </c>
      <c r="AL1189" s="146">
        <f>ROUND(AM1189,0)</f>
        <v>0</v>
      </c>
      <c r="AM1189" s="228">
        <v>0</v>
      </c>
      <c r="AN1189" s="182">
        <f t="shared" si="2107"/>
        <v>0</v>
      </c>
      <c r="AO1189" s="219">
        <v>0</v>
      </c>
      <c r="AP1189" s="176">
        <f>(SUMIF([5]预算调整!$O:$O,A:A,[5]预算调整!$AD:$AD))/10000</f>
        <v>0</v>
      </c>
      <c r="AQ1189" s="219">
        <f t="shared" si="2111"/>
        <v>0</v>
      </c>
      <c r="AR1189" s="219">
        <v>0</v>
      </c>
      <c r="AS1189" s="182">
        <f>(SUMIF([6]预算调整!$F:$F,A:A,[6]预算调整!$P:$P))/10000</f>
        <v>0</v>
      </c>
      <c r="AT1189" s="219">
        <f t="shared" si="2134"/>
        <v>0</v>
      </c>
      <c r="AW1189" s="231">
        <v>0</v>
      </c>
      <c r="AX1189" s="182">
        <f>(SUMIF([7]Sheet2!$B:$B,A:A,[7]Sheet2!$C:$C))/10000</f>
        <v>0</v>
      </c>
      <c r="AY1189" s="219">
        <f t="shared" si="2135"/>
        <v>0</v>
      </c>
      <c r="BC1189" s="182">
        <v>0</v>
      </c>
      <c r="BD1189" s="146">
        <f t="shared" si="2136"/>
        <v>0</v>
      </c>
      <c r="BE1189" s="182">
        <v>0</v>
      </c>
      <c r="BF1189" s="182">
        <f>SUMIF([8]Sheet1!$O:$O,A1189,[8]Sheet1!$AD:$AD)</f>
        <v>0</v>
      </c>
    </row>
    <row r="1190" hidden="1" customHeight="1" spans="1:58">
      <c r="A1190" s="208">
        <v>2220404</v>
      </c>
      <c r="B1190" s="60" t="s">
        <v>1009</v>
      </c>
      <c r="C1190" s="63">
        <f t="shared" si="2127"/>
        <v>0</v>
      </c>
      <c r="D1190" s="63">
        <f t="shared" si="2128"/>
        <v>0</v>
      </c>
      <c r="E1190" s="63">
        <f t="shared" si="2129"/>
        <v>0</v>
      </c>
      <c r="F1190" s="63">
        <f t="shared" si="2130"/>
        <v>0</v>
      </c>
      <c r="G1190" s="63">
        <f t="shared" si="2131"/>
        <v>0</v>
      </c>
      <c r="H1190" s="63">
        <f t="shared" si="2132"/>
        <v>0</v>
      </c>
      <c r="I1190" s="106" t="str">
        <f t="shared" si="2113"/>
        <v>否</v>
      </c>
      <c r="J1190" s="146" t="str">
        <f t="shared" si="2114"/>
        <v>项</v>
      </c>
      <c r="K1190" s="146" t="str">
        <f t="shared" si="2115"/>
        <v>222</v>
      </c>
      <c r="N1190" s="218">
        <v>0</v>
      </c>
      <c r="O1190" s="146">
        <v>0</v>
      </c>
      <c r="P1190" s="219">
        <f>ROUND(O1190,0)</f>
        <v>0</v>
      </c>
      <c r="Q1190" s="219">
        <v>0</v>
      </c>
      <c r="R1190" s="219">
        <v>0</v>
      </c>
      <c r="S1190" s="219">
        <f>VLOOKUP(A:A,[3]全区!$A$1:$O$65536,15,FALSE)</f>
        <v>0</v>
      </c>
      <c r="T1190" s="219">
        <v>0</v>
      </c>
      <c r="U1190" s="146">
        <f>VLOOKUP(A:A,[3]全区!$A$1:$Q$65536,17,FALSE)</f>
        <v>0</v>
      </c>
      <c r="V1190" s="219">
        <f>ROUND(U1190,0)</f>
        <v>0</v>
      </c>
      <c r="W1190" s="219">
        <v>0</v>
      </c>
      <c r="X1190" s="182">
        <f>VLOOKUP(A:A,[3]全区!$A$1:$S$65536,19,FALSE)</f>
        <v>0</v>
      </c>
      <c r="Y1190" s="219">
        <f>ROUND(X1190,0)</f>
        <v>0</v>
      </c>
      <c r="AA1190" s="182">
        <f>VLOOKUP(A:A,[2]全区!$A$1:$T$65536,20,FALSE)</f>
        <v>0</v>
      </c>
      <c r="AB1190" s="219">
        <f>ROUND(AA1190,0)</f>
        <v>0</v>
      </c>
      <c r="AC1190" s="182">
        <f>VLOOKUP(A:A,[1]全区!$A$1:$V$65536,22,FALSE)</f>
        <v>0</v>
      </c>
      <c r="AD1190" s="219">
        <f>ROUND(AC1190,0)</f>
        <v>0</v>
      </c>
      <c r="AE1190" s="182">
        <f>VLOOKUP(A:A,[2]全区!$A$1:$P$65536,16,FALSE)</f>
        <v>0</v>
      </c>
      <c r="AF1190" s="219">
        <f>ROUND(AE1190,0)</f>
        <v>0</v>
      </c>
      <c r="AH1190" s="182">
        <v>0</v>
      </c>
      <c r="AI1190" s="182">
        <f>VLOOKUP(A:A,'[4]YB01'!$A$1:$C$1317,3,FALSE)</f>
        <v>0</v>
      </c>
      <c r="AJ1190" s="177">
        <f t="shared" si="2133"/>
        <v>0</v>
      </c>
      <c r="AK1190" s="146">
        <v>0</v>
      </c>
      <c r="AL1190" s="146">
        <f>ROUND(AM1190,0)</f>
        <v>0</v>
      </c>
      <c r="AM1190" s="228">
        <v>0</v>
      </c>
      <c r="AN1190" s="182">
        <f t="shared" si="2107"/>
        <v>0</v>
      </c>
      <c r="AO1190" s="219">
        <v>0</v>
      </c>
      <c r="AP1190" s="176">
        <f>(SUMIF([5]预算调整!$O:$O,A:A,[5]预算调整!$AD:$AD))/10000</f>
        <v>0</v>
      </c>
      <c r="AQ1190" s="219">
        <f t="shared" si="2111"/>
        <v>0</v>
      </c>
      <c r="AR1190" s="219">
        <v>0</v>
      </c>
      <c r="AS1190" s="182">
        <f>(SUMIF([6]预算调整!$F:$F,A:A,[6]预算调整!$P:$P))/10000</f>
        <v>0</v>
      </c>
      <c r="AT1190" s="219">
        <f t="shared" si="2134"/>
        <v>0</v>
      </c>
      <c r="AW1190" s="231">
        <v>0</v>
      </c>
      <c r="AX1190" s="182">
        <f>(SUMIF([7]Sheet2!$B:$B,A:A,[7]Sheet2!$C:$C))/10000</f>
        <v>0</v>
      </c>
      <c r="AY1190" s="219">
        <f t="shared" si="2135"/>
        <v>0</v>
      </c>
      <c r="BC1190" s="182">
        <v>0</v>
      </c>
      <c r="BD1190" s="146">
        <f t="shared" si="2136"/>
        <v>0</v>
      </c>
      <c r="BE1190" s="182">
        <v>0</v>
      </c>
      <c r="BF1190" s="182">
        <f>SUMIF([8]Sheet1!$O:$O,A1190,[8]Sheet1!$AD:$AD)</f>
        <v>0</v>
      </c>
    </row>
    <row r="1191" hidden="1" customHeight="1" spans="1:58">
      <c r="A1191" s="208">
        <v>2220499</v>
      </c>
      <c r="B1191" s="60" t="s">
        <v>1010</v>
      </c>
      <c r="C1191" s="63">
        <f t="shared" si="2127"/>
        <v>0</v>
      </c>
      <c r="D1191" s="63">
        <f t="shared" si="2128"/>
        <v>0</v>
      </c>
      <c r="E1191" s="63">
        <f t="shared" si="2129"/>
        <v>0</v>
      </c>
      <c r="F1191" s="63">
        <f t="shared" si="2130"/>
        <v>0</v>
      </c>
      <c r="G1191" s="63">
        <f t="shared" si="2131"/>
        <v>0</v>
      </c>
      <c r="H1191" s="63">
        <f t="shared" si="2132"/>
        <v>0</v>
      </c>
      <c r="I1191" s="106" t="str">
        <f t="shared" si="2113"/>
        <v>否</v>
      </c>
      <c r="J1191" s="146" t="str">
        <f t="shared" si="2114"/>
        <v>项</v>
      </c>
      <c r="K1191" s="146" t="str">
        <f t="shared" si="2115"/>
        <v>222</v>
      </c>
      <c r="N1191" s="218">
        <v>0</v>
      </c>
      <c r="O1191" s="146">
        <v>0</v>
      </c>
      <c r="P1191" s="219">
        <f>ROUND(O1191,0)</f>
        <v>0</v>
      </c>
      <c r="Q1191" s="219">
        <v>0</v>
      </c>
      <c r="R1191" s="219">
        <v>0</v>
      </c>
      <c r="S1191" s="219">
        <f>VLOOKUP(A:A,[3]全区!$A$1:$O$65536,15,FALSE)</f>
        <v>0</v>
      </c>
      <c r="T1191" s="219">
        <v>0</v>
      </c>
      <c r="U1191" s="146">
        <f>VLOOKUP(A:A,[3]全区!$A$1:$Q$65536,17,FALSE)</f>
        <v>0</v>
      </c>
      <c r="V1191" s="219">
        <f>ROUND(U1191,0)</f>
        <v>0</v>
      </c>
      <c r="W1191" s="219">
        <v>0</v>
      </c>
      <c r="X1191" s="182">
        <f>VLOOKUP(A:A,[3]全区!$A$1:$S$65536,19,FALSE)</f>
        <v>0</v>
      </c>
      <c r="Y1191" s="219">
        <f>ROUND(X1191,0)</f>
        <v>0</v>
      </c>
      <c r="AA1191" s="182">
        <f>VLOOKUP(A:A,[2]全区!$A$1:$T$65536,20,FALSE)</f>
        <v>0</v>
      </c>
      <c r="AB1191" s="219">
        <f>ROUND(AA1191,0)</f>
        <v>0</v>
      </c>
      <c r="AC1191" s="182">
        <f>VLOOKUP(A:A,[1]全区!$A$1:$V$65536,22,FALSE)</f>
        <v>0</v>
      </c>
      <c r="AD1191" s="219">
        <f>ROUND(AC1191,0)</f>
        <v>0</v>
      </c>
      <c r="AE1191" s="182">
        <f>VLOOKUP(A:A,[2]全区!$A$1:$P$65536,16,FALSE)</f>
        <v>0</v>
      </c>
      <c r="AF1191" s="219">
        <f>ROUND(AE1191,0)</f>
        <v>0</v>
      </c>
      <c r="AH1191" s="182">
        <v>0</v>
      </c>
      <c r="AI1191" s="182">
        <f>VLOOKUP(A:A,'[4]YB01'!$A$1:$C$1317,3,FALSE)</f>
        <v>0</v>
      </c>
      <c r="AJ1191" s="177">
        <f t="shared" si="2133"/>
        <v>0</v>
      </c>
      <c r="AK1191" s="146">
        <v>0</v>
      </c>
      <c r="AL1191" s="146">
        <f>ROUND(AM1191,0)</f>
        <v>0</v>
      </c>
      <c r="AM1191" s="228">
        <v>0</v>
      </c>
      <c r="AN1191" s="182">
        <f t="shared" si="2107"/>
        <v>0</v>
      </c>
      <c r="AO1191" s="219">
        <v>0</v>
      </c>
      <c r="AP1191" s="176">
        <f>(SUMIF([5]预算调整!$O:$O,A:A,[5]预算调整!$AD:$AD))/10000</f>
        <v>0</v>
      </c>
      <c r="AQ1191" s="219">
        <f t="shared" si="2111"/>
        <v>0</v>
      </c>
      <c r="AR1191" s="219">
        <v>0</v>
      </c>
      <c r="AS1191" s="182">
        <f>(SUMIF([6]预算调整!$F:$F,A:A,[6]预算调整!$P:$P))/10000</f>
        <v>0</v>
      </c>
      <c r="AT1191" s="219">
        <f t="shared" si="2134"/>
        <v>0</v>
      </c>
      <c r="AW1191" s="231">
        <v>0</v>
      </c>
      <c r="AX1191" s="182">
        <f>(SUMIF([7]Sheet2!$B:$B,A:A,[7]Sheet2!$C:$C))/10000</f>
        <v>0</v>
      </c>
      <c r="AY1191" s="219">
        <f t="shared" si="2135"/>
        <v>0</v>
      </c>
      <c r="BC1191" s="182">
        <v>0</v>
      </c>
      <c r="BD1191" s="146">
        <f t="shared" si="2136"/>
        <v>0</v>
      </c>
      <c r="BE1191" s="182">
        <v>0</v>
      </c>
      <c r="BF1191" s="182">
        <f>SUMIF([8]Sheet1!$O:$O,A1191,[8]Sheet1!$AD:$AD)</f>
        <v>0</v>
      </c>
    </row>
    <row r="1192" s="177" customFormat="1" hidden="1" customHeight="1" spans="1:58">
      <c r="A1192" s="209">
        <v>22205</v>
      </c>
      <c r="B1192" s="207" t="s">
        <v>1011</v>
      </c>
      <c r="C1192" s="66">
        <f t="shared" ref="C1192:H1192" si="2137">SUM(C1193:C1204)</f>
        <v>0</v>
      </c>
      <c r="D1192" s="66">
        <f t="shared" si="2137"/>
        <v>0</v>
      </c>
      <c r="E1192" s="66">
        <f t="shared" si="2137"/>
        <v>0</v>
      </c>
      <c r="F1192" s="66">
        <f t="shared" si="2137"/>
        <v>0</v>
      </c>
      <c r="G1192" s="66">
        <f t="shared" si="2137"/>
        <v>0</v>
      </c>
      <c r="H1192" s="66">
        <f t="shared" si="2137"/>
        <v>0</v>
      </c>
      <c r="I1192" s="106" t="str">
        <f t="shared" si="2113"/>
        <v>否</v>
      </c>
      <c r="J1192" s="143" t="str">
        <f t="shared" si="2114"/>
        <v>款</v>
      </c>
      <c r="K1192" s="143" t="str">
        <f t="shared" si="2115"/>
        <v>222</v>
      </c>
      <c r="L1192" s="143"/>
      <c r="M1192" s="143"/>
      <c r="N1192" s="143"/>
      <c r="O1192" s="143"/>
      <c r="P1192" s="143"/>
      <c r="Q1192" s="143"/>
      <c r="R1192" s="143"/>
      <c r="S1192" s="143"/>
      <c r="T1192" s="143"/>
      <c r="U1192" s="143"/>
      <c r="V1192" s="143"/>
      <c r="W1192" s="143"/>
      <c r="AN1192" s="182">
        <f t="shared" si="2107"/>
        <v>0</v>
      </c>
      <c r="AO1192" s="219"/>
      <c r="AP1192" s="176">
        <f>(SUMIF([5]预算调整!$O:$O,A:A,[5]预算调整!$AD:$AD))/10000</f>
        <v>0</v>
      </c>
      <c r="AQ1192" s="219">
        <f t="shared" si="2111"/>
        <v>0</v>
      </c>
      <c r="AR1192" s="219"/>
      <c r="AS1192" s="182">
        <v>0</v>
      </c>
      <c r="AX1192" s="182">
        <v>0</v>
      </c>
      <c r="BC1192" s="182"/>
      <c r="BD1192" s="182"/>
      <c r="BE1192" s="182">
        <v>0</v>
      </c>
      <c r="BF1192" s="182"/>
    </row>
    <row r="1193" hidden="1" customHeight="1" spans="1:58">
      <c r="A1193" s="208">
        <v>2220501</v>
      </c>
      <c r="B1193" s="60" t="s">
        <v>1012</v>
      </c>
      <c r="C1193" s="63">
        <f t="shared" ref="C1193:C1204" si="2138">N1193+T1193+W1193</f>
        <v>0</v>
      </c>
      <c r="D1193" s="63">
        <f t="shared" ref="D1193:D1204" si="2139">Q1193+T1193</f>
        <v>0</v>
      </c>
      <c r="E1193" s="63">
        <f t="shared" ref="E1193:E1204" si="2140">H1193-C1193</f>
        <v>0</v>
      </c>
      <c r="F1193" s="63">
        <f t="shared" ref="F1193:F1204" si="2141">G1193-D1193</f>
        <v>0</v>
      </c>
      <c r="G1193" s="63">
        <f t="shared" ref="G1193:G1204" si="2142">AW1193</f>
        <v>0</v>
      </c>
      <c r="H1193" s="63">
        <f t="shared" ref="H1193:H1204" si="2143">AK1193+AN1193</f>
        <v>0</v>
      </c>
      <c r="I1193" s="106" t="str">
        <f t="shared" si="2113"/>
        <v>否</v>
      </c>
      <c r="J1193" s="146" t="str">
        <f t="shared" si="2114"/>
        <v>项</v>
      </c>
      <c r="K1193" s="146" t="str">
        <f t="shared" si="2115"/>
        <v>222</v>
      </c>
      <c r="N1193" s="218">
        <v>0</v>
      </c>
      <c r="O1193" s="146">
        <v>0</v>
      </c>
      <c r="P1193" s="219">
        <f t="shared" ref="P1193:P1204" si="2144">ROUND(O1193,0)</f>
        <v>0</v>
      </c>
      <c r="Q1193" s="219">
        <v>0</v>
      </c>
      <c r="R1193" s="219">
        <v>0</v>
      </c>
      <c r="S1193" s="219">
        <f>VLOOKUP(A:A,[3]全区!$A$1:$O$65536,15,FALSE)</f>
        <v>0</v>
      </c>
      <c r="T1193" s="219">
        <v>0</v>
      </c>
      <c r="U1193" s="146">
        <f>VLOOKUP(A:A,[3]全区!$A$1:$Q$65536,17,FALSE)</f>
        <v>0</v>
      </c>
      <c r="V1193" s="219">
        <f t="shared" ref="V1193:V1204" si="2145">ROUND(U1193,0)</f>
        <v>0</v>
      </c>
      <c r="W1193" s="219">
        <v>0</v>
      </c>
      <c r="X1193" s="182">
        <f>VLOOKUP(A:A,[3]全区!$A$1:$S$65536,19,FALSE)</f>
        <v>0</v>
      </c>
      <c r="Y1193" s="219">
        <f t="shared" ref="Y1193:Y1204" si="2146">ROUND(X1193,0)</f>
        <v>0</v>
      </c>
      <c r="AA1193" s="182">
        <f>VLOOKUP(A:A,[2]全区!$A$1:$T$65536,20,FALSE)</f>
        <v>0</v>
      </c>
      <c r="AB1193" s="219">
        <f t="shared" ref="AB1193:AB1204" si="2147">ROUND(AA1193,0)</f>
        <v>0</v>
      </c>
      <c r="AC1193" s="182">
        <f>VLOOKUP(A:A,[1]全区!$A$1:$V$65536,22,FALSE)</f>
        <v>0</v>
      </c>
      <c r="AD1193" s="219">
        <f t="shared" ref="AD1193:AD1204" si="2148">ROUND(AC1193,0)</f>
        <v>0</v>
      </c>
      <c r="AE1193" s="182">
        <f>VLOOKUP(A:A,[2]全区!$A$1:$P$65536,16,FALSE)</f>
        <v>0</v>
      </c>
      <c r="AF1193" s="219">
        <f t="shared" ref="AF1193:AF1204" si="2149">ROUND(AE1193,0)</f>
        <v>0</v>
      </c>
      <c r="AH1193" s="182">
        <v>0</v>
      </c>
      <c r="AI1193" s="182">
        <f>VLOOKUP(A:A,'[4]YB01'!$A$1:$C$1317,3,FALSE)</f>
        <v>0</v>
      </c>
      <c r="AJ1193" s="177">
        <f t="shared" ref="AJ1193:AJ1204" si="2150">AO1193+AR1193</f>
        <v>0</v>
      </c>
      <c r="AK1193" s="146">
        <v>0</v>
      </c>
      <c r="AL1193" s="146">
        <f t="shared" ref="AL1193:AL1204" si="2151">ROUND(AM1193,0)</f>
        <v>0</v>
      </c>
      <c r="AM1193" s="228">
        <v>0</v>
      </c>
      <c r="AN1193" s="182">
        <f t="shared" si="2107"/>
        <v>0</v>
      </c>
      <c r="AO1193" s="219">
        <v>0</v>
      </c>
      <c r="AP1193" s="176">
        <f>(SUMIF([5]预算调整!$O:$O,A:A,[5]预算调整!$AD:$AD))/10000</f>
        <v>0</v>
      </c>
      <c r="AQ1193" s="219">
        <f t="shared" si="2111"/>
        <v>0</v>
      </c>
      <c r="AR1193" s="219">
        <v>0</v>
      </c>
      <c r="AS1193" s="182">
        <f>(SUMIF([6]预算调整!$F:$F,A:A,[6]预算调整!$P:$P))/10000</f>
        <v>0</v>
      </c>
      <c r="AT1193" s="219">
        <f t="shared" ref="AT1193:AT1204" si="2152">ROUND(AS1193,0)</f>
        <v>0</v>
      </c>
      <c r="AW1193" s="231">
        <v>0</v>
      </c>
      <c r="AX1193" s="182">
        <f>(SUMIF([7]Sheet2!$B:$B,A:A,[7]Sheet2!$C:$C))/10000</f>
        <v>0</v>
      </c>
      <c r="AY1193" s="219">
        <f t="shared" ref="AY1193:AY1204" si="2153">ROUND(AX1193,0)</f>
        <v>0</v>
      </c>
      <c r="BC1193" s="182">
        <v>0</v>
      </c>
      <c r="BD1193" s="146">
        <f t="shared" ref="BD1193:BD1204" si="2154">ROUND(BE1193,0)</f>
        <v>0</v>
      </c>
      <c r="BE1193" s="182">
        <v>0</v>
      </c>
      <c r="BF1193" s="182">
        <f>SUMIF([8]Sheet1!$O:$O,A1193,[8]Sheet1!$AD:$AD)</f>
        <v>0</v>
      </c>
    </row>
    <row r="1194" hidden="1" customHeight="1" spans="1:58">
      <c r="A1194" s="208">
        <v>2220502</v>
      </c>
      <c r="B1194" s="60" t="s">
        <v>1013</v>
      </c>
      <c r="C1194" s="63">
        <f t="shared" si="2138"/>
        <v>0</v>
      </c>
      <c r="D1194" s="63">
        <f t="shared" si="2139"/>
        <v>0</v>
      </c>
      <c r="E1194" s="63">
        <f t="shared" si="2140"/>
        <v>0</v>
      </c>
      <c r="F1194" s="63">
        <f t="shared" si="2141"/>
        <v>0</v>
      </c>
      <c r="G1194" s="63">
        <f t="shared" si="2142"/>
        <v>0</v>
      </c>
      <c r="H1194" s="63">
        <f t="shared" si="2143"/>
        <v>0</v>
      </c>
      <c r="I1194" s="106" t="str">
        <f t="shared" si="2113"/>
        <v>否</v>
      </c>
      <c r="J1194" s="146" t="str">
        <f t="shared" si="2114"/>
        <v>项</v>
      </c>
      <c r="K1194" s="146" t="str">
        <f t="shared" si="2115"/>
        <v>222</v>
      </c>
      <c r="N1194" s="218">
        <v>0</v>
      </c>
      <c r="O1194" s="146">
        <v>0</v>
      </c>
      <c r="P1194" s="219">
        <f t="shared" si="2144"/>
        <v>0</v>
      </c>
      <c r="Q1194" s="219">
        <v>0</v>
      </c>
      <c r="R1194" s="219">
        <v>0</v>
      </c>
      <c r="S1194" s="219">
        <f>VLOOKUP(A:A,[3]全区!$A$1:$O$65536,15,FALSE)</f>
        <v>0</v>
      </c>
      <c r="T1194" s="219">
        <v>0</v>
      </c>
      <c r="U1194" s="146">
        <f>VLOOKUP(A:A,[3]全区!$A$1:$Q$65536,17,FALSE)</f>
        <v>0</v>
      </c>
      <c r="V1194" s="219">
        <f t="shared" si="2145"/>
        <v>0</v>
      </c>
      <c r="W1194" s="219">
        <v>0</v>
      </c>
      <c r="X1194" s="182">
        <f>VLOOKUP(A:A,[3]全区!$A$1:$S$65536,19,FALSE)</f>
        <v>0</v>
      </c>
      <c r="Y1194" s="219">
        <f t="shared" si="2146"/>
        <v>0</v>
      </c>
      <c r="AA1194" s="182">
        <f>VLOOKUP(A:A,[2]全区!$A$1:$T$65536,20,FALSE)</f>
        <v>0</v>
      </c>
      <c r="AB1194" s="219">
        <f t="shared" si="2147"/>
        <v>0</v>
      </c>
      <c r="AC1194" s="182">
        <f>VLOOKUP(A:A,[1]全区!$A$1:$V$65536,22,FALSE)</f>
        <v>0</v>
      </c>
      <c r="AD1194" s="219">
        <f t="shared" si="2148"/>
        <v>0</v>
      </c>
      <c r="AE1194" s="182">
        <f>VLOOKUP(A:A,[2]全区!$A$1:$P$65536,16,FALSE)</f>
        <v>0</v>
      </c>
      <c r="AF1194" s="219">
        <f t="shared" si="2149"/>
        <v>0</v>
      </c>
      <c r="AH1194" s="182">
        <v>0</v>
      </c>
      <c r="AI1194" s="182">
        <f>VLOOKUP(A:A,'[4]YB01'!$A$1:$C$1317,3,FALSE)</f>
        <v>0</v>
      </c>
      <c r="AJ1194" s="177">
        <f t="shared" si="2150"/>
        <v>0</v>
      </c>
      <c r="AK1194" s="146">
        <v>0</v>
      </c>
      <c r="AL1194" s="146">
        <f t="shared" si="2151"/>
        <v>0</v>
      </c>
      <c r="AM1194" s="228">
        <v>0</v>
      </c>
      <c r="AN1194" s="182">
        <f t="shared" si="2107"/>
        <v>0</v>
      </c>
      <c r="AO1194" s="219">
        <v>0</v>
      </c>
      <c r="AP1194" s="176">
        <f>(SUMIF([5]预算调整!$O:$O,A:A,[5]预算调整!$AD:$AD))/10000</f>
        <v>0</v>
      </c>
      <c r="AQ1194" s="219">
        <f t="shared" si="2111"/>
        <v>0</v>
      </c>
      <c r="AR1194" s="219">
        <v>0</v>
      </c>
      <c r="AS1194" s="182">
        <f>(SUMIF([6]预算调整!$F:$F,A:A,[6]预算调整!$P:$P))/10000</f>
        <v>0</v>
      </c>
      <c r="AT1194" s="219">
        <f t="shared" si="2152"/>
        <v>0</v>
      </c>
      <c r="AW1194" s="231">
        <v>0</v>
      </c>
      <c r="AX1194" s="182">
        <f>(SUMIF([7]Sheet2!$B:$B,A:A,[7]Sheet2!$C:$C))/10000</f>
        <v>0</v>
      </c>
      <c r="AY1194" s="219">
        <f t="shared" si="2153"/>
        <v>0</v>
      </c>
      <c r="BC1194" s="182">
        <v>0</v>
      </c>
      <c r="BD1194" s="146">
        <f t="shared" si="2154"/>
        <v>0</v>
      </c>
      <c r="BE1194" s="182">
        <v>0</v>
      </c>
      <c r="BF1194" s="182">
        <f>SUMIF([8]Sheet1!$O:$O,A1194,[8]Sheet1!$AD:$AD)</f>
        <v>0</v>
      </c>
    </row>
    <row r="1195" hidden="1" customHeight="1" spans="1:58">
      <c r="A1195" s="208">
        <v>2220503</v>
      </c>
      <c r="B1195" s="60" t="s">
        <v>1014</v>
      </c>
      <c r="C1195" s="63">
        <f t="shared" si="2138"/>
        <v>0</v>
      </c>
      <c r="D1195" s="63">
        <f t="shared" si="2139"/>
        <v>0</v>
      </c>
      <c r="E1195" s="63">
        <f t="shared" si="2140"/>
        <v>0</v>
      </c>
      <c r="F1195" s="63">
        <f t="shared" si="2141"/>
        <v>0</v>
      </c>
      <c r="G1195" s="63">
        <f t="shared" si="2142"/>
        <v>0</v>
      </c>
      <c r="H1195" s="63">
        <f t="shared" si="2143"/>
        <v>0</v>
      </c>
      <c r="I1195" s="106" t="str">
        <f t="shared" si="2113"/>
        <v>否</v>
      </c>
      <c r="J1195" s="146" t="str">
        <f t="shared" si="2114"/>
        <v>项</v>
      </c>
      <c r="K1195" s="146" t="str">
        <f t="shared" si="2115"/>
        <v>222</v>
      </c>
      <c r="N1195" s="218">
        <v>0</v>
      </c>
      <c r="O1195" s="146">
        <v>0</v>
      </c>
      <c r="P1195" s="219">
        <f t="shared" si="2144"/>
        <v>0</v>
      </c>
      <c r="Q1195" s="219">
        <v>0</v>
      </c>
      <c r="R1195" s="219">
        <v>0</v>
      </c>
      <c r="S1195" s="219">
        <f>VLOOKUP(A:A,[3]全区!$A$1:$O$65536,15,FALSE)</f>
        <v>0</v>
      </c>
      <c r="T1195" s="219">
        <v>0</v>
      </c>
      <c r="U1195" s="146">
        <f>VLOOKUP(A:A,[3]全区!$A$1:$Q$65536,17,FALSE)</f>
        <v>0</v>
      </c>
      <c r="V1195" s="219">
        <f t="shared" si="2145"/>
        <v>0</v>
      </c>
      <c r="W1195" s="219">
        <v>0</v>
      </c>
      <c r="X1195" s="182">
        <f>VLOOKUP(A:A,[3]全区!$A$1:$S$65536,19,FALSE)</f>
        <v>0</v>
      </c>
      <c r="Y1195" s="219">
        <f t="shared" si="2146"/>
        <v>0</v>
      </c>
      <c r="AA1195" s="182">
        <f>VLOOKUP(A:A,[2]全区!$A$1:$T$65536,20,FALSE)</f>
        <v>0</v>
      </c>
      <c r="AB1195" s="219">
        <f t="shared" si="2147"/>
        <v>0</v>
      </c>
      <c r="AC1195" s="182">
        <f>VLOOKUP(A:A,[1]全区!$A$1:$V$65536,22,FALSE)</f>
        <v>0</v>
      </c>
      <c r="AD1195" s="219">
        <f t="shared" si="2148"/>
        <v>0</v>
      </c>
      <c r="AE1195" s="182">
        <f>VLOOKUP(A:A,[2]全区!$A$1:$P$65536,16,FALSE)</f>
        <v>0</v>
      </c>
      <c r="AF1195" s="219">
        <f t="shared" si="2149"/>
        <v>0</v>
      </c>
      <c r="AH1195" s="182">
        <v>0</v>
      </c>
      <c r="AI1195" s="182">
        <f>VLOOKUP(A:A,'[4]YB01'!$A$1:$C$1317,3,FALSE)</f>
        <v>0</v>
      </c>
      <c r="AJ1195" s="177">
        <f t="shared" si="2150"/>
        <v>0</v>
      </c>
      <c r="AK1195" s="146">
        <v>0</v>
      </c>
      <c r="AL1195" s="146">
        <f t="shared" si="2151"/>
        <v>0</v>
      </c>
      <c r="AM1195" s="228">
        <v>0</v>
      </c>
      <c r="AN1195" s="182">
        <f t="shared" si="2107"/>
        <v>0</v>
      </c>
      <c r="AO1195" s="219">
        <v>0</v>
      </c>
      <c r="AP1195" s="176">
        <f>(SUMIF([5]预算调整!$O:$O,A:A,[5]预算调整!$AD:$AD))/10000</f>
        <v>0</v>
      </c>
      <c r="AQ1195" s="219">
        <f t="shared" si="2111"/>
        <v>0</v>
      </c>
      <c r="AR1195" s="219">
        <v>0</v>
      </c>
      <c r="AS1195" s="182">
        <f>(SUMIF([6]预算调整!$F:$F,A:A,[6]预算调整!$P:$P))/10000</f>
        <v>0</v>
      </c>
      <c r="AT1195" s="219">
        <f t="shared" si="2152"/>
        <v>0</v>
      </c>
      <c r="AW1195" s="231">
        <v>0</v>
      </c>
      <c r="AX1195" s="182">
        <f>(SUMIF([7]Sheet2!$B:$B,A:A,[7]Sheet2!$C:$C))/10000</f>
        <v>0</v>
      </c>
      <c r="AY1195" s="219">
        <f t="shared" si="2153"/>
        <v>0</v>
      </c>
      <c r="BC1195" s="182">
        <v>0</v>
      </c>
      <c r="BD1195" s="146">
        <f t="shared" si="2154"/>
        <v>0</v>
      </c>
      <c r="BE1195" s="182">
        <v>0</v>
      </c>
      <c r="BF1195" s="182">
        <f>SUMIF([8]Sheet1!$O:$O,A1195,[8]Sheet1!$AD:$AD)</f>
        <v>0</v>
      </c>
    </row>
    <row r="1196" hidden="1" customHeight="1" spans="1:58">
      <c r="A1196" s="208">
        <v>2220504</v>
      </c>
      <c r="B1196" s="60" t="s">
        <v>1015</v>
      </c>
      <c r="C1196" s="63">
        <f t="shared" si="2138"/>
        <v>0</v>
      </c>
      <c r="D1196" s="63">
        <f t="shared" si="2139"/>
        <v>0</v>
      </c>
      <c r="E1196" s="63">
        <f t="shared" si="2140"/>
        <v>0</v>
      </c>
      <c r="F1196" s="63">
        <f t="shared" si="2141"/>
        <v>0</v>
      </c>
      <c r="G1196" s="63">
        <f t="shared" si="2142"/>
        <v>0</v>
      </c>
      <c r="H1196" s="63">
        <f t="shared" si="2143"/>
        <v>0</v>
      </c>
      <c r="I1196" s="106" t="str">
        <f t="shared" si="2113"/>
        <v>否</v>
      </c>
      <c r="J1196" s="146" t="str">
        <f t="shared" si="2114"/>
        <v>项</v>
      </c>
      <c r="K1196" s="146" t="str">
        <f t="shared" si="2115"/>
        <v>222</v>
      </c>
      <c r="N1196" s="218">
        <v>0</v>
      </c>
      <c r="O1196" s="146">
        <v>0</v>
      </c>
      <c r="P1196" s="219">
        <f t="shared" si="2144"/>
        <v>0</v>
      </c>
      <c r="Q1196" s="219">
        <v>0</v>
      </c>
      <c r="R1196" s="219">
        <v>0</v>
      </c>
      <c r="S1196" s="219">
        <f>VLOOKUP(A:A,[3]全区!$A$1:$O$65536,15,FALSE)</f>
        <v>0</v>
      </c>
      <c r="T1196" s="219">
        <v>0</v>
      </c>
      <c r="U1196" s="146">
        <f>VLOOKUP(A:A,[3]全区!$A$1:$Q$65536,17,FALSE)</f>
        <v>0</v>
      </c>
      <c r="V1196" s="219">
        <f t="shared" si="2145"/>
        <v>0</v>
      </c>
      <c r="W1196" s="219">
        <v>0</v>
      </c>
      <c r="X1196" s="182">
        <f>VLOOKUP(A:A,[3]全区!$A$1:$S$65536,19,FALSE)</f>
        <v>0</v>
      </c>
      <c r="Y1196" s="219">
        <f t="shared" si="2146"/>
        <v>0</v>
      </c>
      <c r="AA1196" s="182">
        <f>VLOOKUP(A:A,[2]全区!$A$1:$T$65536,20,FALSE)</f>
        <v>0</v>
      </c>
      <c r="AB1196" s="219">
        <f t="shared" si="2147"/>
        <v>0</v>
      </c>
      <c r="AC1196" s="182">
        <f>VLOOKUP(A:A,[1]全区!$A$1:$V$65536,22,FALSE)</f>
        <v>0</v>
      </c>
      <c r="AD1196" s="219">
        <f t="shared" si="2148"/>
        <v>0</v>
      </c>
      <c r="AE1196" s="182">
        <f>VLOOKUP(A:A,[2]全区!$A$1:$P$65536,16,FALSE)</f>
        <v>0</v>
      </c>
      <c r="AF1196" s="219">
        <f t="shared" si="2149"/>
        <v>0</v>
      </c>
      <c r="AH1196" s="182">
        <v>0</v>
      </c>
      <c r="AI1196" s="182">
        <f>VLOOKUP(A:A,'[4]YB01'!$A$1:$C$1317,3,FALSE)</f>
        <v>0</v>
      </c>
      <c r="AJ1196" s="177">
        <f t="shared" si="2150"/>
        <v>0</v>
      </c>
      <c r="AK1196" s="146">
        <v>0</v>
      </c>
      <c r="AL1196" s="146">
        <f t="shared" si="2151"/>
        <v>0</v>
      </c>
      <c r="AM1196" s="228">
        <v>0</v>
      </c>
      <c r="AN1196" s="182">
        <f t="shared" si="2107"/>
        <v>0</v>
      </c>
      <c r="AO1196" s="219">
        <v>0</v>
      </c>
      <c r="AP1196" s="176">
        <f>(SUMIF([5]预算调整!$O:$O,A:A,[5]预算调整!$AD:$AD))/10000</f>
        <v>0</v>
      </c>
      <c r="AQ1196" s="219">
        <f t="shared" si="2111"/>
        <v>0</v>
      </c>
      <c r="AR1196" s="219">
        <v>0</v>
      </c>
      <c r="AS1196" s="182">
        <f>(SUMIF([6]预算调整!$F:$F,A:A,[6]预算调整!$P:$P))/10000</f>
        <v>0</v>
      </c>
      <c r="AT1196" s="219">
        <f t="shared" si="2152"/>
        <v>0</v>
      </c>
      <c r="AW1196" s="231">
        <v>0</v>
      </c>
      <c r="AX1196" s="182">
        <f>(SUMIF([7]Sheet2!$B:$B,A:A,[7]Sheet2!$C:$C))/10000</f>
        <v>0</v>
      </c>
      <c r="AY1196" s="219">
        <f t="shared" si="2153"/>
        <v>0</v>
      </c>
      <c r="BC1196" s="182">
        <v>0</v>
      </c>
      <c r="BD1196" s="146">
        <f t="shared" si="2154"/>
        <v>0</v>
      </c>
      <c r="BE1196" s="182">
        <v>0</v>
      </c>
      <c r="BF1196" s="182">
        <f>SUMIF([8]Sheet1!$O:$O,A1196,[8]Sheet1!$AD:$AD)</f>
        <v>0</v>
      </c>
    </row>
    <row r="1197" hidden="1" customHeight="1" spans="1:58">
      <c r="A1197" s="208">
        <v>2220505</v>
      </c>
      <c r="B1197" s="60" t="s">
        <v>1016</v>
      </c>
      <c r="C1197" s="63">
        <f t="shared" si="2138"/>
        <v>0</v>
      </c>
      <c r="D1197" s="63">
        <f t="shared" si="2139"/>
        <v>0</v>
      </c>
      <c r="E1197" s="63">
        <f t="shared" si="2140"/>
        <v>0</v>
      </c>
      <c r="F1197" s="63">
        <f t="shared" si="2141"/>
        <v>0</v>
      </c>
      <c r="G1197" s="63">
        <f t="shared" si="2142"/>
        <v>0</v>
      </c>
      <c r="H1197" s="63">
        <f t="shared" si="2143"/>
        <v>0</v>
      </c>
      <c r="I1197" s="106" t="str">
        <f t="shared" si="2113"/>
        <v>否</v>
      </c>
      <c r="J1197" s="146" t="str">
        <f t="shared" si="2114"/>
        <v>项</v>
      </c>
      <c r="K1197" s="146" t="str">
        <f t="shared" si="2115"/>
        <v>222</v>
      </c>
      <c r="N1197" s="218">
        <v>0</v>
      </c>
      <c r="O1197" s="146">
        <v>0</v>
      </c>
      <c r="P1197" s="219">
        <f t="shared" si="2144"/>
        <v>0</v>
      </c>
      <c r="Q1197" s="219">
        <v>0</v>
      </c>
      <c r="R1197" s="219">
        <v>0</v>
      </c>
      <c r="S1197" s="219">
        <f>VLOOKUP(A:A,[3]全区!$A$1:$O$65536,15,FALSE)</f>
        <v>0</v>
      </c>
      <c r="T1197" s="219">
        <v>0</v>
      </c>
      <c r="U1197" s="146">
        <f>VLOOKUP(A:A,[3]全区!$A$1:$Q$65536,17,FALSE)</f>
        <v>0</v>
      </c>
      <c r="V1197" s="219">
        <f t="shared" si="2145"/>
        <v>0</v>
      </c>
      <c r="W1197" s="219">
        <v>0</v>
      </c>
      <c r="X1197" s="182">
        <f>VLOOKUP(A:A,[3]全区!$A$1:$S$65536,19,FALSE)</f>
        <v>0</v>
      </c>
      <c r="Y1197" s="219">
        <f t="shared" si="2146"/>
        <v>0</v>
      </c>
      <c r="AA1197" s="182">
        <f>VLOOKUP(A:A,[2]全区!$A$1:$T$65536,20,FALSE)</f>
        <v>0</v>
      </c>
      <c r="AB1197" s="219">
        <f t="shared" si="2147"/>
        <v>0</v>
      </c>
      <c r="AC1197" s="182">
        <f>VLOOKUP(A:A,[1]全区!$A$1:$V$65536,22,FALSE)</f>
        <v>0</v>
      </c>
      <c r="AD1197" s="219">
        <f t="shared" si="2148"/>
        <v>0</v>
      </c>
      <c r="AE1197" s="182">
        <f>VLOOKUP(A:A,[2]全区!$A$1:$P$65536,16,FALSE)</f>
        <v>0</v>
      </c>
      <c r="AF1197" s="219">
        <f t="shared" si="2149"/>
        <v>0</v>
      </c>
      <c r="AH1197" s="182">
        <v>0</v>
      </c>
      <c r="AI1197" s="182">
        <f>VLOOKUP(A:A,'[4]YB01'!$A$1:$C$1317,3,FALSE)</f>
        <v>0</v>
      </c>
      <c r="AJ1197" s="177">
        <f t="shared" si="2150"/>
        <v>0</v>
      </c>
      <c r="AK1197" s="146">
        <v>0</v>
      </c>
      <c r="AL1197" s="146">
        <f t="shared" si="2151"/>
        <v>0</v>
      </c>
      <c r="AM1197" s="228">
        <v>0</v>
      </c>
      <c r="AN1197" s="182">
        <f t="shared" si="2107"/>
        <v>0</v>
      </c>
      <c r="AO1197" s="219">
        <v>0</v>
      </c>
      <c r="AP1197" s="176">
        <f>(SUMIF([5]预算调整!$O:$O,A:A,[5]预算调整!$AD:$AD))/10000</f>
        <v>0</v>
      </c>
      <c r="AQ1197" s="219">
        <f t="shared" si="2111"/>
        <v>0</v>
      </c>
      <c r="AR1197" s="219">
        <v>0</v>
      </c>
      <c r="AS1197" s="182">
        <f>(SUMIF([6]预算调整!$F:$F,A:A,[6]预算调整!$P:$P))/10000</f>
        <v>0</v>
      </c>
      <c r="AT1197" s="219">
        <f t="shared" si="2152"/>
        <v>0</v>
      </c>
      <c r="AW1197" s="231">
        <v>0</v>
      </c>
      <c r="AX1197" s="182">
        <f>(SUMIF([7]Sheet2!$B:$B,A:A,[7]Sheet2!$C:$C))/10000</f>
        <v>0</v>
      </c>
      <c r="AY1197" s="219">
        <f t="shared" si="2153"/>
        <v>0</v>
      </c>
      <c r="BC1197" s="182">
        <v>0</v>
      </c>
      <c r="BD1197" s="146">
        <f t="shared" si="2154"/>
        <v>0</v>
      </c>
      <c r="BE1197" s="182">
        <v>0</v>
      </c>
      <c r="BF1197" s="182">
        <f>SUMIF([8]Sheet1!$O:$O,A1197,[8]Sheet1!$AD:$AD)</f>
        <v>0</v>
      </c>
    </row>
    <row r="1198" hidden="1" customHeight="1" spans="1:58">
      <c r="A1198" s="208">
        <v>2220506</v>
      </c>
      <c r="B1198" s="60" t="s">
        <v>1017</v>
      </c>
      <c r="C1198" s="63">
        <f t="shared" si="2138"/>
        <v>0</v>
      </c>
      <c r="D1198" s="63">
        <f t="shared" si="2139"/>
        <v>0</v>
      </c>
      <c r="E1198" s="63">
        <f t="shared" si="2140"/>
        <v>0</v>
      </c>
      <c r="F1198" s="63">
        <f t="shared" si="2141"/>
        <v>0</v>
      </c>
      <c r="G1198" s="63">
        <f t="shared" si="2142"/>
        <v>0</v>
      </c>
      <c r="H1198" s="63">
        <f t="shared" si="2143"/>
        <v>0</v>
      </c>
      <c r="I1198" s="106" t="str">
        <f t="shared" si="2113"/>
        <v>否</v>
      </c>
      <c r="J1198" s="146" t="str">
        <f t="shared" si="2114"/>
        <v>项</v>
      </c>
      <c r="K1198" s="146" t="str">
        <f t="shared" si="2115"/>
        <v>222</v>
      </c>
      <c r="N1198" s="218">
        <v>0</v>
      </c>
      <c r="O1198" s="146">
        <v>0</v>
      </c>
      <c r="P1198" s="219">
        <f t="shared" si="2144"/>
        <v>0</v>
      </c>
      <c r="Q1198" s="219">
        <v>0</v>
      </c>
      <c r="R1198" s="219">
        <v>0</v>
      </c>
      <c r="S1198" s="219">
        <f>VLOOKUP(A:A,[3]全区!$A$1:$O$65536,15,FALSE)</f>
        <v>0</v>
      </c>
      <c r="T1198" s="219">
        <v>0</v>
      </c>
      <c r="U1198" s="146">
        <f>VLOOKUP(A:A,[3]全区!$A$1:$Q$65536,17,FALSE)</f>
        <v>0</v>
      </c>
      <c r="V1198" s="219">
        <f t="shared" si="2145"/>
        <v>0</v>
      </c>
      <c r="W1198" s="219">
        <v>0</v>
      </c>
      <c r="X1198" s="182">
        <f>VLOOKUP(A:A,[3]全区!$A$1:$S$65536,19,FALSE)</f>
        <v>0</v>
      </c>
      <c r="Y1198" s="219">
        <f t="shared" si="2146"/>
        <v>0</v>
      </c>
      <c r="AA1198" s="182">
        <f>VLOOKUP(A:A,[2]全区!$A$1:$T$65536,20,FALSE)</f>
        <v>0</v>
      </c>
      <c r="AB1198" s="219">
        <f t="shared" si="2147"/>
        <v>0</v>
      </c>
      <c r="AC1198" s="182">
        <f>VLOOKUP(A:A,[1]全区!$A$1:$V$65536,22,FALSE)</f>
        <v>0</v>
      </c>
      <c r="AD1198" s="219">
        <f t="shared" si="2148"/>
        <v>0</v>
      </c>
      <c r="AE1198" s="182">
        <f>VLOOKUP(A:A,[2]全区!$A$1:$P$65536,16,FALSE)</f>
        <v>0</v>
      </c>
      <c r="AF1198" s="219">
        <f t="shared" si="2149"/>
        <v>0</v>
      </c>
      <c r="AH1198" s="182">
        <v>0</v>
      </c>
      <c r="AI1198" s="182">
        <f>VLOOKUP(A:A,'[4]YB01'!$A$1:$C$1317,3,FALSE)</f>
        <v>0</v>
      </c>
      <c r="AJ1198" s="177">
        <f t="shared" si="2150"/>
        <v>0</v>
      </c>
      <c r="AK1198" s="146">
        <v>0</v>
      </c>
      <c r="AL1198" s="146">
        <f t="shared" si="2151"/>
        <v>0</v>
      </c>
      <c r="AM1198" s="228">
        <v>0</v>
      </c>
      <c r="AN1198" s="182">
        <f t="shared" si="2107"/>
        <v>0</v>
      </c>
      <c r="AO1198" s="219">
        <v>0</v>
      </c>
      <c r="AP1198" s="176">
        <f>(SUMIF([5]预算调整!$O:$O,A:A,[5]预算调整!$AD:$AD))/10000</f>
        <v>0</v>
      </c>
      <c r="AQ1198" s="219">
        <f t="shared" si="2111"/>
        <v>0</v>
      </c>
      <c r="AR1198" s="219">
        <v>0</v>
      </c>
      <c r="AS1198" s="182">
        <f>(SUMIF([6]预算调整!$F:$F,A:A,[6]预算调整!$P:$P))/10000</f>
        <v>0</v>
      </c>
      <c r="AT1198" s="219">
        <f t="shared" si="2152"/>
        <v>0</v>
      </c>
      <c r="AW1198" s="231">
        <v>0</v>
      </c>
      <c r="AX1198" s="182">
        <f>(SUMIF([7]Sheet2!$B:$B,A:A,[7]Sheet2!$C:$C))/10000</f>
        <v>0</v>
      </c>
      <c r="AY1198" s="219">
        <f t="shared" si="2153"/>
        <v>0</v>
      </c>
      <c r="BC1198" s="182">
        <v>0</v>
      </c>
      <c r="BD1198" s="146">
        <f t="shared" si="2154"/>
        <v>0</v>
      </c>
      <c r="BE1198" s="182">
        <v>0</v>
      </c>
      <c r="BF1198" s="182">
        <f>SUMIF([8]Sheet1!$O:$O,A1198,[8]Sheet1!$AD:$AD)</f>
        <v>0</v>
      </c>
    </row>
    <row r="1199" hidden="1" customHeight="1" spans="1:58">
      <c r="A1199" s="208">
        <v>2220507</v>
      </c>
      <c r="B1199" s="60" t="s">
        <v>1018</v>
      </c>
      <c r="C1199" s="63">
        <f t="shared" si="2138"/>
        <v>0</v>
      </c>
      <c r="D1199" s="63">
        <f t="shared" si="2139"/>
        <v>0</v>
      </c>
      <c r="E1199" s="63">
        <f t="shared" si="2140"/>
        <v>0</v>
      </c>
      <c r="F1199" s="63">
        <f t="shared" si="2141"/>
        <v>0</v>
      </c>
      <c r="G1199" s="63">
        <f t="shared" si="2142"/>
        <v>0</v>
      </c>
      <c r="H1199" s="63">
        <f t="shared" si="2143"/>
        <v>0</v>
      </c>
      <c r="I1199" s="106" t="str">
        <f t="shared" si="2113"/>
        <v>否</v>
      </c>
      <c r="J1199" s="146" t="str">
        <f t="shared" si="2114"/>
        <v>项</v>
      </c>
      <c r="K1199" s="146" t="str">
        <f t="shared" si="2115"/>
        <v>222</v>
      </c>
      <c r="N1199" s="218">
        <v>0</v>
      </c>
      <c r="O1199" s="146">
        <v>0</v>
      </c>
      <c r="P1199" s="219">
        <f t="shared" si="2144"/>
        <v>0</v>
      </c>
      <c r="Q1199" s="219">
        <v>0</v>
      </c>
      <c r="R1199" s="219">
        <v>0</v>
      </c>
      <c r="S1199" s="219">
        <f>VLOOKUP(A:A,[3]全区!$A$1:$O$65536,15,FALSE)</f>
        <v>0</v>
      </c>
      <c r="T1199" s="219">
        <v>0</v>
      </c>
      <c r="U1199" s="146">
        <f>VLOOKUP(A:A,[3]全区!$A$1:$Q$65536,17,FALSE)</f>
        <v>0</v>
      </c>
      <c r="V1199" s="219">
        <f t="shared" si="2145"/>
        <v>0</v>
      </c>
      <c r="W1199" s="219">
        <v>0</v>
      </c>
      <c r="X1199" s="182">
        <f>VLOOKUP(A:A,[3]全区!$A$1:$S$65536,19,FALSE)</f>
        <v>0</v>
      </c>
      <c r="Y1199" s="219">
        <f t="shared" si="2146"/>
        <v>0</v>
      </c>
      <c r="AA1199" s="182">
        <f>VLOOKUP(A:A,[2]全区!$A$1:$T$65536,20,FALSE)</f>
        <v>0</v>
      </c>
      <c r="AB1199" s="219">
        <f t="shared" si="2147"/>
        <v>0</v>
      </c>
      <c r="AC1199" s="182">
        <f>VLOOKUP(A:A,[1]全区!$A$1:$V$65536,22,FALSE)</f>
        <v>0</v>
      </c>
      <c r="AD1199" s="219">
        <f t="shared" si="2148"/>
        <v>0</v>
      </c>
      <c r="AE1199" s="182">
        <f>VLOOKUP(A:A,[2]全区!$A$1:$P$65536,16,FALSE)</f>
        <v>0</v>
      </c>
      <c r="AF1199" s="219">
        <f t="shared" si="2149"/>
        <v>0</v>
      </c>
      <c r="AH1199" s="182">
        <v>0</v>
      </c>
      <c r="AI1199" s="182">
        <f>VLOOKUP(A:A,'[4]YB01'!$A$1:$C$1317,3,FALSE)</f>
        <v>0</v>
      </c>
      <c r="AJ1199" s="177">
        <f t="shared" si="2150"/>
        <v>0</v>
      </c>
      <c r="AK1199" s="146">
        <v>0</v>
      </c>
      <c r="AL1199" s="146">
        <f t="shared" si="2151"/>
        <v>0</v>
      </c>
      <c r="AM1199" s="228">
        <v>0</v>
      </c>
      <c r="AN1199" s="182">
        <f t="shared" si="2107"/>
        <v>0</v>
      </c>
      <c r="AO1199" s="219">
        <v>0</v>
      </c>
      <c r="AP1199" s="176">
        <f>(SUMIF([5]预算调整!$O:$O,A:A,[5]预算调整!$AD:$AD))/10000</f>
        <v>0</v>
      </c>
      <c r="AQ1199" s="219">
        <f t="shared" si="2111"/>
        <v>0</v>
      </c>
      <c r="AR1199" s="219">
        <v>0</v>
      </c>
      <c r="AS1199" s="182">
        <f>(SUMIF([6]预算调整!$F:$F,A:A,[6]预算调整!$P:$P))/10000</f>
        <v>0</v>
      </c>
      <c r="AT1199" s="219">
        <f t="shared" si="2152"/>
        <v>0</v>
      </c>
      <c r="AW1199" s="231">
        <v>0</v>
      </c>
      <c r="AX1199" s="182">
        <f>(SUMIF([7]Sheet2!$B:$B,A:A,[7]Sheet2!$C:$C))/10000</f>
        <v>0</v>
      </c>
      <c r="AY1199" s="219">
        <f t="shared" si="2153"/>
        <v>0</v>
      </c>
      <c r="BC1199" s="182">
        <v>0</v>
      </c>
      <c r="BD1199" s="146">
        <f t="shared" si="2154"/>
        <v>0</v>
      </c>
      <c r="BE1199" s="182">
        <v>0</v>
      </c>
      <c r="BF1199" s="182">
        <f>SUMIF([8]Sheet1!$O:$O,A1199,[8]Sheet1!$AD:$AD)</f>
        <v>0</v>
      </c>
    </row>
    <row r="1200" hidden="1" customHeight="1" spans="1:58">
      <c r="A1200" s="208">
        <v>2220508</v>
      </c>
      <c r="B1200" s="60" t="s">
        <v>1019</v>
      </c>
      <c r="C1200" s="63">
        <f t="shared" si="2138"/>
        <v>0</v>
      </c>
      <c r="D1200" s="63">
        <f t="shared" si="2139"/>
        <v>0</v>
      </c>
      <c r="E1200" s="63">
        <f t="shared" si="2140"/>
        <v>0</v>
      </c>
      <c r="F1200" s="63">
        <f t="shared" si="2141"/>
        <v>0</v>
      </c>
      <c r="G1200" s="63">
        <f t="shared" si="2142"/>
        <v>0</v>
      </c>
      <c r="H1200" s="63">
        <f t="shared" si="2143"/>
        <v>0</v>
      </c>
      <c r="I1200" s="106" t="str">
        <f t="shared" si="2113"/>
        <v>否</v>
      </c>
      <c r="J1200" s="146" t="str">
        <f t="shared" si="2114"/>
        <v>项</v>
      </c>
      <c r="K1200" s="146" t="str">
        <f t="shared" si="2115"/>
        <v>222</v>
      </c>
      <c r="N1200" s="218">
        <v>0</v>
      </c>
      <c r="O1200" s="146">
        <v>0</v>
      </c>
      <c r="P1200" s="219">
        <f t="shared" si="2144"/>
        <v>0</v>
      </c>
      <c r="Q1200" s="219">
        <v>0</v>
      </c>
      <c r="R1200" s="219">
        <v>0</v>
      </c>
      <c r="S1200" s="219">
        <f>VLOOKUP(A:A,[3]全区!$A$1:$O$65536,15,FALSE)</f>
        <v>0</v>
      </c>
      <c r="T1200" s="219">
        <v>0</v>
      </c>
      <c r="U1200" s="146">
        <f>VLOOKUP(A:A,[3]全区!$A$1:$Q$65536,17,FALSE)</f>
        <v>0</v>
      </c>
      <c r="V1200" s="219">
        <f t="shared" si="2145"/>
        <v>0</v>
      </c>
      <c r="W1200" s="219">
        <v>0</v>
      </c>
      <c r="X1200" s="182">
        <f>VLOOKUP(A:A,[3]全区!$A$1:$S$65536,19,FALSE)</f>
        <v>0</v>
      </c>
      <c r="Y1200" s="219">
        <f t="shared" si="2146"/>
        <v>0</v>
      </c>
      <c r="AA1200" s="182">
        <f>VLOOKUP(A:A,[2]全区!$A$1:$T$65536,20,FALSE)</f>
        <v>0</v>
      </c>
      <c r="AB1200" s="219">
        <f t="shared" si="2147"/>
        <v>0</v>
      </c>
      <c r="AC1200" s="182">
        <f>VLOOKUP(A:A,[1]全区!$A$1:$V$65536,22,FALSE)</f>
        <v>0</v>
      </c>
      <c r="AD1200" s="219">
        <f t="shared" si="2148"/>
        <v>0</v>
      </c>
      <c r="AE1200" s="182">
        <f>VLOOKUP(A:A,[2]全区!$A$1:$P$65536,16,FALSE)</f>
        <v>0</v>
      </c>
      <c r="AF1200" s="219">
        <f t="shared" si="2149"/>
        <v>0</v>
      </c>
      <c r="AH1200" s="182">
        <v>0</v>
      </c>
      <c r="AI1200" s="182">
        <f>VLOOKUP(A:A,'[4]YB01'!$A$1:$C$1317,3,FALSE)</f>
        <v>0</v>
      </c>
      <c r="AJ1200" s="177">
        <f t="shared" si="2150"/>
        <v>0</v>
      </c>
      <c r="AK1200" s="146">
        <v>0</v>
      </c>
      <c r="AL1200" s="146">
        <f t="shared" si="2151"/>
        <v>0</v>
      </c>
      <c r="AM1200" s="228">
        <v>0</v>
      </c>
      <c r="AN1200" s="182">
        <f t="shared" si="2107"/>
        <v>0</v>
      </c>
      <c r="AO1200" s="219">
        <v>0</v>
      </c>
      <c r="AP1200" s="176">
        <f>(SUMIF([5]预算调整!$O:$O,A:A,[5]预算调整!$AD:$AD))/10000</f>
        <v>0</v>
      </c>
      <c r="AQ1200" s="219">
        <f t="shared" si="2111"/>
        <v>0</v>
      </c>
      <c r="AR1200" s="219">
        <v>0</v>
      </c>
      <c r="AS1200" s="182">
        <f>(SUMIF([6]预算调整!$F:$F,A:A,[6]预算调整!$P:$P))/10000</f>
        <v>0</v>
      </c>
      <c r="AT1200" s="219">
        <f t="shared" si="2152"/>
        <v>0</v>
      </c>
      <c r="AW1200" s="231">
        <v>0</v>
      </c>
      <c r="AX1200" s="182">
        <f>(SUMIF([7]Sheet2!$B:$B,A:A,[7]Sheet2!$C:$C))/10000</f>
        <v>0</v>
      </c>
      <c r="AY1200" s="219">
        <f t="shared" si="2153"/>
        <v>0</v>
      </c>
      <c r="BC1200" s="182">
        <v>0</v>
      </c>
      <c r="BD1200" s="146">
        <f t="shared" si="2154"/>
        <v>0</v>
      </c>
      <c r="BE1200" s="182">
        <v>0</v>
      </c>
      <c r="BF1200" s="182">
        <f>SUMIF([8]Sheet1!$O:$O,A1200,[8]Sheet1!$AD:$AD)</f>
        <v>0</v>
      </c>
    </row>
    <row r="1201" hidden="1" customHeight="1" spans="1:58">
      <c r="A1201" s="208">
        <v>2220509</v>
      </c>
      <c r="B1201" s="60" t="s">
        <v>1020</v>
      </c>
      <c r="C1201" s="63">
        <f t="shared" si="2138"/>
        <v>0</v>
      </c>
      <c r="D1201" s="63">
        <f t="shared" si="2139"/>
        <v>0</v>
      </c>
      <c r="E1201" s="63">
        <f t="shared" si="2140"/>
        <v>0</v>
      </c>
      <c r="F1201" s="63">
        <f t="shared" si="2141"/>
        <v>0</v>
      </c>
      <c r="G1201" s="63">
        <f t="shared" si="2142"/>
        <v>0</v>
      </c>
      <c r="H1201" s="63">
        <f t="shared" si="2143"/>
        <v>0</v>
      </c>
      <c r="I1201" s="106" t="str">
        <f t="shared" si="2113"/>
        <v>否</v>
      </c>
      <c r="J1201" s="146" t="str">
        <f t="shared" si="2114"/>
        <v>项</v>
      </c>
      <c r="K1201" s="146" t="str">
        <f t="shared" si="2115"/>
        <v>222</v>
      </c>
      <c r="N1201" s="218">
        <v>0</v>
      </c>
      <c r="O1201" s="146">
        <v>0</v>
      </c>
      <c r="P1201" s="219">
        <f t="shared" si="2144"/>
        <v>0</v>
      </c>
      <c r="Q1201" s="219">
        <v>0</v>
      </c>
      <c r="R1201" s="219">
        <v>0</v>
      </c>
      <c r="S1201" s="219">
        <f>VLOOKUP(A:A,[3]全区!$A$1:$O$65536,15,FALSE)</f>
        <v>0</v>
      </c>
      <c r="T1201" s="219">
        <v>0</v>
      </c>
      <c r="U1201" s="146">
        <f>VLOOKUP(A:A,[3]全区!$A$1:$Q$65536,17,FALSE)</f>
        <v>0</v>
      </c>
      <c r="V1201" s="219">
        <f t="shared" si="2145"/>
        <v>0</v>
      </c>
      <c r="W1201" s="219">
        <v>0</v>
      </c>
      <c r="X1201" s="182">
        <f>VLOOKUP(A:A,[3]全区!$A$1:$S$65536,19,FALSE)</f>
        <v>0</v>
      </c>
      <c r="Y1201" s="219">
        <f t="shared" si="2146"/>
        <v>0</v>
      </c>
      <c r="AA1201" s="182">
        <f>VLOOKUP(A:A,[2]全区!$A$1:$T$65536,20,FALSE)</f>
        <v>0</v>
      </c>
      <c r="AB1201" s="219">
        <f t="shared" si="2147"/>
        <v>0</v>
      </c>
      <c r="AC1201" s="182">
        <f>VLOOKUP(A:A,[1]全区!$A$1:$V$65536,22,FALSE)</f>
        <v>0</v>
      </c>
      <c r="AD1201" s="219">
        <f t="shared" si="2148"/>
        <v>0</v>
      </c>
      <c r="AE1201" s="182">
        <f>VLOOKUP(A:A,[2]全区!$A$1:$P$65536,16,FALSE)</f>
        <v>0</v>
      </c>
      <c r="AF1201" s="219">
        <f t="shared" si="2149"/>
        <v>0</v>
      </c>
      <c r="AH1201" s="182">
        <v>0</v>
      </c>
      <c r="AI1201" s="182">
        <f>VLOOKUP(A:A,'[4]YB01'!$A$1:$C$1317,3,FALSE)</f>
        <v>0</v>
      </c>
      <c r="AJ1201" s="177">
        <f t="shared" si="2150"/>
        <v>0</v>
      </c>
      <c r="AK1201" s="146">
        <v>0</v>
      </c>
      <c r="AL1201" s="146">
        <f t="shared" si="2151"/>
        <v>0</v>
      </c>
      <c r="AM1201" s="228">
        <v>0</v>
      </c>
      <c r="AN1201" s="182">
        <f t="shared" si="2107"/>
        <v>0</v>
      </c>
      <c r="AO1201" s="219">
        <v>0</v>
      </c>
      <c r="AP1201" s="176">
        <f>(SUMIF([5]预算调整!$O:$O,A:A,[5]预算调整!$AD:$AD))/10000</f>
        <v>0</v>
      </c>
      <c r="AQ1201" s="219">
        <f t="shared" si="2111"/>
        <v>0</v>
      </c>
      <c r="AR1201" s="219">
        <v>0</v>
      </c>
      <c r="AS1201" s="182">
        <f>(SUMIF([6]预算调整!$F:$F,A:A,[6]预算调整!$P:$P))/10000</f>
        <v>0</v>
      </c>
      <c r="AT1201" s="219">
        <f t="shared" si="2152"/>
        <v>0</v>
      </c>
      <c r="AW1201" s="231">
        <v>0</v>
      </c>
      <c r="AX1201" s="182">
        <f>(SUMIF([7]Sheet2!$B:$B,A:A,[7]Sheet2!$C:$C))/10000</f>
        <v>0</v>
      </c>
      <c r="AY1201" s="219">
        <f t="shared" si="2153"/>
        <v>0</v>
      </c>
      <c r="BC1201" s="182">
        <v>0</v>
      </c>
      <c r="BD1201" s="146">
        <f t="shared" si="2154"/>
        <v>0</v>
      </c>
      <c r="BE1201" s="182">
        <v>0</v>
      </c>
      <c r="BF1201" s="182">
        <f>SUMIF([8]Sheet1!$O:$O,A1201,[8]Sheet1!$AD:$AD)</f>
        <v>0</v>
      </c>
    </row>
    <row r="1202" hidden="1" customHeight="1" spans="1:58">
      <c r="A1202" s="208">
        <v>2220510</v>
      </c>
      <c r="B1202" s="60" t="s">
        <v>1021</v>
      </c>
      <c r="C1202" s="63">
        <f t="shared" si="2138"/>
        <v>0</v>
      </c>
      <c r="D1202" s="63">
        <f t="shared" si="2139"/>
        <v>0</v>
      </c>
      <c r="E1202" s="63">
        <f t="shared" si="2140"/>
        <v>0</v>
      </c>
      <c r="F1202" s="63">
        <f t="shared" si="2141"/>
        <v>0</v>
      </c>
      <c r="G1202" s="63">
        <f t="shared" si="2142"/>
        <v>0</v>
      </c>
      <c r="H1202" s="63">
        <f t="shared" si="2143"/>
        <v>0</v>
      </c>
      <c r="I1202" s="106" t="str">
        <f t="shared" si="2113"/>
        <v>否</v>
      </c>
      <c r="J1202" s="146" t="str">
        <f t="shared" si="2114"/>
        <v>项</v>
      </c>
      <c r="K1202" s="146" t="str">
        <f t="shared" si="2115"/>
        <v>222</v>
      </c>
      <c r="N1202" s="218">
        <v>0</v>
      </c>
      <c r="P1202" s="219">
        <f t="shared" si="2144"/>
        <v>0</v>
      </c>
      <c r="Q1202" s="219"/>
      <c r="R1202" s="219"/>
      <c r="S1202" s="219"/>
      <c r="T1202" s="219"/>
      <c r="V1202" s="219"/>
      <c r="W1202" s="219">
        <v>0</v>
      </c>
      <c r="Y1202" s="219">
        <f t="shared" si="2146"/>
        <v>0</v>
      </c>
      <c r="AB1202" s="219"/>
      <c r="AD1202" s="219">
        <f t="shared" si="2148"/>
        <v>0</v>
      </c>
      <c r="AF1202" s="219"/>
      <c r="AH1202" s="182">
        <v>0</v>
      </c>
      <c r="AI1202" s="182">
        <f>VLOOKUP(A:A,'[4]YB01'!$A$1:$C$1317,3,FALSE)</f>
        <v>0</v>
      </c>
      <c r="AJ1202" s="177">
        <f t="shared" si="2150"/>
        <v>0</v>
      </c>
      <c r="AK1202" s="146">
        <v>0</v>
      </c>
      <c r="AL1202" s="146">
        <f t="shared" si="2151"/>
        <v>0</v>
      </c>
      <c r="AM1202" s="228">
        <v>0</v>
      </c>
      <c r="AN1202" s="182">
        <f t="shared" si="2107"/>
        <v>0</v>
      </c>
      <c r="AO1202" s="219">
        <v>0</v>
      </c>
      <c r="AP1202" s="176">
        <f>(SUMIF([5]预算调整!$O:$O,A:A,[5]预算调整!$AD:$AD))/10000</f>
        <v>0</v>
      </c>
      <c r="AQ1202" s="219">
        <f t="shared" si="2111"/>
        <v>0</v>
      </c>
      <c r="AR1202" s="219">
        <v>0</v>
      </c>
      <c r="AS1202" s="182">
        <f>(SUMIF([6]预算调整!$F:$F,A:A,[6]预算调整!$P:$P))/10000</f>
        <v>0</v>
      </c>
      <c r="AT1202" s="219">
        <f t="shared" si="2152"/>
        <v>0</v>
      </c>
      <c r="AW1202" s="231">
        <v>0</v>
      </c>
      <c r="AX1202" s="182">
        <f>(SUMIF([7]Sheet2!$B:$B,A:A,[7]Sheet2!$C:$C))/10000</f>
        <v>0</v>
      </c>
      <c r="AY1202" s="219">
        <f t="shared" si="2153"/>
        <v>0</v>
      </c>
      <c r="BC1202" s="182">
        <v>0</v>
      </c>
      <c r="BD1202" s="146">
        <f t="shared" si="2154"/>
        <v>0</v>
      </c>
      <c r="BE1202" s="182">
        <v>0</v>
      </c>
      <c r="BF1202" s="182">
        <f>SUMIF([8]Sheet1!$O:$O,A1202,[8]Sheet1!$AD:$AD)</f>
        <v>0</v>
      </c>
    </row>
    <row r="1203" hidden="1" customHeight="1" spans="1:58">
      <c r="A1203" s="236">
        <v>2220511</v>
      </c>
      <c r="B1203" s="60" t="s">
        <v>1022</v>
      </c>
      <c r="C1203" s="63">
        <f t="shared" si="2138"/>
        <v>0</v>
      </c>
      <c r="D1203" s="63">
        <f t="shared" si="2139"/>
        <v>0</v>
      </c>
      <c r="E1203" s="63">
        <f t="shared" si="2140"/>
        <v>0</v>
      </c>
      <c r="F1203" s="63">
        <f t="shared" si="2141"/>
        <v>0</v>
      </c>
      <c r="G1203" s="63">
        <f t="shared" si="2142"/>
        <v>0</v>
      </c>
      <c r="H1203" s="63">
        <f t="shared" si="2143"/>
        <v>0</v>
      </c>
      <c r="I1203" s="106" t="str">
        <f t="shared" si="2113"/>
        <v>否</v>
      </c>
      <c r="J1203" s="146" t="str">
        <f t="shared" si="2114"/>
        <v>项</v>
      </c>
      <c r="K1203" s="146" t="str">
        <f t="shared" si="2115"/>
        <v>222</v>
      </c>
      <c r="N1203" s="218">
        <v>0</v>
      </c>
      <c r="O1203" s="146">
        <v>0</v>
      </c>
      <c r="P1203" s="219">
        <f t="shared" si="2144"/>
        <v>0</v>
      </c>
      <c r="Q1203" s="219">
        <v>0</v>
      </c>
      <c r="R1203" s="219">
        <v>0</v>
      </c>
      <c r="S1203" s="219">
        <f>VLOOKUP(A:A,[3]全区!$A$1:$O$65536,15,FALSE)</f>
        <v>0</v>
      </c>
      <c r="T1203" s="219">
        <v>0</v>
      </c>
      <c r="U1203" s="146">
        <f>VLOOKUP(A:A,[3]全区!$A$1:$Q$65536,17,FALSE)</f>
        <v>0</v>
      </c>
      <c r="V1203" s="219">
        <f t="shared" si="2145"/>
        <v>0</v>
      </c>
      <c r="W1203" s="219">
        <v>0</v>
      </c>
      <c r="X1203" s="182">
        <f>VLOOKUP(A:A,[3]全区!$A$1:$S$65536,19,FALSE)</f>
        <v>0</v>
      </c>
      <c r="Y1203" s="219">
        <f t="shared" si="2146"/>
        <v>0</v>
      </c>
      <c r="AA1203" s="182">
        <f>VLOOKUP(A:A,[2]全区!$A$1:$T$65536,20,FALSE)</f>
        <v>0</v>
      </c>
      <c r="AB1203" s="219">
        <f t="shared" si="2147"/>
        <v>0</v>
      </c>
      <c r="AC1203" s="182">
        <f>VLOOKUP(A:A,[1]全区!$A$1:$V$65536,22,FALSE)</f>
        <v>0</v>
      </c>
      <c r="AD1203" s="219">
        <f t="shared" si="2148"/>
        <v>0</v>
      </c>
      <c r="AE1203" s="182">
        <f>VLOOKUP(A:A,[2]全区!$A$1:$P$65536,16,FALSE)</f>
        <v>0</v>
      </c>
      <c r="AF1203" s="219">
        <f t="shared" si="2149"/>
        <v>0</v>
      </c>
      <c r="AH1203" s="182">
        <v>0</v>
      </c>
      <c r="AI1203" s="182">
        <f>VLOOKUP(A:A,'[4]YB01'!$A$1:$C$1317,3,FALSE)</f>
        <v>0</v>
      </c>
      <c r="AJ1203" s="177">
        <f t="shared" si="2150"/>
        <v>0</v>
      </c>
      <c r="AK1203" s="146">
        <v>0</v>
      </c>
      <c r="AL1203" s="146">
        <f t="shared" si="2151"/>
        <v>0</v>
      </c>
      <c r="AM1203" s="228">
        <v>0</v>
      </c>
      <c r="AN1203" s="182">
        <f t="shared" si="2107"/>
        <v>0</v>
      </c>
      <c r="AO1203" s="219">
        <v>0</v>
      </c>
      <c r="AP1203" s="176">
        <f>(SUMIF([5]预算调整!$O:$O,A:A,[5]预算调整!$AD:$AD))/10000</f>
        <v>0</v>
      </c>
      <c r="AQ1203" s="219">
        <f t="shared" si="2111"/>
        <v>0</v>
      </c>
      <c r="AR1203" s="219">
        <v>0</v>
      </c>
      <c r="AS1203" s="182">
        <f>(SUMIF([6]预算调整!$F:$F,A:A,[6]预算调整!$P:$P))/10000</f>
        <v>0</v>
      </c>
      <c r="AT1203" s="219">
        <f t="shared" si="2152"/>
        <v>0</v>
      </c>
      <c r="AW1203" s="231">
        <v>0</v>
      </c>
      <c r="AX1203" s="182">
        <f>(SUMIF([7]Sheet2!$B:$B,A:A,[7]Sheet2!$C:$C))/10000</f>
        <v>0</v>
      </c>
      <c r="AY1203" s="219">
        <f t="shared" si="2153"/>
        <v>0</v>
      </c>
      <c r="BC1203" s="182">
        <v>0</v>
      </c>
      <c r="BD1203" s="146">
        <f t="shared" si="2154"/>
        <v>0</v>
      </c>
      <c r="BE1203" s="182">
        <v>0</v>
      </c>
      <c r="BF1203" s="182">
        <f>SUMIF([8]Sheet1!$O:$O,A1203,[8]Sheet1!$AD:$AD)</f>
        <v>0</v>
      </c>
    </row>
    <row r="1204" hidden="1" customHeight="1" spans="1:58">
      <c r="A1204" s="208">
        <v>2220599</v>
      </c>
      <c r="B1204" s="60" t="s">
        <v>1023</v>
      </c>
      <c r="C1204" s="63">
        <f t="shared" si="2138"/>
        <v>0</v>
      </c>
      <c r="D1204" s="63">
        <f t="shared" si="2139"/>
        <v>0</v>
      </c>
      <c r="E1204" s="63">
        <f t="shared" si="2140"/>
        <v>0</v>
      </c>
      <c r="F1204" s="63">
        <f t="shared" si="2141"/>
        <v>0</v>
      </c>
      <c r="G1204" s="63">
        <f t="shared" si="2142"/>
        <v>0</v>
      </c>
      <c r="H1204" s="63">
        <f t="shared" si="2143"/>
        <v>0</v>
      </c>
      <c r="I1204" s="106" t="str">
        <f t="shared" si="2113"/>
        <v>否</v>
      </c>
      <c r="J1204" s="146" t="str">
        <f t="shared" si="2114"/>
        <v>项</v>
      </c>
      <c r="K1204" s="146" t="str">
        <f t="shared" si="2115"/>
        <v>222</v>
      </c>
      <c r="N1204" s="218">
        <v>0</v>
      </c>
      <c r="O1204" s="146">
        <v>0</v>
      </c>
      <c r="P1204" s="219">
        <f t="shared" si="2144"/>
        <v>0</v>
      </c>
      <c r="Q1204" s="219">
        <v>0</v>
      </c>
      <c r="R1204" s="219">
        <v>0</v>
      </c>
      <c r="S1204" s="219">
        <f>VLOOKUP(A:A,[3]全区!$A$1:$O$65536,15,FALSE)</f>
        <v>0</v>
      </c>
      <c r="T1204" s="219">
        <v>0</v>
      </c>
      <c r="U1204" s="146">
        <f>VLOOKUP(A:A,[3]全区!$A$1:$Q$65536,17,FALSE)</f>
        <v>0</v>
      </c>
      <c r="V1204" s="219">
        <f t="shared" si="2145"/>
        <v>0</v>
      </c>
      <c r="W1204" s="219">
        <v>0</v>
      </c>
      <c r="X1204" s="182">
        <f>VLOOKUP(A:A,[3]全区!$A$1:$S$65536,19,FALSE)</f>
        <v>0</v>
      </c>
      <c r="Y1204" s="219">
        <f t="shared" si="2146"/>
        <v>0</v>
      </c>
      <c r="AA1204" s="182">
        <f>VLOOKUP(A:A,[2]全区!$A$1:$T$65536,20,FALSE)</f>
        <v>0</v>
      </c>
      <c r="AB1204" s="219">
        <f t="shared" si="2147"/>
        <v>0</v>
      </c>
      <c r="AC1204" s="182">
        <f>VLOOKUP(A:A,[1]全区!$A$1:$V$65536,22,FALSE)</f>
        <v>0</v>
      </c>
      <c r="AD1204" s="219">
        <f t="shared" si="2148"/>
        <v>0</v>
      </c>
      <c r="AE1204" s="182">
        <f>VLOOKUP(A:A,[2]全区!$A$1:$P$65536,16,FALSE)</f>
        <v>0</v>
      </c>
      <c r="AF1204" s="219">
        <f t="shared" si="2149"/>
        <v>0</v>
      </c>
      <c r="AH1204" s="182">
        <v>0</v>
      </c>
      <c r="AI1204" s="182">
        <f>VLOOKUP(A:A,'[4]YB01'!$A$1:$C$1317,3,FALSE)</f>
        <v>0</v>
      </c>
      <c r="AJ1204" s="177">
        <f t="shared" si="2150"/>
        <v>0</v>
      </c>
      <c r="AK1204" s="146">
        <v>0</v>
      </c>
      <c r="AL1204" s="146">
        <f t="shared" si="2151"/>
        <v>0</v>
      </c>
      <c r="AM1204" s="228">
        <v>0</v>
      </c>
      <c r="AN1204" s="182">
        <f t="shared" si="2107"/>
        <v>0</v>
      </c>
      <c r="AO1204" s="219">
        <v>0</v>
      </c>
      <c r="AP1204" s="176">
        <f>(SUMIF([5]预算调整!$O:$O,A:A,[5]预算调整!$AD:$AD))/10000</f>
        <v>0</v>
      </c>
      <c r="AQ1204" s="219">
        <f t="shared" si="2111"/>
        <v>0</v>
      </c>
      <c r="AR1204" s="219">
        <v>0</v>
      </c>
      <c r="AS1204" s="182">
        <f>(SUMIF([6]预算调整!$F:$F,A:A,[6]预算调整!$P:$P))/10000</f>
        <v>0</v>
      </c>
      <c r="AT1204" s="219">
        <f t="shared" si="2152"/>
        <v>0</v>
      </c>
      <c r="AW1204" s="231">
        <v>0</v>
      </c>
      <c r="AX1204" s="182">
        <f>(SUMIF([7]Sheet2!$B:$B,A:A,[7]Sheet2!$C:$C))/10000</f>
        <v>0</v>
      </c>
      <c r="AY1204" s="219">
        <f t="shared" si="2153"/>
        <v>0</v>
      </c>
      <c r="BC1204" s="182">
        <v>0</v>
      </c>
      <c r="BD1204" s="146">
        <f t="shared" si="2154"/>
        <v>0</v>
      </c>
      <c r="BE1204" s="182">
        <v>0</v>
      </c>
      <c r="BF1204" s="182">
        <f>SUMIF([8]Sheet1!$O:$O,A1204,[8]Sheet1!$AD:$AD)</f>
        <v>0</v>
      </c>
    </row>
    <row r="1205" s="177" customFormat="1" customHeight="1" spans="1:58">
      <c r="A1205" s="234">
        <v>224</v>
      </c>
      <c r="B1205" s="205" t="s">
        <v>1024</v>
      </c>
      <c r="C1205" s="55">
        <f t="shared" ref="C1205:H1205" si="2155">SUM(C1206,C1217,C1223,C1231,C1244,C1248,C1252)</f>
        <v>3061</v>
      </c>
      <c r="D1205" s="55">
        <f t="shared" si="2155"/>
        <v>106</v>
      </c>
      <c r="E1205" s="55">
        <f t="shared" si="2155"/>
        <v>-729</v>
      </c>
      <c r="F1205" s="55">
        <f t="shared" si="2155"/>
        <v>378</v>
      </c>
      <c r="G1205" s="55">
        <f t="shared" si="2155"/>
        <v>484</v>
      </c>
      <c r="H1205" s="55">
        <f t="shared" si="2155"/>
        <v>2332</v>
      </c>
      <c r="I1205" s="106" t="str">
        <f t="shared" si="2113"/>
        <v>是</v>
      </c>
      <c r="J1205" s="143" t="str">
        <f t="shared" si="2114"/>
        <v>类</v>
      </c>
      <c r="K1205" s="143" t="str">
        <f t="shared" si="2115"/>
        <v>224</v>
      </c>
      <c r="L1205" s="143"/>
      <c r="M1205" s="143"/>
      <c r="N1205" s="143"/>
      <c r="O1205" s="143"/>
      <c r="P1205" s="143"/>
      <c r="Q1205" s="143"/>
      <c r="R1205" s="143"/>
      <c r="S1205" s="143"/>
      <c r="T1205" s="143"/>
      <c r="U1205" s="143"/>
      <c r="V1205" s="143"/>
      <c r="W1205" s="143"/>
      <c r="AN1205" s="182">
        <f t="shared" si="2107"/>
        <v>0</v>
      </c>
      <c r="AO1205" s="219"/>
      <c r="AP1205" s="176">
        <f>(SUMIF([5]预算调整!$O:$O,A:A,[5]预算调整!$AD:$AD))/10000</f>
        <v>0</v>
      </c>
      <c r="AQ1205" s="219">
        <f t="shared" si="2111"/>
        <v>0</v>
      </c>
      <c r="AR1205" s="219"/>
      <c r="AS1205" s="182">
        <v>0</v>
      </c>
      <c r="AX1205" s="182">
        <v>0</v>
      </c>
      <c r="BC1205" s="182"/>
      <c r="BD1205" s="182"/>
      <c r="BE1205" s="182">
        <v>0</v>
      </c>
      <c r="BF1205" s="182"/>
    </row>
    <row r="1206" s="177" customFormat="1" customHeight="1" spans="1:58">
      <c r="A1206" s="209">
        <v>22401</v>
      </c>
      <c r="B1206" s="207" t="s">
        <v>1025</v>
      </c>
      <c r="C1206" s="66">
        <f t="shared" ref="C1206:H1206" si="2156">SUM(C1207:C1216)</f>
        <v>811</v>
      </c>
      <c r="D1206" s="66">
        <f t="shared" si="2156"/>
        <v>0</v>
      </c>
      <c r="E1206" s="66">
        <f t="shared" si="2156"/>
        <v>-3</v>
      </c>
      <c r="F1206" s="66">
        <f t="shared" si="2156"/>
        <v>0</v>
      </c>
      <c r="G1206" s="66">
        <f t="shared" si="2156"/>
        <v>0</v>
      </c>
      <c r="H1206" s="66">
        <f t="shared" si="2156"/>
        <v>808</v>
      </c>
      <c r="I1206" s="106" t="str">
        <f t="shared" si="2113"/>
        <v>是</v>
      </c>
      <c r="J1206" s="143" t="str">
        <f t="shared" si="2114"/>
        <v>款</v>
      </c>
      <c r="K1206" s="143" t="str">
        <f t="shared" si="2115"/>
        <v>224</v>
      </c>
      <c r="L1206" s="143"/>
      <c r="M1206" s="143"/>
      <c r="N1206" s="143"/>
      <c r="O1206" s="143"/>
      <c r="P1206" s="143"/>
      <c r="Q1206" s="143"/>
      <c r="R1206" s="143"/>
      <c r="S1206" s="143"/>
      <c r="T1206" s="143"/>
      <c r="U1206" s="143"/>
      <c r="V1206" s="143"/>
      <c r="W1206" s="143"/>
      <c r="AN1206" s="182">
        <f t="shared" si="2107"/>
        <v>0</v>
      </c>
      <c r="AO1206" s="219"/>
      <c r="AP1206" s="176">
        <f>(SUMIF([5]预算调整!$O:$O,A:A,[5]预算调整!$AD:$AD))/10000</f>
        <v>0</v>
      </c>
      <c r="AQ1206" s="219">
        <f t="shared" si="2111"/>
        <v>0</v>
      </c>
      <c r="AR1206" s="219"/>
      <c r="AS1206" s="182">
        <v>0</v>
      </c>
      <c r="AX1206" s="182">
        <v>0</v>
      </c>
      <c r="BC1206" s="182"/>
      <c r="BD1206" s="182"/>
      <c r="BE1206" s="182">
        <v>0</v>
      </c>
      <c r="BF1206" s="182"/>
    </row>
    <row r="1207" customHeight="1" spans="1:58">
      <c r="A1207" s="208">
        <v>2240101</v>
      </c>
      <c r="B1207" s="60" t="s">
        <v>101</v>
      </c>
      <c r="C1207" s="63">
        <f t="shared" ref="C1207:C1216" si="2157">N1207+T1207+W1207</f>
        <v>349</v>
      </c>
      <c r="D1207" s="63">
        <f t="shared" ref="D1207:D1216" si="2158">Q1207+T1207</f>
        <v>0</v>
      </c>
      <c r="E1207" s="63">
        <f t="shared" ref="E1207:E1216" si="2159">H1207-C1207</f>
        <v>20</v>
      </c>
      <c r="F1207" s="63">
        <f t="shared" ref="F1207:F1216" si="2160">G1207-D1207</f>
        <v>0</v>
      </c>
      <c r="G1207" s="63">
        <f t="shared" ref="G1207:G1216" si="2161">AW1207</f>
        <v>0</v>
      </c>
      <c r="H1207" s="63">
        <f t="shared" ref="H1207:H1216" si="2162">AK1207+AN1207</f>
        <v>369</v>
      </c>
      <c r="I1207" s="106" t="str">
        <f t="shared" si="2113"/>
        <v>是</v>
      </c>
      <c r="J1207" s="146" t="str">
        <f t="shared" si="2114"/>
        <v>项</v>
      </c>
      <c r="K1207" s="146" t="str">
        <f t="shared" si="2115"/>
        <v>224</v>
      </c>
      <c r="N1207" s="218">
        <v>349</v>
      </c>
      <c r="O1207" s="146">
        <v>348.52562</v>
      </c>
      <c r="P1207" s="219">
        <f t="shared" ref="P1207:P1216" si="2163">ROUND(O1207,0)</f>
        <v>349</v>
      </c>
      <c r="Q1207" s="219">
        <v>0</v>
      </c>
      <c r="R1207" s="219">
        <v>0</v>
      </c>
      <c r="S1207" s="219">
        <f>VLOOKUP(A:A,[3]全区!$A$1:$O$65536,15,FALSE)</f>
        <v>0</v>
      </c>
      <c r="T1207" s="219">
        <v>0</v>
      </c>
      <c r="U1207" s="146">
        <f>VLOOKUP(A:A,[3]全区!$A$1:$Q$65536,17,FALSE)</f>
        <v>0</v>
      </c>
      <c r="V1207" s="219">
        <f t="shared" ref="V1207:V1216" si="2164">ROUND(U1207,0)</f>
        <v>0</v>
      </c>
      <c r="W1207" s="219">
        <v>0</v>
      </c>
      <c r="X1207" s="182">
        <f>VLOOKUP(A:A,[3]全区!$A$1:$S$65536,19,FALSE)</f>
        <v>0</v>
      </c>
      <c r="Y1207" s="219">
        <f t="shared" ref="Y1207:Y1216" si="2165">ROUND(X1207,0)</f>
        <v>0</v>
      </c>
      <c r="AA1207" s="182">
        <f>VLOOKUP(A:A,[2]全区!$A$1:$T$65536,20,FALSE)</f>
        <v>0</v>
      </c>
      <c r="AB1207" s="219">
        <f t="shared" ref="AB1207:AB1216" si="2166">ROUND(AA1207,0)</f>
        <v>0</v>
      </c>
      <c r="AC1207" s="182">
        <f>VLOOKUP(A:A,[1]全区!$A$1:$V$65536,22,FALSE)</f>
        <v>0</v>
      </c>
      <c r="AD1207" s="219">
        <f t="shared" ref="AD1207:AD1216" si="2167">ROUND(AC1207,0)</f>
        <v>0</v>
      </c>
      <c r="AE1207" s="182">
        <f>VLOOKUP(A:A,[2]全区!$A$1:$P$65536,16,FALSE)</f>
        <v>0</v>
      </c>
      <c r="AF1207" s="219">
        <f t="shared" ref="AF1207:AF1216" si="2168">ROUND(AE1207,0)</f>
        <v>0</v>
      </c>
      <c r="AH1207" s="182">
        <v>366</v>
      </c>
      <c r="AI1207" s="182">
        <f>VLOOKUP(A:A,'[4]YB01'!$A$1:$C$1317,3,FALSE)</f>
        <v>366</v>
      </c>
      <c r="AJ1207" s="177">
        <f t="shared" ref="AJ1207:AJ1216" si="2169">AO1207+AR1207</f>
        <v>75</v>
      </c>
      <c r="AK1207" s="146">
        <v>369</v>
      </c>
      <c r="AL1207" s="146">
        <f t="shared" ref="AL1207:AL1216" si="2170">ROUND(AM1207,0)</f>
        <v>369</v>
      </c>
      <c r="AM1207" s="228">
        <v>368.658157</v>
      </c>
      <c r="AN1207" s="182">
        <f t="shared" si="2107"/>
        <v>0</v>
      </c>
      <c r="AO1207" s="219">
        <v>45</v>
      </c>
      <c r="AP1207" s="176">
        <f>(SUMIF([5]预算调整!$O:$O,A:A,[5]预算调整!$AD:$AD))/10000</f>
        <v>45.017049</v>
      </c>
      <c r="AQ1207" s="219">
        <f t="shared" si="2111"/>
        <v>45</v>
      </c>
      <c r="AR1207" s="219">
        <v>30</v>
      </c>
      <c r="AS1207" s="182">
        <f>(SUMIF([6]预算调整!$F:$F,A:A,[6]预算调整!$P:$P))/10000</f>
        <v>30</v>
      </c>
      <c r="AT1207" s="219">
        <f t="shared" ref="AT1207:AT1216" si="2171">ROUND(AS1207,0)</f>
        <v>30</v>
      </c>
      <c r="AW1207" s="231">
        <v>0</v>
      </c>
      <c r="AX1207" s="182">
        <f>(SUMIF([7]Sheet2!$B:$B,A:A,[7]Sheet2!$C:$C))/10000</f>
        <v>0</v>
      </c>
      <c r="AY1207" s="219">
        <f t="shared" ref="AY1207:AY1216" si="2172">ROUND(AX1207,0)</f>
        <v>0</v>
      </c>
      <c r="BC1207" s="226"/>
      <c r="BD1207" s="146">
        <f t="shared" ref="BD1207:BD1216" si="2173">ROUND(BE1207,0)</f>
        <v>100</v>
      </c>
      <c r="BE1207" s="182">
        <v>100.061</v>
      </c>
      <c r="BF1207" s="182">
        <f>SUMIF([8]Sheet1!$O:$O,A1207,[8]Sheet1!$AD:$AD)</f>
        <v>1000610</v>
      </c>
    </row>
    <row r="1208" hidden="1" customHeight="1" spans="1:58">
      <c r="A1208" s="208">
        <v>2240102</v>
      </c>
      <c r="B1208" s="60" t="s">
        <v>102</v>
      </c>
      <c r="C1208" s="63">
        <f t="shared" si="2157"/>
        <v>0</v>
      </c>
      <c r="D1208" s="63">
        <f t="shared" si="2158"/>
        <v>0</v>
      </c>
      <c r="E1208" s="63">
        <f t="shared" si="2159"/>
        <v>0</v>
      </c>
      <c r="F1208" s="63">
        <f t="shared" si="2160"/>
        <v>0</v>
      </c>
      <c r="G1208" s="63">
        <f t="shared" si="2161"/>
        <v>0</v>
      </c>
      <c r="H1208" s="63">
        <f t="shared" si="2162"/>
        <v>0</v>
      </c>
      <c r="I1208" s="106" t="str">
        <f t="shared" si="2113"/>
        <v>否</v>
      </c>
      <c r="J1208" s="146" t="str">
        <f t="shared" si="2114"/>
        <v>项</v>
      </c>
      <c r="K1208" s="146" t="str">
        <f t="shared" si="2115"/>
        <v>224</v>
      </c>
      <c r="N1208" s="218">
        <v>0</v>
      </c>
      <c r="P1208" s="219">
        <f t="shared" si="2163"/>
        <v>0</v>
      </c>
      <c r="Q1208" s="219"/>
      <c r="R1208" s="219"/>
      <c r="S1208" s="219"/>
      <c r="T1208" s="219"/>
      <c r="V1208" s="219"/>
      <c r="W1208" s="219">
        <v>0</v>
      </c>
      <c r="Y1208" s="219">
        <f t="shared" si="2165"/>
        <v>0</v>
      </c>
      <c r="AB1208" s="219"/>
      <c r="AD1208" s="219">
        <f t="shared" si="2167"/>
        <v>0</v>
      </c>
      <c r="AF1208" s="219"/>
      <c r="AH1208" s="182">
        <v>0</v>
      </c>
      <c r="AI1208" s="182">
        <f>VLOOKUP(A:A,'[4]YB01'!$A$1:$C$1317,3,FALSE)</f>
        <v>0</v>
      </c>
      <c r="AJ1208" s="177">
        <f t="shared" si="2169"/>
        <v>0</v>
      </c>
      <c r="AK1208" s="146">
        <v>0</v>
      </c>
      <c r="AL1208" s="146">
        <f t="shared" si="2170"/>
        <v>0</v>
      </c>
      <c r="AM1208" s="228">
        <v>0</v>
      </c>
      <c r="AN1208" s="182">
        <f t="shared" si="2107"/>
        <v>0</v>
      </c>
      <c r="AO1208" s="219">
        <v>0</v>
      </c>
      <c r="AP1208" s="176">
        <f>(SUMIF([5]预算调整!$O:$O,A:A,[5]预算调整!$AD:$AD))/10000</f>
        <v>0</v>
      </c>
      <c r="AQ1208" s="219">
        <f t="shared" si="2111"/>
        <v>0</v>
      </c>
      <c r="AR1208" s="219">
        <v>0</v>
      </c>
      <c r="AS1208" s="182">
        <f>(SUMIF([6]预算调整!$F:$F,A:A,[6]预算调整!$P:$P))/10000</f>
        <v>0</v>
      </c>
      <c r="AT1208" s="219">
        <f t="shared" si="2171"/>
        <v>0</v>
      </c>
      <c r="AW1208" s="231">
        <v>0</v>
      </c>
      <c r="AX1208" s="182">
        <f>(SUMIF([7]Sheet2!$B:$B,A:A,[7]Sheet2!$C:$C))/10000</f>
        <v>0</v>
      </c>
      <c r="AY1208" s="219">
        <f t="shared" si="2172"/>
        <v>0</v>
      </c>
      <c r="BC1208" s="182">
        <v>0</v>
      </c>
      <c r="BD1208" s="146">
        <f t="shared" si="2173"/>
        <v>0</v>
      </c>
      <c r="BE1208" s="182">
        <v>0</v>
      </c>
      <c r="BF1208" s="182">
        <f>SUMIF([8]Sheet1!$O:$O,A1208,[8]Sheet1!$AD:$AD)</f>
        <v>0</v>
      </c>
    </row>
    <row r="1209" customHeight="1" spans="1:58">
      <c r="A1209" s="208">
        <v>2240103</v>
      </c>
      <c r="B1209" s="60" t="s">
        <v>103</v>
      </c>
      <c r="C1209" s="63">
        <f t="shared" si="2157"/>
        <v>242</v>
      </c>
      <c r="D1209" s="63">
        <f t="shared" si="2158"/>
        <v>0</v>
      </c>
      <c r="E1209" s="63">
        <f t="shared" si="2159"/>
        <v>37</v>
      </c>
      <c r="F1209" s="63">
        <f t="shared" si="2160"/>
        <v>0</v>
      </c>
      <c r="G1209" s="63">
        <f t="shared" si="2161"/>
        <v>0</v>
      </c>
      <c r="H1209" s="63">
        <f t="shared" si="2162"/>
        <v>279</v>
      </c>
      <c r="I1209" s="106" t="str">
        <f t="shared" si="2113"/>
        <v>是</v>
      </c>
      <c r="J1209" s="146" t="str">
        <f t="shared" si="2114"/>
        <v>项</v>
      </c>
      <c r="K1209" s="146" t="str">
        <f t="shared" si="2115"/>
        <v>224</v>
      </c>
      <c r="N1209" s="218">
        <v>242</v>
      </c>
      <c r="O1209" s="146">
        <v>241.698124</v>
      </c>
      <c r="P1209" s="219">
        <f t="shared" si="2163"/>
        <v>242</v>
      </c>
      <c r="Q1209" s="219">
        <v>0</v>
      </c>
      <c r="R1209" s="219">
        <v>0</v>
      </c>
      <c r="S1209" s="219">
        <f>VLOOKUP(A:A,[3]全区!$A$1:$O$65536,15,FALSE)</f>
        <v>0</v>
      </c>
      <c r="T1209" s="219">
        <v>0</v>
      </c>
      <c r="U1209" s="146">
        <f>VLOOKUP(A:A,[3]全区!$A$1:$Q$65536,17,FALSE)</f>
        <v>0</v>
      </c>
      <c r="V1209" s="219">
        <f t="shared" si="2164"/>
        <v>0</v>
      </c>
      <c r="W1209" s="219">
        <v>0</v>
      </c>
      <c r="X1209" s="182">
        <f>VLOOKUP(A:A,[3]全区!$A$1:$S$65536,19,FALSE)</f>
        <v>0</v>
      </c>
      <c r="Y1209" s="219">
        <f t="shared" si="2165"/>
        <v>0</v>
      </c>
      <c r="AA1209" s="182">
        <f>VLOOKUP(A:A,[2]全区!$A$1:$T$65536,20,FALSE)</f>
        <v>0</v>
      </c>
      <c r="AB1209" s="219">
        <f t="shared" si="2166"/>
        <v>0</v>
      </c>
      <c r="AC1209" s="182">
        <f>VLOOKUP(A:A,[1]全区!$A$1:$V$65536,22,FALSE)</f>
        <v>0</v>
      </c>
      <c r="AD1209" s="219">
        <f t="shared" si="2167"/>
        <v>0</v>
      </c>
      <c r="AE1209" s="182">
        <f>VLOOKUP(A:A,[2]全区!$A$1:$P$65536,16,FALSE)</f>
        <v>0</v>
      </c>
      <c r="AF1209" s="219">
        <f t="shared" si="2168"/>
        <v>0</v>
      </c>
      <c r="AH1209" s="182">
        <v>204</v>
      </c>
      <c r="AI1209" s="182">
        <f>VLOOKUP(A:A,'[4]YB01'!$A$1:$C$1317,3,FALSE)</f>
        <v>204</v>
      </c>
      <c r="AJ1209" s="177">
        <f t="shared" si="2169"/>
        <v>23</v>
      </c>
      <c r="AK1209" s="146">
        <v>205</v>
      </c>
      <c r="AL1209" s="146">
        <f t="shared" si="2170"/>
        <v>205</v>
      </c>
      <c r="AM1209" s="228">
        <v>204.731874</v>
      </c>
      <c r="AN1209" s="182">
        <f t="shared" si="2107"/>
        <v>74</v>
      </c>
      <c r="AO1209" s="219">
        <v>23</v>
      </c>
      <c r="AP1209" s="176">
        <f>(SUMIF([5]预算调整!$O:$O,A:A,[5]预算调整!$AD:$AD))/10000</f>
        <v>23.3572</v>
      </c>
      <c r="AQ1209" s="219">
        <f t="shared" si="2111"/>
        <v>23</v>
      </c>
      <c r="AR1209" s="219">
        <v>0</v>
      </c>
      <c r="AS1209" s="182">
        <f>(SUMIF([6]预算调整!$F:$F,A:A,[6]预算调整!$P:$P))/10000</f>
        <v>0</v>
      </c>
      <c r="AT1209" s="219">
        <f t="shared" si="2171"/>
        <v>0</v>
      </c>
      <c r="AW1209" s="231">
        <v>0</v>
      </c>
      <c r="AX1209" s="182">
        <f>(SUMIF([7]Sheet2!$B:$B,A:A,[7]Sheet2!$C:$C))/10000</f>
        <v>0</v>
      </c>
      <c r="AY1209" s="219">
        <f t="shared" si="2172"/>
        <v>0</v>
      </c>
      <c r="BC1209" s="182">
        <v>74</v>
      </c>
      <c r="BD1209" s="146">
        <f t="shared" si="2173"/>
        <v>74</v>
      </c>
      <c r="BE1209" s="182">
        <v>74.08895</v>
      </c>
      <c r="BF1209" s="182">
        <f>SUMIF([8]Sheet1!$O:$O,A1209,[8]Sheet1!$AD:$AD)</f>
        <v>740889.5</v>
      </c>
    </row>
    <row r="1210" customHeight="1" spans="1:58">
      <c r="A1210" s="208">
        <v>2240104</v>
      </c>
      <c r="B1210" s="60" t="s">
        <v>1026</v>
      </c>
      <c r="C1210" s="63">
        <f t="shared" si="2157"/>
        <v>52</v>
      </c>
      <c r="D1210" s="63">
        <f t="shared" si="2158"/>
        <v>0</v>
      </c>
      <c r="E1210" s="63">
        <f t="shared" si="2159"/>
        <v>0</v>
      </c>
      <c r="F1210" s="63">
        <f t="shared" si="2160"/>
        <v>0</v>
      </c>
      <c r="G1210" s="63">
        <f t="shared" si="2161"/>
        <v>0</v>
      </c>
      <c r="H1210" s="63">
        <f t="shared" si="2162"/>
        <v>52</v>
      </c>
      <c r="I1210" s="106" t="str">
        <f t="shared" si="2113"/>
        <v>是</v>
      </c>
      <c r="J1210" s="146" t="str">
        <f t="shared" si="2114"/>
        <v>项</v>
      </c>
      <c r="K1210" s="146" t="str">
        <f t="shared" si="2115"/>
        <v>224</v>
      </c>
      <c r="N1210" s="218">
        <v>0</v>
      </c>
      <c r="O1210" s="146">
        <v>0</v>
      </c>
      <c r="P1210" s="219">
        <f t="shared" si="2163"/>
        <v>0</v>
      </c>
      <c r="Q1210" s="219">
        <v>0</v>
      </c>
      <c r="R1210" s="219">
        <v>0</v>
      </c>
      <c r="S1210" s="219">
        <f>VLOOKUP(A:A,[3]全区!$A$1:$O$65536,15,FALSE)</f>
        <v>0</v>
      </c>
      <c r="T1210" s="219">
        <v>0</v>
      </c>
      <c r="U1210" s="146">
        <f>VLOOKUP(A:A,[3]全区!$A$1:$Q$65536,17,FALSE)</f>
        <v>0</v>
      </c>
      <c r="V1210" s="219">
        <f t="shared" si="2164"/>
        <v>0</v>
      </c>
      <c r="W1210" s="219">
        <v>52</v>
      </c>
      <c r="X1210" s="182">
        <f>VLOOKUP(A:A,[3]全区!$A$1:$S$65536,19,FALSE)</f>
        <v>52.0375</v>
      </c>
      <c r="Y1210" s="219">
        <f t="shared" si="2165"/>
        <v>52</v>
      </c>
      <c r="AA1210" s="182">
        <f>VLOOKUP(A:A,[2]全区!$A$1:$T$65536,20,FALSE)</f>
        <v>0</v>
      </c>
      <c r="AB1210" s="219">
        <f t="shared" si="2166"/>
        <v>0</v>
      </c>
      <c r="AC1210" s="182">
        <f>VLOOKUP(A:A,[1]全区!$A$1:$V$65536,22,FALSE)</f>
        <v>0</v>
      </c>
      <c r="AD1210" s="219">
        <f t="shared" si="2167"/>
        <v>0</v>
      </c>
      <c r="AE1210" s="182">
        <f>VLOOKUP(A:A,[2]全区!$A$1:$P$65536,16,FALSE)</f>
        <v>0</v>
      </c>
      <c r="AF1210" s="219">
        <f t="shared" si="2168"/>
        <v>0</v>
      </c>
      <c r="AH1210" s="182">
        <v>52</v>
      </c>
      <c r="AI1210" s="182">
        <f>VLOOKUP(A:A,'[4]YB01'!$A$1:$C$1317,3,FALSE)</f>
        <v>52</v>
      </c>
      <c r="AJ1210" s="177">
        <f t="shared" si="2169"/>
        <v>0</v>
      </c>
      <c r="AK1210" s="146">
        <v>52</v>
      </c>
      <c r="AL1210" s="146">
        <f t="shared" si="2170"/>
        <v>52</v>
      </c>
      <c r="AM1210" s="228">
        <v>52.0375</v>
      </c>
      <c r="AN1210" s="182">
        <f t="shared" si="2107"/>
        <v>0</v>
      </c>
      <c r="AO1210" s="219">
        <v>0</v>
      </c>
      <c r="AP1210" s="176">
        <f>(SUMIF([5]预算调整!$O:$O,A:A,[5]预算调整!$AD:$AD))/10000</f>
        <v>0</v>
      </c>
      <c r="AQ1210" s="219">
        <f t="shared" si="2111"/>
        <v>0</v>
      </c>
      <c r="AR1210" s="219">
        <v>0</v>
      </c>
      <c r="AS1210" s="182">
        <f>(SUMIF([6]预算调整!$F:$F,A:A,[6]预算调整!$P:$P))/10000</f>
        <v>0</v>
      </c>
      <c r="AT1210" s="219">
        <f t="shared" si="2171"/>
        <v>0</v>
      </c>
      <c r="AW1210" s="231">
        <v>0</v>
      </c>
      <c r="AX1210" s="182">
        <f>(SUMIF([7]Sheet2!$B:$B,A:A,[7]Sheet2!$C:$C))/10000</f>
        <v>0</v>
      </c>
      <c r="AY1210" s="219">
        <f t="shared" si="2172"/>
        <v>0</v>
      </c>
      <c r="BC1210" s="182">
        <v>0</v>
      </c>
      <c r="BD1210" s="146">
        <f t="shared" si="2173"/>
        <v>0</v>
      </c>
      <c r="BE1210" s="182">
        <v>0</v>
      </c>
      <c r="BF1210" s="182">
        <f>SUMIF([8]Sheet1!$O:$O,A1210,[8]Sheet1!$AD:$AD)</f>
        <v>0</v>
      </c>
    </row>
    <row r="1211" hidden="1" customHeight="1" spans="1:58">
      <c r="A1211" s="208">
        <v>2240105</v>
      </c>
      <c r="B1211" s="60" t="s">
        <v>1027</v>
      </c>
      <c r="C1211" s="63">
        <f t="shared" si="2157"/>
        <v>0</v>
      </c>
      <c r="D1211" s="63">
        <f t="shared" si="2158"/>
        <v>0</v>
      </c>
      <c r="E1211" s="63">
        <f t="shared" si="2159"/>
        <v>0</v>
      </c>
      <c r="F1211" s="63">
        <f t="shared" si="2160"/>
        <v>0</v>
      </c>
      <c r="G1211" s="63">
        <f t="shared" si="2161"/>
        <v>0</v>
      </c>
      <c r="H1211" s="63">
        <f t="shared" si="2162"/>
        <v>0</v>
      </c>
      <c r="I1211" s="106" t="str">
        <f t="shared" si="2113"/>
        <v>否</v>
      </c>
      <c r="J1211" s="146" t="str">
        <f t="shared" si="2114"/>
        <v>项</v>
      </c>
      <c r="K1211" s="146" t="str">
        <f t="shared" si="2115"/>
        <v>224</v>
      </c>
      <c r="N1211" s="218">
        <v>0</v>
      </c>
      <c r="P1211" s="219">
        <f t="shared" si="2163"/>
        <v>0</v>
      </c>
      <c r="Q1211" s="219"/>
      <c r="R1211" s="219"/>
      <c r="S1211" s="219"/>
      <c r="T1211" s="219"/>
      <c r="V1211" s="219"/>
      <c r="W1211" s="219">
        <v>0</v>
      </c>
      <c r="Y1211" s="219">
        <f t="shared" si="2165"/>
        <v>0</v>
      </c>
      <c r="AB1211" s="219"/>
      <c r="AD1211" s="219">
        <f t="shared" si="2167"/>
        <v>0</v>
      </c>
      <c r="AF1211" s="219"/>
      <c r="AH1211" s="182">
        <v>0</v>
      </c>
      <c r="AI1211" s="182">
        <f>VLOOKUP(A:A,'[4]YB01'!$A$1:$C$1317,3,FALSE)</f>
        <v>0</v>
      </c>
      <c r="AJ1211" s="177">
        <f t="shared" si="2169"/>
        <v>0</v>
      </c>
      <c r="AK1211" s="146">
        <v>0</v>
      </c>
      <c r="AL1211" s="146">
        <f t="shared" si="2170"/>
        <v>0</v>
      </c>
      <c r="AM1211" s="228">
        <v>0</v>
      </c>
      <c r="AN1211" s="182">
        <f t="shared" si="2107"/>
        <v>0</v>
      </c>
      <c r="AO1211" s="219">
        <v>0</v>
      </c>
      <c r="AP1211" s="176">
        <f>(SUMIF([5]预算调整!$O:$O,A:A,[5]预算调整!$AD:$AD))/10000</f>
        <v>0</v>
      </c>
      <c r="AQ1211" s="219">
        <f t="shared" si="2111"/>
        <v>0</v>
      </c>
      <c r="AR1211" s="219">
        <v>0</v>
      </c>
      <c r="AS1211" s="182">
        <f>(SUMIF([6]预算调整!$F:$F,A:A,[6]预算调整!$P:$P))/10000</f>
        <v>0</v>
      </c>
      <c r="AT1211" s="219">
        <f t="shared" si="2171"/>
        <v>0</v>
      </c>
      <c r="AW1211" s="231">
        <v>0</v>
      </c>
      <c r="AX1211" s="182">
        <f>(SUMIF([7]Sheet2!$B:$B,A:A,[7]Sheet2!$C:$C))/10000</f>
        <v>0</v>
      </c>
      <c r="AY1211" s="219">
        <f t="shared" si="2172"/>
        <v>0</v>
      </c>
      <c r="BC1211" s="182">
        <v>0</v>
      </c>
      <c r="BD1211" s="146">
        <f t="shared" si="2173"/>
        <v>0</v>
      </c>
      <c r="BE1211" s="182">
        <v>0</v>
      </c>
      <c r="BF1211" s="182">
        <f>SUMIF([8]Sheet1!$O:$O,A1211,[8]Sheet1!$AD:$AD)</f>
        <v>0</v>
      </c>
    </row>
    <row r="1212" customHeight="1" spans="1:58">
      <c r="A1212" s="208">
        <v>2240106</v>
      </c>
      <c r="B1212" s="60" t="s">
        <v>1028</v>
      </c>
      <c r="C1212" s="63">
        <f t="shared" si="2157"/>
        <v>138</v>
      </c>
      <c r="D1212" s="63">
        <f t="shared" si="2158"/>
        <v>0</v>
      </c>
      <c r="E1212" s="63">
        <f t="shared" si="2159"/>
        <v>-62</v>
      </c>
      <c r="F1212" s="63">
        <f t="shared" si="2160"/>
        <v>0</v>
      </c>
      <c r="G1212" s="63">
        <f t="shared" si="2161"/>
        <v>0</v>
      </c>
      <c r="H1212" s="63">
        <f t="shared" si="2162"/>
        <v>76</v>
      </c>
      <c r="I1212" s="106" t="str">
        <f t="shared" si="2113"/>
        <v>是</v>
      </c>
      <c r="J1212" s="146" t="str">
        <f t="shared" si="2114"/>
        <v>项</v>
      </c>
      <c r="K1212" s="146" t="str">
        <f t="shared" si="2115"/>
        <v>224</v>
      </c>
      <c r="N1212" s="218">
        <v>138</v>
      </c>
      <c r="O1212" s="146">
        <v>137.859751</v>
      </c>
      <c r="P1212" s="219">
        <f t="shared" si="2163"/>
        <v>138</v>
      </c>
      <c r="Q1212" s="219">
        <v>0</v>
      </c>
      <c r="R1212" s="219">
        <v>0</v>
      </c>
      <c r="S1212" s="219">
        <f>VLOOKUP(A:A,[3]全区!$A$1:$O$65536,15,FALSE)</f>
        <v>0</v>
      </c>
      <c r="T1212" s="219">
        <v>0</v>
      </c>
      <c r="U1212" s="146">
        <f>VLOOKUP(A:A,[3]全区!$A$1:$Q$65536,17,FALSE)</f>
        <v>0</v>
      </c>
      <c r="V1212" s="219">
        <f t="shared" si="2164"/>
        <v>0</v>
      </c>
      <c r="W1212" s="219">
        <v>0</v>
      </c>
      <c r="X1212" s="182">
        <f>VLOOKUP(A:A,[3]全区!$A$1:$S$65536,19,FALSE)</f>
        <v>0</v>
      </c>
      <c r="Y1212" s="219">
        <f t="shared" si="2165"/>
        <v>0</v>
      </c>
      <c r="AA1212" s="182">
        <f>VLOOKUP(A:A,[2]全区!$A$1:$T$65536,20,FALSE)</f>
        <v>0</v>
      </c>
      <c r="AB1212" s="219">
        <f t="shared" si="2166"/>
        <v>0</v>
      </c>
      <c r="AC1212" s="182">
        <f>VLOOKUP(A:A,[1]全区!$A$1:$V$65536,22,FALSE)</f>
        <v>0</v>
      </c>
      <c r="AD1212" s="219">
        <f t="shared" si="2167"/>
        <v>0</v>
      </c>
      <c r="AE1212" s="182">
        <f>VLOOKUP(A:A,[2]全区!$A$1:$P$65536,16,FALSE)</f>
        <v>0</v>
      </c>
      <c r="AF1212" s="219">
        <f t="shared" si="2168"/>
        <v>0</v>
      </c>
      <c r="AH1212" s="182">
        <v>49</v>
      </c>
      <c r="AI1212" s="182">
        <f>VLOOKUP(A:A,'[4]YB01'!$A$1:$C$1317,3,FALSE)</f>
        <v>49</v>
      </c>
      <c r="AJ1212" s="177">
        <f t="shared" si="2169"/>
        <v>70</v>
      </c>
      <c r="AK1212" s="146">
        <v>76</v>
      </c>
      <c r="AL1212" s="146">
        <f t="shared" si="2170"/>
        <v>76</v>
      </c>
      <c r="AM1212" s="228">
        <v>76.420554</v>
      </c>
      <c r="AN1212" s="182">
        <f t="shared" si="2107"/>
        <v>0</v>
      </c>
      <c r="AO1212" s="219">
        <v>0</v>
      </c>
      <c r="AP1212" s="176">
        <f>(SUMIF([5]预算调整!$O:$O,A:A,[5]预算调整!$AD:$AD))/10000</f>
        <v>0</v>
      </c>
      <c r="AQ1212" s="219">
        <f t="shared" si="2111"/>
        <v>0</v>
      </c>
      <c r="AR1212" s="219">
        <v>70</v>
      </c>
      <c r="AS1212" s="182">
        <f>(SUMIF([6]预算调整!$F:$F,A:A,[6]预算调整!$P:$P))/10000</f>
        <v>69.726407</v>
      </c>
      <c r="AT1212" s="219">
        <f t="shared" si="2171"/>
        <v>70</v>
      </c>
      <c r="AW1212" s="231">
        <v>0</v>
      </c>
      <c r="AX1212" s="182">
        <f>(SUMIF([7]Sheet2!$B:$B,A:A,[7]Sheet2!$C:$C))/10000</f>
        <v>0</v>
      </c>
      <c r="AY1212" s="219">
        <f t="shared" si="2172"/>
        <v>0</v>
      </c>
      <c r="BC1212" s="182">
        <v>0</v>
      </c>
      <c r="BD1212" s="146">
        <f t="shared" si="2173"/>
        <v>0</v>
      </c>
      <c r="BE1212" s="182">
        <v>0</v>
      </c>
      <c r="BF1212" s="182">
        <f>SUMIF([8]Sheet1!$O:$O,A1212,[8]Sheet1!$AD:$AD)</f>
        <v>0</v>
      </c>
    </row>
    <row r="1213" customHeight="1" spans="1:58">
      <c r="A1213" s="208">
        <v>2240108</v>
      </c>
      <c r="B1213" s="60" t="s">
        <v>1029</v>
      </c>
      <c r="C1213" s="63">
        <f t="shared" si="2157"/>
        <v>30</v>
      </c>
      <c r="D1213" s="63">
        <f t="shared" si="2158"/>
        <v>0</v>
      </c>
      <c r="E1213" s="63">
        <f t="shared" si="2159"/>
        <v>0</v>
      </c>
      <c r="F1213" s="63">
        <f t="shared" si="2160"/>
        <v>0</v>
      </c>
      <c r="G1213" s="63">
        <f t="shared" si="2161"/>
        <v>0</v>
      </c>
      <c r="H1213" s="63">
        <f t="shared" si="2162"/>
        <v>30</v>
      </c>
      <c r="I1213" s="106" t="str">
        <f t="shared" si="2113"/>
        <v>是</v>
      </c>
      <c r="J1213" s="146" t="str">
        <f t="shared" si="2114"/>
        <v>项</v>
      </c>
      <c r="K1213" s="146" t="str">
        <f t="shared" si="2115"/>
        <v>224</v>
      </c>
      <c r="N1213" s="218">
        <v>30</v>
      </c>
      <c r="O1213" s="146">
        <v>30</v>
      </c>
      <c r="P1213" s="219">
        <f t="shared" si="2163"/>
        <v>30</v>
      </c>
      <c r="Q1213" s="219">
        <v>0</v>
      </c>
      <c r="R1213" s="219">
        <v>0</v>
      </c>
      <c r="S1213" s="219">
        <f>VLOOKUP(A:A,[3]全区!$A$1:$O$65536,15,FALSE)</f>
        <v>0</v>
      </c>
      <c r="T1213" s="219">
        <v>0</v>
      </c>
      <c r="U1213" s="146">
        <f>VLOOKUP(A:A,[3]全区!$A$1:$Q$65536,17,FALSE)</f>
        <v>0</v>
      </c>
      <c r="V1213" s="219">
        <f t="shared" si="2164"/>
        <v>0</v>
      </c>
      <c r="W1213" s="219">
        <v>0</v>
      </c>
      <c r="X1213" s="182">
        <f>VLOOKUP(A:A,[3]全区!$A$1:$S$65536,19,FALSE)</f>
        <v>0</v>
      </c>
      <c r="Y1213" s="219">
        <f t="shared" si="2165"/>
        <v>0</v>
      </c>
      <c r="AA1213" s="182">
        <f>VLOOKUP(A:A,[2]全区!$A$1:$T$65536,20,FALSE)</f>
        <v>0</v>
      </c>
      <c r="AB1213" s="219">
        <f t="shared" si="2166"/>
        <v>0</v>
      </c>
      <c r="AC1213" s="182">
        <f>VLOOKUP(A:A,[1]全区!$A$1:$V$65536,22,FALSE)</f>
        <v>0</v>
      </c>
      <c r="AD1213" s="219">
        <f t="shared" si="2167"/>
        <v>0</v>
      </c>
      <c r="AE1213" s="182">
        <f>VLOOKUP(A:A,[2]全区!$A$1:$P$65536,16,FALSE)</f>
        <v>0</v>
      </c>
      <c r="AF1213" s="219">
        <f t="shared" si="2168"/>
        <v>0</v>
      </c>
      <c r="AH1213" s="182">
        <v>30</v>
      </c>
      <c r="AI1213" s="182">
        <f>VLOOKUP(A:A,'[4]YB01'!$A$1:$C$1317,3,FALSE)</f>
        <v>30</v>
      </c>
      <c r="AJ1213" s="177">
        <f t="shared" si="2169"/>
        <v>0</v>
      </c>
      <c r="AK1213" s="146">
        <v>30</v>
      </c>
      <c r="AL1213" s="146">
        <f t="shared" si="2170"/>
        <v>30</v>
      </c>
      <c r="AM1213" s="228">
        <v>30</v>
      </c>
      <c r="AN1213" s="182">
        <f t="shared" si="2107"/>
        <v>0</v>
      </c>
      <c r="AO1213" s="219">
        <v>0</v>
      </c>
      <c r="AP1213" s="176">
        <f>(SUMIF([5]预算调整!$O:$O,A:A,[5]预算调整!$AD:$AD))/10000</f>
        <v>0</v>
      </c>
      <c r="AQ1213" s="219">
        <f t="shared" si="2111"/>
        <v>0</v>
      </c>
      <c r="AR1213" s="219">
        <v>0</v>
      </c>
      <c r="AS1213" s="182">
        <f>(SUMIF([6]预算调整!$F:$F,A:A,[6]预算调整!$P:$P))/10000</f>
        <v>0</v>
      </c>
      <c r="AT1213" s="219">
        <f t="shared" si="2171"/>
        <v>0</v>
      </c>
      <c r="AW1213" s="231">
        <v>0</v>
      </c>
      <c r="AX1213" s="182">
        <f>(SUMIF([7]Sheet2!$B:$B,A:A,[7]Sheet2!$C:$C))/10000</f>
        <v>0</v>
      </c>
      <c r="AY1213" s="219">
        <f t="shared" si="2172"/>
        <v>0</v>
      </c>
      <c r="BC1213" s="182">
        <v>0</v>
      </c>
      <c r="BD1213" s="146">
        <f t="shared" si="2173"/>
        <v>0</v>
      </c>
      <c r="BE1213" s="182">
        <v>0</v>
      </c>
      <c r="BF1213" s="182">
        <f>SUMIF([8]Sheet1!$O:$O,A1213,[8]Sheet1!$AD:$AD)</f>
        <v>0</v>
      </c>
    </row>
    <row r="1214" customHeight="1" spans="1:58">
      <c r="A1214" s="208">
        <v>2240109</v>
      </c>
      <c r="B1214" s="60" t="s">
        <v>1030</v>
      </c>
      <c r="C1214" s="63">
        <f t="shared" si="2157"/>
        <v>0</v>
      </c>
      <c r="D1214" s="63">
        <f t="shared" si="2158"/>
        <v>0</v>
      </c>
      <c r="E1214" s="63">
        <f t="shared" si="2159"/>
        <v>2</v>
      </c>
      <c r="F1214" s="63">
        <f t="shared" si="2160"/>
        <v>0</v>
      </c>
      <c r="G1214" s="63">
        <f t="shared" si="2161"/>
        <v>0</v>
      </c>
      <c r="H1214" s="63">
        <f t="shared" si="2162"/>
        <v>2</v>
      </c>
      <c r="I1214" s="106" t="str">
        <f t="shared" si="2113"/>
        <v>是</v>
      </c>
      <c r="J1214" s="146" t="str">
        <f t="shared" si="2114"/>
        <v>项</v>
      </c>
      <c r="K1214" s="146" t="str">
        <f t="shared" si="2115"/>
        <v>224</v>
      </c>
      <c r="N1214" s="218">
        <v>0</v>
      </c>
      <c r="O1214" s="146">
        <v>0</v>
      </c>
      <c r="P1214" s="219">
        <f t="shared" si="2163"/>
        <v>0</v>
      </c>
      <c r="Q1214" s="219">
        <v>0</v>
      </c>
      <c r="R1214" s="219">
        <v>0</v>
      </c>
      <c r="S1214" s="219">
        <f>VLOOKUP(A:A,[3]全区!$A$1:$O$65536,15,FALSE)</f>
        <v>0</v>
      </c>
      <c r="T1214" s="219">
        <v>0</v>
      </c>
      <c r="U1214" s="146">
        <f>VLOOKUP(A:A,[3]全区!$A$1:$Q$65536,17,FALSE)</f>
        <v>0</v>
      </c>
      <c r="V1214" s="219">
        <f t="shared" si="2164"/>
        <v>0</v>
      </c>
      <c r="W1214" s="219">
        <v>0</v>
      </c>
      <c r="X1214" s="182">
        <f>VLOOKUP(A:A,[3]全区!$A$1:$S$65536,19,FALSE)</f>
        <v>0</v>
      </c>
      <c r="Y1214" s="219">
        <f t="shared" si="2165"/>
        <v>0</v>
      </c>
      <c r="AA1214" s="182">
        <f>VLOOKUP(A:A,[2]全区!$A$1:$T$65536,20,FALSE)</f>
        <v>20</v>
      </c>
      <c r="AB1214" s="219">
        <f t="shared" si="2166"/>
        <v>20</v>
      </c>
      <c r="AC1214" s="182">
        <f>VLOOKUP(A:A,[1]全区!$A$1:$V$65536,22,FALSE)</f>
        <v>0</v>
      </c>
      <c r="AD1214" s="219">
        <f t="shared" si="2167"/>
        <v>0</v>
      </c>
      <c r="AE1214" s="182">
        <f>VLOOKUP(A:A,[2]全区!$A$1:$P$65536,16,FALSE)</f>
        <v>0</v>
      </c>
      <c r="AF1214" s="219">
        <f t="shared" si="2168"/>
        <v>0</v>
      </c>
      <c r="AH1214" s="182">
        <v>0</v>
      </c>
      <c r="AI1214" s="182">
        <f>VLOOKUP(A:A,'[4]YB01'!$A$1:$C$1317,3,FALSE)</f>
        <v>0</v>
      </c>
      <c r="AJ1214" s="177">
        <f t="shared" si="2169"/>
        <v>0</v>
      </c>
      <c r="AK1214" s="146">
        <v>2</v>
      </c>
      <c r="AL1214" s="146">
        <f t="shared" si="2170"/>
        <v>2</v>
      </c>
      <c r="AM1214" s="228">
        <v>2.307349</v>
      </c>
      <c r="AN1214" s="182">
        <f t="shared" si="2107"/>
        <v>0</v>
      </c>
      <c r="AO1214" s="219">
        <v>0</v>
      </c>
      <c r="AP1214" s="176">
        <f>(SUMIF([5]预算调整!$O:$O,A:A,[5]预算调整!$AD:$AD))/10000</f>
        <v>0</v>
      </c>
      <c r="AQ1214" s="219">
        <f t="shared" si="2111"/>
        <v>0</v>
      </c>
      <c r="AR1214" s="219">
        <v>0</v>
      </c>
      <c r="AS1214" s="182">
        <f>(SUMIF([6]预算调整!$F:$F,A:A,[6]预算调整!$P:$P))/10000</f>
        <v>0</v>
      </c>
      <c r="AT1214" s="219">
        <f t="shared" si="2171"/>
        <v>0</v>
      </c>
      <c r="AW1214" s="231">
        <v>0</v>
      </c>
      <c r="AX1214" s="182">
        <f>(SUMIF([7]Sheet2!$B:$B,A:A,[7]Sheet2!$C:$C))/10000</f>
        <v>0</v>
      </c>
      <c r="AY1214" s="219">
        <f t="shared" si="2172"/>
        <v>0</v>
      </c>
      <c r="BC1214" s="182">
        <v>0</v>
      </c>
      <c r="BD1214" s="146">
        <f t="shared" si="2173"/>
        <v>0</v>
      </c>
      <c r="BE1214" s="182">
        <v>0</v>
      </c>
      <c r="BF1214" s="182">
        <f>SUMIF([8]Sheet1!$O:$O,A1214,[8]Sheet1!$AD:$AD)</f>
        <v>0</v>
      </c>
    </row>
    <row r="1215" hidden="1" customHeight="1" spans="1:58">
      <c r="A1215" s="208">
        <v>2240150</v>
      </c>
      <c r="B1215" s="60" t="s">
        <v>110</v>
      </c>
      <c r="C1215" s="63">
        <f t="shared" si="2157"/>
        <v>0</v>
      </c>
      <c r="D1215" s="63">
        <f t="shared" si="2158"/>
        <v>0</v>
      </c>
      <c r="E1215" s="63">
        <f t="shared" si="2159"/>
        <v>0</v>
      </c>
      <c r="F1215" s="63">
        <f t="shared" si="2160"/>
        <v>0</v>
      </c>
      <c r="G1215" s="63">
        <f t="shared" si="2161"/>
        <v>0</v>
      </c>
      <c r="H1215" s="63">
        <f t="shared" si="2162"/>
        <v>0</v>
      </c>
      <c r="I1215" s="106" t="str">
        <f t="shared" si="2113"/>
        <v>否</v>
      </c>
      <c r="J1215" s="146" t="str">
        <f t="shared" si="2114"/>
        <v>项</v>
      </c>
      <c r="K1215" s="146" t="str">
        <f t="shared" si="2115"/>
        <v>224</v>
      </c>
      <c r="N1215" s="218">
        <v>0</v>
      </c>
      <c r="P1215" s="219">
        <f t="shared" si="2163"/>
        <v>0</v>
      </c>
      <c r="Q1215" s="219"/>
      <c r="R1215" s="219"/>
      <c r="S1215" s="219"/>
      <c r="T1215" s="219"/>
      <c r="V1215" s="219"/>
      <c r="W1215" s="219">
        <v>0</v>
      </c>
      <c r="Y1215" s="219">
        <f t="shared" si="2165"/>
        <v>0</v>
      </c>
      <c r="AB1215" s="219"/>
      <c r="AD1215" s="219">
        <f t="shared" si="2167"/>
        <v>0</v>
      </c>
      <c r="AF1215" s="219"/>
      <c r="AH1215" s="182">
        <v>0</v>
      </c>
      <c r="AI1215" s="182">
        <f>VLOOKUP(A:A,'[4]YB01'!$A$1:$C$1317,3,FALSE)</f>
        <v>0</v>
      </c>
      <c r="AJ1215" s="177">
        <f t="shared" si="2169"/>
        <v>0</v>
      </c>
      <c r="AK1215" s="146">
        <v>0</v>
      </c>
      <c r="AL1215" s="146">
        <f t="shared" si="2170"/>
        <v>0</v>
      </c>
      <c r="AM1215" s="228">
        <v>0</v>
      </c>
      <c r="AN1215" s="182">
        <f t="shared" si="2107"/>
        <v>0</v>
      </c>
      <c r="AO1215" s="219">
        <v>0</v>
      </c>
      <c r="AP1215" s="176">
        <f>(SUMIF([5]预算调整!$O:$O,A:A,[5]预算调整!$AD:$AD))/10000</f>
        <v>0</v>
      </c>
      <c r="AQ1215" s="219">
        <f t="shared" si="2111"/>
        <v>0</v>
      </c>
      <c r="AR1215" s="219">
        <v>0</v>
      </c>
      <c r="AS1215" s="182">
        <f>(SUMIF([6]预算调整!$F:$F,A:A,[6]预算调整!$P:$P))/10000</f>
        <v>0</v>
      </c>
      <c r="AT1215" s="219">
        <f t="shared" si="2171"/>
        <v>0</v>
      </c>
      <c r="AW1215" s="231">
        <v>0</v>
      </c>
      <c r="AX1215" s="182">
        <f>(SUMIF([7]Sheet2!$B:$B,A:A,[7]Sheet2!$C:$C))/10000</f>
        <v>0</v>
      </c>
      <c r="AY1215" s="219">
        <f t="shared" si="2172"/>
        <v>0</v>
      </c>
      <c r="BC1215" s="182">
        <v>0</v>
      </c>
      <c r="BD1215" s="146">
        <f t="shared" si="2173"/>
        <v>0</v>
      </c>
      <c r="BE1215" s="182">
        <v>0</v>
      </c>
      <c r="BF1215" s="182">
        <f>SUMIF([8]Sheet1!$O:$O,A1215,[8]Sheet1!$AD:$AD)</f>
        <v>0</v>
      </c>
    </row>
    <row r="1216" hidden="1" customHeight="1" spans="1:58">
      <c r="A1216" s="208">
        <v>2240199</v>
      </c>
      <c r="B1216" s="60" t="s">
        <v>1031</v>
      </c>
      <c r="C1216" s="63">
        <f t="shared" si="2157"/>
        <v>0</v>
      </c>
      <c r="D1216" s="63">
        <f t="shared" si="2158"/>
        <v>0</v>
      </c>
      <c r="E1216" s="63">
        <f t="shared" si="2159"/>
        <v>0</v>
      </c>
      <c r="F1216" s="63">
        <f t="shared" si="2160"/>
        <v>0</v>
      </c>
      <c r="G1216" s="63">
        <f t="shared" si="2161"/>
        <v>0</v>
      </c>
      <c r="H1216" s="63">
        <f t="shared" si="2162"/>
        <v>0</v>
      </c>
      <c r="I1216" s="106" t="str">
        <f t="shared" si="2113"/>
        <v>否</v>
      </c>
      <c r="J1216" s="146" t="str">
        <f t="shared" si="2114"/>
        <v>项</v>
      </c>
      <c r="K1216" s="146" t="str">
        <f t="shared" si="2115"/>
        <v>224</v>
      </c>
      <c r="N1216" s="218">
        <v>0</v>
      </c>
      <c r="P1216" s="219">
        <f t="shared" si="2163"/>
        <v>0</v>
      </c>
      <c r="Q1216" s="219"/>
      <c r="R1216" s="219"/>
      <c r="S1216" s="219"/>
      <c r="T1216" s="219"/>
      <c r="V1216" s="219"/>
      <c r="W1216" s="219">
        <v>0</v>
      </c>
      <c r="Y1216" s="219">
        <f t="shared" si="2165"/>
        <v>0</v>
      </c>
      <c r="AB1216" s="219"/>
      <c r="AD1216" s="219">
        <f t="shared" si="2167"/>
        <v>0</v>
      </c>
      <c r="AF1216" s="219"/>
      <c r="AH1216" s="182">
        <v>0</v>
      </c>
      <c r="AI1216" s="182">
        <f>VLOOKUP(A:A,'[4]YB01'!$A$1:$C$1317,3,FALSE)</f>
        <v>0</v>
      </c>
      <c r="AJ1216" s="177">
        <f t="shared" si="2169"/>
        <v>0</v>
      </c>
      <c r="AK1216" s="146">
        <v>0</v>
      </c>
      <c r="AL1216" s="146">
        <f t="shared" si="2170"/>
        <v>0</v>
      </c>
      <c r="AM1216" s="228">
        <v>0</v>
      </c>
      <c r="AN1216" s="182">
        <f t="shared" si="2107"/>
        <v>0</v>
      </c>
      <c r="AO1216" s="219">
        <v>0</v>
      </c>
      <c r="AP1216" s="176">
        <f>(SUMIF([5]预算调整!$O:$O,A:A,[5]预算调整!$AD:$AD))/10000</f>
        <v>0</v>
      </c>
      <c r="AQ1216" s="219">
        <f t="shared" si="2111"/>
        <v>0</v>
      </c>
      <c r="AR1216" s="219">
        <v>0</v>
      </c>
      <c r="AS1216" s="182">
        <f>(SUMIF([6]预算调整!$F:$F,A:A,[6]预算调整!$P:$P))/10000</f>
        <v>0</v>
      </c>
      <c r="AT1216" s="219">
        <f t="shared" si="2171"/>
        <v>0</v>
      </c>
      <c r="AW1216" s="231">
        <v>0</v>
      </c>
      <c r="AX1216" s="182">
        <f>(SUMIF([7]Sheet2!$B:$B,A:A,[7]Sheet2!$C:$C))/10000</f>
        <v>0</v>
      </c>
      <c r="AY1216" s="219">
        <f t="shared" si="2172"/>
        <v>0</v>
      </c>
      <c r="BC1216" s="182">
        <v>0</v>
      </c>
      <c r="BD1216" s="146">
        <f t="shared" si="2173"/>
        <v>0</v>
      </c>
      <c r="BE1216" s="182">
        <v>0</v>
      </c>
      <c r="BF1216" s="182">
        <f>SUMIF([8]Sheet1!$O:$O,A1216,[8]Sheet1!$AD:$AD)</f>
        <v>0</v>
      </c>
    </row>
    <row r="1217" s="177" customFormat="1" customHeight="1" spans="1:58">
      <c r="A1217" s="209">
        <v>22402</v>
      </c>
      <c r="B1217" s="207" t="s">
        <v>1032</v>
      </c>
      <c r="C1217" s="66">
        <f t="shared" ref="C1217:H1217" si="2174">SUM(C1218:C1222)</f>
        <v>733</v>
      </c>
      <c r="D1217" s="66">
        <f t="shared" si="2174"/>
        <v>0</v>
      </c>
      <c r="E1217" s="66">
        <f t="shared" si="2174"/>
        <v>-153</v>
      </c>
      <c r="F1217" s="66">
        <f t="shared" si="2174"/>
        <v>0</v>
      </c>
      <c r="G1217" s="66">
        <f t="shared" si="2174"/>
        <v>0</v>
      </c>
      <c r="H1217" s="66">
        <f t="shared" si="2174"/>
        <v>580</v>
      </c>
      <c r="I1217" s="106" t="str">
        <f t="shared" si="2113"/>
        <v>是</v>
      </c>
      <c r="J1217" s="143" t="str">
        <f t="shared" si="2114"/>
        <v>款</v>
      </c>
      <c r="K1217" s="143" t="str">
        <f t="shared" si="2115"/>
        <v>224</v>
      </c>
      <c r="L1217" s="143"/>
      <c r="M1217" s="143"/>
      <c r="N1217" s="143"/>
      <c r="O1217" s="143"/>
      <c r="P1217" s="143"/>
      <c r="Q1217" s="143"/>
      <c r="R1217" s="143"/>
      <c r="S1217" s="143"/>
      <c r="T1217" s="143"/>
      <c r="U1217" s="143"/>
      <c r="V1217" s="143"/>
      <c r="W1217" s="143"/>
      <c r="AN1217" s="182">
        <f t="shared" si="2107"/>
        <v>0</v>
      </c>
      <c r="AO1217" s="219"/>
      <c r="AP1217" s="176">
        <f>(SUMIF([5]预算调整!$O:$O,A:A,[5]预算调整!$AD:$AD))/10000</f>
        <v>0</v>
      </c>
      <c r="AQ1217" s="219">
        <f t="shared" si="2111"/>
        <v>0</v>
      </c>
      <c r="AR1217" s="219"/>
      <c r="AS1217" s="182">
        <v>0</v>
      </c>
      <c r="AX1217" s="182">
        <v>0</v>
      </c>
      <c r="BC1217" s="182"/>
      <c r="BD1217" s="182"/>
      <c r="BE1217" s="182">
        <v>0</v>
      </c>
      <c r="BF1217" s="182"/>
    </row>
    <row r="1218" customHeight="1" spans="1:58">
      <c r="A1218" s="208">
        <v>2240201</v>
      </c>
      <c r="B1218" s="60" t="s">
        <v>101</v>
      </c>
      <c r="C1218" s="63">
        <f t="shared" ref="C1218:C1222" si="2175">N1218+T1218+W1218</f>
        <v>664</v>
      </c>
      <c r="D1218" s="63">
        <f t="shared" ref="D1218:D1222" si="2176">Q1218+T1218</f>
        <v>0</v>
      </c>
      <c r="E1218" s="63">
        <f t="shared" ref="E1218:E1222" si="2177">H1218-C1218</f>
        <v>-139</v>
      </c>
      <c r="F1218" s="63">
        <f t="shared" ref="F1218:F1222" si="2178">G1218-D1218</f>
        <v>0</v>
      </c>
      <c r="G1218" s="63">
        <f t="shared" ref="G1218:G1222" si="2179">AW1218</f>
        <v>0</v>
      </c>
      <c r="H1218" s="63">
        <f t="shared" ref="H1218:H1222" si="2180">AK1218+AN1218</f>
        <v>525</v>
      </c>
      <c r="I1218" s="106" t="str">
        <f t="shared" si="2113"/>
        <v>是</v>
      </c>
      <c r="J1218" s="146" t="str">
        <f t="shared" si="2114"/>
        <v>项</v>
      </c>
      <c r="K1218" s="146" t="str">
        <f t="shared" si="2115"/>
        <v>224</v>
      </c>
      <c r="N1218" s="218">
        <v>664</v>
      </c>
      <c r="O1218" s="146">
        <v>663.644412</v>
      </c>
      <c r="P1218" s="219">
        <f>ROUND(O1218,0)</f>
        <v>664</v>
      </c>
      <c r="Q1218" s="219">
        <v>0</v>
      </c>
      <c r="R1218" s="219">
        <v>0</v>
      </c>
      <c r="S1218" s="219">
        <f>VLOOKUP(A:A,[3]全区!$A$1:$O$65536,15,FALSE)</f>
        <v>0</v>
      </c>
      <c r="T1218" s="219">
        <v>0</v>
      </c>
      <c r="U1218" s="146">
        <f>VLOOKUP(A:A,[3]全区!$A$1:$Q$65536,17,FALSE)</f>
        <v>0</v>
      </c>
      <c r="V1218" s="219">
        <f>ROUND(U1218,0)</f>
        <v>0</v>
      </c>
      <c r="W1218" s="219">
        <v>0</v>
      </c>
      <c r="X1218" s="182">
        <f>VLOOKUP(A:A,[3]全区!$A$1:$S$65536,19,FALSE)</f>
        <v>0</v>
      </c>
      <c r="Y1218" s="219">
        <f>ROUND(X1218,0)</f>
        <v>0</v>
      </c>
      <c r="AA1218" s="182">
        <f>VLOOKUP(A:A,[2]全区!$A$1:$T$65536,20,FALSE)</f>
        <v>0</v>
      </c>
      <c r="AB1218" s="219">
        <f>ROUND(AA1218,0)</f>
        <v>0</v>
      </c>
      <c r="AC1218" s="182">
        <f>VLOOKUP(A:A,[1]全区!$A$1:$V$65536,22,FALSE)</f>
        <v>0</v>
      </c>
      <c r="AD1218" s="219">
        <f>ROUND(AC1218,0)</f>
        <v>0</v>
      </c>
      <c r="AE1218" s="182">
        <f>VLOOKUP(A:A,[2]全区!$A$1:$P$65536,16,FALSE)</f>
        <v>0</v>
      </c>
      <c r="AF1218" s="219">
        <f>ROUND(AE1218,0)</f>
        <v>0</v>
      </c>
      <c r="AH1218" s="182">
        <v>525</v>
      </c>
      <c r="AI1218" s="182">
        <f>VLOOKUP(A:A,'[4]YB01'!$A$1:$C$1317,3,FALSE)</f>
        <v>525</v>
      </c>
      <c r="AJ1218" s="177">
        <f t="shared" ref="AJ1218:AJ1222" si="2181">AO1218+AR1218</f>
        <v>31</v>
      </c>
      <c r="AK1218" s="146">
        <v>525</v>
      </c>
      <c r="AL1218" s="146">
        <f>ROUND(AM1218,0)</f>
        <v>525</v>
      </c>
      <c r="AM1218" s="228">
        <v>525.025812</v>
      </c>
      <c r="AN1218" s="182">
        <f t="shared" si="2107"/>
        <v>0</v>
      </c>
      <c r="AO1218" s="219">
        <v>31</v>
      </c>
      <c r="AP1218" s="176">
        <f>(SUMIF([5]预算调整!$O:$O,A:A,[5]预算调整!$AD:$AD))/10000</f>
        <v>31.1541</v>
      </c>
      <c r="AQ1218" s="219">
        <f t="shared" si="2111"/>
        <v>31</v>
      </c>
      <c r="AR1218" s="219">
        <v>0</v>
      </c>
      <c r="AS1218" s="182">
        <f>(SUMIF([6]预算调整!$F:$F,A:A,[6]预算调整!$P:$P))/10000</f>
        <v>0</v>
      </c>
      <c r="AT1218" s="219">
        <f t="shared" ref="AT1218:AT1222" si="2182">ROUND(AS1218,0)</f>
        <v>0</v>
      </c>
      <c r="AW1218" s="231">
        <v>0</v>
      </c>
      <c r="AX1218" s="182">
        <f>(SUMIF([7]Sheet2!$B:$B,A:A,[7]Sheet2!$C:$C))/10000</f>
        <v>0</v>
      </c>
      <c r="AY1218" s="219">
        <f t="shared" ref="AY1218:AY1222" si="2183">ROUND(AX1218,0)</f>
        <v>0</v>
      </c>
      <c r="BC1218" s="182">
        <v>0</v>
      </c>
      <c r="BD1218" s="146">
        <f t="shared" ref="BD1218:BD1222" si="2184">ROUND(BE1218,0)</f>
        <v>0</v>
      </c>
      <c r="BE1218" s="182">
        <v>0</v>
      </c>
      <c r="BF1218" s="182">
        <f>SUMIF([8]Sheet1!$O:$O,A1218,[8]Sheet1!$AD:$AD)</f>
        <v>0</v>
      </c>
    </row>
    <row r="1219" hidden="1" customHeight="1" spans="1:58">
      <c r="A1219" s="208">
        <v>2240202</v>
      </c>
      <c r="B1219" s="60" t="s">
        <v>102</v>
      </c>
      <c r="C1219" s="63">
        <f t="shared" si="2175"/>
        <v>0</v>
      </c>
      <c r="D1219" s="63">
        <f t="shared" si="2176"/>
        <v>0</v>
      </c>
      <c r="E1219" s="63">
        <f t="shared" si="2177"/>
        <v>0</v>
      </c>
      <c r="F1219" s="63">
        <f t="shared" si="2178"/>
        <v>0</v>
      </c>
      <c r="G1219" s="63">
        <f t="shared" si="2179"/>
        <v>0</v>
      </c>
      <c r="H1219" s="63">
        <f t="shared" si="2180"/>
        <v>0</v>
      </c>
      <c r="I1219" s="106" t="str">
        <f t="shared" si="2113"/>
        <v>否</v>
      </c>
      <c r="J1219" s="146" t="str">
        <f t="shared" si="2114"/>
        <v>项</v>
      </c>
      <c r="K1219" s="146" t="str">
        <f t="shared" si="2115"/>
        <v>224</v>
      </c>
      <c r="N1219" s="218">
        <v>0</v>
      </c>
      <c r="P1219" s="219">
        <f>ROUND(O1219,0)</f>
        <v>0</v>
      </c>
      <c r="Q1219" s="219"/>
      <c r="R1219" s="219"/>
      <c r="S1219" s="219"/>
      <c r="T1219" s="219"/>
      <c r="V1219" s="219"/>
      <c r="W1219" s="219">
        <v>0</v>
      </c>
      <c r="Y1219" s="219">
        <f>ROUND(X1219,0)</f>
        <v>0</v>
      </c>
      <c r="AB1219" s="219"/>
      <c r="AD1219" s="219">
        <f>ROUND(AC1219,0)</f>
        <v>0</v>
      </c>
      <c r="AF1219" s="219"/>
      <c r="AH1219" s="182">
        <v>0</v>
      </c>
      <c r="AI1219" s="182">
        <f>VLOOKUP(A:A,'[4]YB01'!$A$1:$C$1317,3,FALSE)</f>
        <v>0</v>
      </c>
      <c r="AJ1219" s="177">
        <f t="shared" si="2181"/>
        <v>0</v>
      </c>
      <c r="AK1219" s="146">
        <v>0</v>
      </c>
      <c r="AL1219" s="146">
        <f>ROUND(AM1219,0)</f>
        <v>0</v>
      </c>
      <c r="AM1219" s="228">
        <v>0</v>
      </c>
      <c r="AN1219" s="182">
        <f t="shared" si="2107"/>
        <v>0</v>
      </c>
      <c r="AO1219" s="219">
        <v>0</v>
      </c>
      <c r="AP1219" s="176">
        <f>(SUMIF([5]预算调整!$O:$O,A:A,[5]预算调整!$AD:$AD))/10000</f>
        <v>0</v>
      </c>
      <c r="AQ1219" s="219">
        <f t="shared" si="2111"/>
        <v>0</v>
      </c>
      <c r="AR1219" s="219">
        <v>0</v>
      </c>
      <c r="AS1219" s="182">
        <f>(SUMIF([6]预算调整!$F:$F,A:A,[6]预算调整!$P:$P))/10000</f>
        <v>0</v>
      </c>
      <c r="AT1219" s="219">
        <f t="shared" si="2182"/>
        <v>0</v>
      </c>
      <c r="AW1219" s="231">
        <v>0</v>
      </c>
      <c r="AX1219" s="182">
        <f>(SUMIF([7]Sheet2!$B:$B,A:A,[7]Sheet2!$C:$C))/10000</f>
        <v>0</v>
      </c>
      <c r="AY1219" s="219">
        <f t="shared" si="2183"/>
        <v>0</v>
      </c>
      <c r="BC1219" s="182">
        <v>0</v>
      </c>
      <c r="BD1219" s="146">
        <f t="shared" si="2184"/>
        <v>0</v>
      </c>
      <c r="BE1219" s="182">
        <v>0</v>
      </c>
      <c r="BF1219" s="182">
        <f>SUMIF([8]Sheet1!$O:$O,A1219,[8]Sheet1!$AD:$AD)</f>
        <v>0</v>
      </c>
    </row>
    <row r="1220" hidden="1" customHeight="1" spans="1:58">
      <c r="A1220" s="208">
        <v>2240203</v>
      </c>
      <c r="B1220" s="60" t="s">
        <v>103</v>
      </c>
      <c r="C1220" s="63">
        <f t="shared" si="2175"/>
        <v>0</v>
      </c>
      <c r="D1220" s="63">
        <f t="shared" si="2176"/>
        <v>0</v>
      </c>
      <c r="E1220" s="63">
        <f t="shared" si="2177"/>
        <v>0</v>
      </c>
      <c r="F1220" s="63">
        <f t="shared" si="2178"/>
        <v>0</v>
      </c>
      <c r="G1220" s="63">
        <f t="shared" si="2179"/>
        <v>0</v>
      </c>
      <c r="H1220" s="63">
        <f t="shared" si="2180"/>
        <v>0</v>
      </c>
      <c r="I1220" s="106" t="str">
        <f t="shared" si="2113"/>
        <v>否</v>
      </c>
      <c r="J1220" s="146" t="str">
        <f t="shared" si="2114"/>
        <v>项</v>
      </c>
      <c r="K1220" s="146" t="str">
        <f t="shared" si="2115"/>
        <v>224</v>
      </c>
      <c r="N1220" s="218">
        <v>0</v>
      </c>
      <c r="P1220" s="219">
        <f>ROUND(O1220,0)</f>
        <v>0</v>
      </c>
      <c r="Q1220" s="219"/>
      <c r="R1220" s="219"/>
      <c r="S1220" s="219"/>
      <c r="T1220" s="219"/>
      <c r="V1220" s="219"/>
      <c r="W1220" s="219">
        <v>0</v>
      </c>
      <c r="Y1220" s="219">
        <f>ROUND(X1220,0)</f>
        <v>0</v>
      </c>
      <c r="AB1220" s="219"/>
      <c r="AD1220" s="219">
        <f>ROUND(AC1220,0)</f>
        <v>0</v>
      </c>
      <c r="AF1220" s="219"/>
      <c r="AH1220" s="182">
        <v>0</v>
      </c>
      <c r="AI1220" s="182">
        <f>VLOOKUP(A:A,'[4]YB01'!$A$1:$C$1317,3,FALSE)</f>
        <v>0</v>
      </c>
      <c r="AJ1220" s="177">
        <f t="shared" si="2181"/>
        <v>0</v>
      </c>
      <c r="AK1220" s="146">
        <v>0</v>
      </c>
      <c r="AL1220" s="146">
        <f>ROUND(AM1220,0)</f>
        <v>0</v>
      </c>
      <c r="AM1220" s="228">
        <v>0</v>
      </c>
      <c r="AN1220" s="182">
        <f t="shared" si="2107"/>
        <v>0</v>
      </c>
      <c r="AO1220" s="219">
        <v>0</v>
      </c>
      <c r="AP1220" s="176">
        <f>(SUMIF([5]预算调整!$O:$O,A:A,[5]预算调整!$AD:$AD))/10000</f>
        <v>0</v>
      </c>
      <c r="AQ1220" s="219">
        <f t="shared" si="2111"/>
        <v>0</v>
      </c>
      <c r="AR1220" s="219">
        <v>0</v>
      </c>
      <c r="AS1220" s="182">
        <f>(SUMIF([6]预算调整!$F:$F,A:A,[6]预算调整!$P:$P))/10000</f>
        <v>0</v>
      </c>
      <c r="AT1220" s="219">
        <f t="shared" si="2182"/>
        <v>0</v>
      </c>
      <c r="AW1220" s="231">
        <v>0</v>
      </c>
      <c r="AX1220" s="182">
        <f>(SUMIF([7]Sheet2!$B:$B,A:A,[7]Sheet2!$C:$C))/10000</f>
        <v>0</v>
      </c>
      <c r="AY1220" s="219">
        <f t="shared" si="2183"/>
        <v>0</v>
      </c>
      <c r="BC1220" s="182">
        <v>0</v>
      </c>
      <c r="BD1220" s="146">
        <f t="shared" si="2184"/>
        <v>0</v>
      </c>
      <c r="BE1220" s="182">
        <v>0</v>
      </c>
      <c r="BF1220" s="182">
        <f>SUMIF([8]Sheet1!$O:$O,A1220,[8]Sheet1!$AD:$AD)</f>
        <v>0</v>
      </c>
    </row>
    <row r="1221" customHeight="1" spans="1:58">
      <c r="A1221" s="208">
        <v>2240204</v>
      </c>
      <c r="B1221" s="60" t="s">
        <v>1033</v>
      </c>
      <c r="C1221" s="63">
        <f t="shared" si="2175"/>
        <v>69</v>
      </c>
      <c r="D1221" s="63">
        <f t="shared" si="2176"/>
        <v>0</v>
      </c>
      <c r="E1221" s="63">
        <f t="shared" si="2177"/>
        <v>-14</v>
      </c>
      <c r="F1221" s="63">
        <f t="shared" si="2178"/>
        <v>0</v>
      </c>
      <c r="G1221" s="63">
        <f t="shared" si="2179"/>
        <v>0</v>
      </c>
      <c r="H1221" s="63">
        <f t="shared" si="2180"/>
        <v>55</v>
      </c>
      <c r="I1221" s="106" t="str">
        <f t="shared" si="2113"/>
        <v>是</v>
      </c>
      <c r="J1221" s="146" t="str">
        <f t="shared" si="2114"/>
        <v>项</v>
      </c>
      <c r="K1221" s="146" t="str">
        <f t="shared" si="2115"/>
        <v>224</v>
      </c>
      <c r="N1221" s="218">
        <v>69</v>
      </c>
      <c r="O1221" s="146">
        <v>68.8</v>
      </c>
      <c r="P1221" s="219">
        <f>ROUND(O1221,0)</f>
        <v>69</v>
      </c>
      <c r="Q1221" s="219">
        <v>0</v>
      </c>
      <c r="R1221" s="219">
        <v>0</v>
      </c>
      <c r="S1221" s="219">
        <f>VLOOKUP(A:A,[3]全区!$A$1:$O$65536,15,FALSE)</f>
        <v>0</v>
      </c>
      <c r="T1221" s="219">
        <v>0</v>
      </c>
      <c r="U1221" s="146">
        <f>VLOOKUP(A:A,[3]全区!$A$1:$Q$65536,17,FALSE)</f>
        <v>0</v>
      </c>
      <c r="V1221" s="219">
        <f>ROUND(U1221,0)</f>
        <v>0</v>
      </c>
      <c r="W1221" s="219">
        <v>0</v>
      </c>
      <c r="X1221" s="182">
        <f>VLOOKUP(A:A,[3]全区!$A$1:$S$65536,19,FALSE)</f>
        <v>0</v>
      </c>
      <c r="Y1221" s="219">
        <f>ROUND(X1221,0)</f>
        <v>0</v>
      </c>
      <c r="AA1221" s="182">
        <f>VLOOKUP(A:A,[2]全区!$A$1:$T$65536,20,FALSE)</f>
        <v>0</v>
      </c>
      <c r="AB1221" s="219">
        <f>ROUND(AA1221,0)</f>
        <v>0</v>
      </c>
      <c r="AC1221" s="182">
        <f>VLOOKUP(A:A,[1]全区!$A$1:$V$65536,22,FALSE)</f>
        <v>0</v>
      </c>
      <c r="AD1221" s="219">
        <f>ROUND(AC1221,0)</f>
        <v>0</v>
      </c>
      <c r="AE1221" s="182">
        <f>VLOOKUP(A:A,[2]全区!$A$1:$P$65536,16,FALSE)</f>
        <v>0</v>
      </c>
      <c r="AF1221" s="219">
        <f>ROUND(AE1221,0)</f>
        <v>0</v>
      </c>
      <c r="AH1221" s="182">
        <v>55</v>
      </c>
      <c r="AI1221" s="182">
        <f>VLOOKUP(A:A,'[4]YB01'!$A$1:$C$1317,3,FALSE)</f>
        <v>55</v>
      </c>
      <c r="AJ1221" s="177">
        <f t="shared" si="2181"/>
        <v>0</v>
      </c>
      <c r="AK1221" s="146">
        <v>55</v>
      </c>
      <c r="AL1221" s="146">
        <f>ROUND(AM1221,0)</f>
        <v>55</v>
      </c>
      <c r="AM1221" s="228">
        <v>54.5</v>
      </c>
      <c r="AN1221" s="182">
        <f t="shared" si="2107"/>
        <v>0</v>
      </c>
      <c r="AO1221" s="219">
        <v>0</v>
      </c>
      <c r="AP1221" s="176">
        <f>(SUMIF([5]预算调整!$O:$O,A:A,[5]预算调整!$AD:$AD))/10000</f>
        <v>0</v>
      </c>
      <c r="AQ1221" s="219">
        <f t="shared" si="2111"/>
        <v>0</v>
      </c>
      <c r="AR1221" s="219">
        <v>0</v>
      </c>
      <c r="AS1221" s="182">
        <f>(SUMIF([6]预算调整!$F:$F,A:A,[6]预算调整!$P:$P))/10000</f>
        <v>0</v>
      </c>
      <c r="AT1221" s="219">
        <f t="shared" si="2182"/>
        <v>0</v>
      </c>
      <c r="AW1221" s="231">
        <v>0</v>
      </c>
      <c r="AX1221" s="182">
        <f>(SUMIF([7]Sheet2!$B:$B,A:A,[7]Sheet2!$C:$C))/10000</f>
        <v>0</v>
      </c>
      <c r="AY1221" s="219">
        <f t="shared" si="2183"/>
        <v>0</v>
      </c>
      <c r="BC1221" s="182">
        <v>0</v>
      </c>
      <c r="BD1221" s="146">
        <f t="shared" si="2184"/>
        <v>0</v>
      </c>
      <c r="BE1221" s="182">
        <v>0</v>
      </c>
      <c r="BF1221" s="182">
        <f>SUMIF([8]Sheet1!$O:$O,A1221,[8]Sheet1!$AD:$AD)</f>
        <v>0</v>
      </c>
    </row>
    <row r="1222" hidden="1" customHeight="1" spans="1:58">
      <c r="A1222" s="208">
        <v>2240299</v>
      </c>
      <c r="B1222" s="60" t="s">
        <v>1034</v>
      </c>
      <c r="C1222" s="63">
        <f t="shared" si="2175"/>
        <v>0</v>
      </c>
      <c r="D1222" s="63">
        <f t="shared" si="2176"/>
        <v>0</v>
      </c>
      <c r="E1222" s="63">
        <f t="shared" si="2177"/>
        <v>0</v>
      </c>
      <c r="F1222" s="63">
        <f t="shared" si="2178"/>
        <v>0</v>
      </c>
      <c r="G1222" s="63">
        <f t="shared" si="2179"/>
        <v>0</v>
      </c>
      <c r="H1222" s="63">
        <f t="shared" si="2180"/>
        <v>0</v>
      </c>
      <c r="I1222" s="106" t="str">
        <f t="shared" si="2113"/>
        <v>否</v>
      </c>
      <c r="J1222" s="146" t="str">
        <f t="shared" si="2114"/>
        <v>项</v>
      </c>
      <c r="K1222" s="146" t="str">
        <f t="shared" si="2115"/>
        <v>224</v>
      </c>
      <c r="N1222" s="218">
        <v>0</v>
      </c>
      <c r="P1222" s="219">
        <f>ROUND(O1222,0)</f>
        <v>0</v>
      </c>
      <c r="Q1222" s="219"/>
      <c r="R1222" s="219"/>
      <c r="S1222" s="219"/>
      <c r="T1222" s="219"/>
      <c r="V1222" s="219"/>
      <c r="W1222" s="219">
        <v>0</v>
      </c>
      <c r="Y1222" s="219">
        <f>ROUND(X1222,0)</f>
        <v>0</v>
      </c>
      <c r="AB1222" s="219"/>
      <c r="AD1222" s="219">
        <f>ROUND(AC1222,0)</f>
        <v>0</v>
      </c>
      <c r="AF1222" s="219"/>
      <c r="AH1222" s="182">
        <v>0</v>
      </c>
      <c r="AI1222" s="182">
        <f>VLOOKUP(A:A,'[4]YB01'!$A$1:$C$1317,3,FALSE)</f>
        <v>0</v>
      </c>
      <c r="AJ1222" s="177">
        <f t="shared" si="2181"/>
        <v>0</v>
      </c>
      <c r="AK1222" s="146">
        <v>0</v>
      </c>
      <c r="AL1222" s="146">
        <f>ROUND(AM1222,0)</f>
        <v>0</v>
      </c>
      <c r="AM1222" s="228">
        <v>0</v>
      </c>
      <c r="AN1222" s="182">
        <f t="shared" si="2107"/>
        <v>0</v>
      </c>
      <c r="AO1222" s="219">
        <v>0</v>
      </c>
      <c r="AP1222" s="176">
        <f>(SUMIF([5]预算调整!$O:$O,A:A,[5]预算调整!$AD:$AD))/10000</f>
        <v>0</v>
      </c>
      <c r="AQ1222" s="219">
        <f t="shared" si="2111"/>
        <v>0</v>
      </c>
      <c r="AR1222" s="219">
        <v>0</v>
      </c>
      <c r="AS1222" s="182">
        <f>(SUMIF([6]预算调整!$F:$F,A:A,[6]预算调整!$P:$P))/10000</f>
        <v>0</v>
      </c>
      <c r="AT1222" s="219">
        <f t="shared" si="2182"/>
        <v>0</v>
      </c>
      <c r="AW1222" s="231">
        <v>0</v>
      </c>
      <c r="AX1222" s="182">
        <f>(SUMIF([7]Sheet2!$B:$B,A:A,[7]Sheet2!$C:$C))/10000</f>
        <v>0</v>
      </c>
      <c r="AY1222" s="219">
        <f t="shared" si="2183"/>
        <v>0</v>
      </c>
      <c r="BC1222" s="182">
        <v>0</v>
      </c>
      <c r="BD1222" s="146">
        <f t="shared" si="2184"/>
        <v>0</v>
      </c>
      <c r="BE1222" s="182">
        <v>0</v>
      </c>
      <c r="BF1222" s="182">
        <f>SUMIF([8]Sheet1!$O:$O,A1222,[8]Sheet1!$AD:$AD)</f>
        <v>0</v>
      </c>
    </row>
    <row r="1223" s="177" customFormat="1" hidden="1" customHeight="1" spans="1:58">
      <c r="A1223" s="209">
        <v>22404</v>
      </c>
      <c r="B1223" s="207" t="s">
        <v>1035</v>
      </c>
      <c r="C1223" s="66">
        <f t="shared" ref="C1223:H1223" si="2185">SUM(C1224:C1230)</f>
        <v>0</v>
      </c>
      <c r="D1223" s="66">
        <f t="shared" si="2185"/>
        <v>0</v>
      </c>
      <c r="E1223" s="66">
        <f t="shared" si="2185"/>
        <v>0</v>
      </c>
      <c r="F1223" s="66">
        <f t="shared" si="2185"/>
        <v>0</v>
      </c>
      <c r="G1223" s="66">
        <f t="shared" si="2185"/>
        <v>0</v>
      </c>
      <c r="H1223" s="66">
        <f t="shared" si="2185"/>
        <v>0</v>
      </c>
      <c r="I1223" s="106" t="str">
        <f t="shared" ref="I1223:I1253" si="2186">IF(SUM(C1223:H1223)=0,"否","是")</f>
        <v>否</v>
      </c>
      <c r="J1223" s="143" t="str">
        <f t="shared" si="2114"/>
        <v>款</v>
      </c>
      <c r="K1223" s="143" t="str">
        <f t="shared" si="2115"/>
        <v>224</v>
      </c>
      <c r="L1223" s="143"/>
      <c r="M1223" s="143"/>
      <c r="N1223" s="143"/>
      <c r="O1223" s="143"/>
      <c r="P1223" s="143"/>
      <c r="Q1223" s="143"/>
      <c r="R1223" s="143"/>
      <c r="S1223" s="143"/>
      <c r="T1223" s="143"/>
      <c r="U1223" s="143"/>
      <c r="V1223" s="143"/>
      <c r="W1223" s="143"/>
      <c r="AN1223" s="182">
        <f t="shared" si="2107"/>
        <v>0</v>
      </c>
      <c r="AO1223" s="219"/>
      <c r="AP1223" s="176">
        <f>(SUMIF([5]预算调整!$O:$O,A:A,[5]预算调整!$AD:$AD))/10000</f>
        <v>0</v>
      </c>
      <c r="AQ1223" s="219">
        <f t="shared" si="2111"/>
        <v>0</v>
      </c>
      <c r="AR1223" s="219"/>
      <c r="AS1223" s="182">
        <v>0</v>
      </c>
      <c r="AX1223" s="182">
        <v>0</v>
      </c>
      <c r="BC1223" s="182"/>
      <c r="BD1223" s="182"/>
      <c r="BE1223" s="182">
        <v>0</v>
      </c>
      <c r="BF1223" s="182"/>
    </row>
    <row r="1224" hidden="1" customHeight="1" spans="1:58">
      <c r="A1224" s="208">
        <v>2240401</v>
      </c>
      <c r="B1224" s="60" t="s">
        <v>101</v>
      </c>
      <c r="C1224" s="63">
        <f t="shared" ref="C1224:C1230" si="2187">N1224+T1224+W1224</f>
        <v>0</v>
      </c>
      <c r="D1224" s="63">
        <f t="shared" ref="D1224:D1230" si="2188">Q1224+T1224</f>
        <v>0</v>
      </c>
      <c r="E1224" s="63">
        <f t="shared" ref="E1224:E1230" si="2189">H1224-C1224</f>
        <v>0</v>
      </c>
      <c r="F1224" s="63">
        <f t="shared" ref="F1224:F1230" si="2190">G1224-D1224</f>
        <v>0</v>
      </c>
      <c r="G1224" s="63">
        <f t="shared" ref="G1224:G1230" si="2191">AW1224</f>
        <v>0</v>
      </c>
      <c r="H1224" s="63">
        <f t="shared" ref="H1224:H1230" si="2192">AK1224+AN1224</f>
        <v>0</v>
      </c>
      <c r="I1224" s="106" t="str">
        <f t="shared" si="2186"/>
        <v>否</v>
      </c>
      <c r="J1224" s="146" t="str">
        <f t="shared" ref="J1224:J1265" si="2193">IF(LEN(A1224)=3,"类",IF(LEN(A1224)=5,"款","项"))</f>
        <v>项</v>
      </c>
      <c r="K1224" s="146" t="str">
        <f t="shared" ref="K1224:K1265" si="2194">LEFT(A1224,3)</f>
        <v>224</v>
      </c>
      <c r="N1224" s="218">
        <v>0</v>
      </c>
      <c r="P1224" s="219">
        <f t="shared" ref="P1224:P1230" si="2195">ROUND(O1224,0)</f>
        <v>0</v>
      </c>
      <c r="Q1224" s="219"/>
      <c r="R1224" s="219"/>
      <c r="S1224" s="219"/>
      <c r="T1224" s="219"/>
      <c r="V1224" s="219"/>
      <c r="W1224" s="219">
        <v>0</v>
      </c>
      <c r="Y1224" s="219">
        <f t="shared" ref="Y1224:Y1230" si="2196">ROUND(X1224,0)</f>
        <v>0</v>
      </c>
      <c r="AB1224" s="219"/>
      <c r="AD1224" s="219">
        <f t="shared" ref="AD1224:AD1230" si="2197">ROUND(AC1224,0)</f>
        <v>0</v>
      </c>
      <c r="AF1224" s="219"/>
      <c r="AH1224" s="182">
        <v>0</v>
      </c>
      <c r="AI1224" s="182">
        <f>VLOOKUP(A:A,'[4]YB01'!$A$1:$C$1317,3,FALSE)</f>
        <v>0</v>
      </c>
      <c r="AJ1224" s="177">
        <f t="shared" ref="AJ1224:AJ1230" si="2198">AO1224+AR1224</f>
        <v>0</v>
      </c>
      <c r="AK1224" s="146">
        <v>0</v>
      </c>
      <c r="AL1224" s="146">
        <f t="shared" ref="AL1224:AL1230" si="2199">ROUND(AM1224,0)</f>
        <v>0</v>
      </c>
      <c r="AM1224" s="228">
        <v>0</v>
      </c>
      <c r="AN1224" s="182">
        <f t="shared" si="2107"/>
        <v>0</v>
      </c>
      <c r="AO1224" s="219">
        <v>0</v>
      </c>
      <c r="AP1224" s="176">
        <f>(SUMIF([5]预算调整!$O:$O,A:A,[5]预算调整!$AD:$AD))/10000</f>
        <v>0</v>
      </c>
      <c r="AQ1224" s="219">
        <f t="shared" si="2111"/>
        <v>0</v>
      </c>
      <c r="AR1224" s="219">
        <v>0</v>
      </c>
      <c r="AS1224" s="182">
        <f>(SUMIF([6]预算调整!$F:$F,A:A,[6]预算调整!$P:$P))/10000</f>
        <v>0</v>
      </c>
      <c r="AT1224" s="219">
        <f t="shared" ref="AT1224:AT1230" si="2200">ROUND(AS1224,0)</f>
        <v>0</v>
      </c>
      <c r="AW1224" s="231">
        <v>0</v>
      </c>
      <c r="AX1224" s="182">
        <f>(SUMIF([7]Sheet2!$B:$B,A:A,[7]Sheet2!$C:$C))/10000</f>
        <v>0</v>
      </c>
      <c r="AY1224" s="219">
        <f t="shared" ref="AY1224:AY1230" si="2201">ROUND(AX1224,0)</f>
        <v>0</v>
      </c>
      <c r="BC1224" s="182">
        <v>0</v>
      </c>
      <c r="BD1224" s="146">
        <f t="shared" ref="BD1224:BD1230" si="2202">ROUND(BE1224,0)</f>
        <v>0</v>
      </c>
      <c r="BE1224" s="182">
        <v>0</v>
      </c>
      <c r="BF1224" s="182">
        <f>SUMIF([8]Sheet1!$O:$O,A1224,[8]Sheet1!$AD:$AD)</f>
        <v>0</v>
      </c>
    </row>
    <row r="1225" hidden="1" customHeight="1" spans="1:58">
      <c r="A1225" s="208">
        <v>2240402</v>
      </c>
      <c r="B1225" s="60" t="s">
        <v>102</v>
      </c>
      <c r="C1225" s="63">
        <f t="shared" si="2187"/>
        <v>0</v>
      </c>
      <c r="D1225" s="63">
        <f t="shared" si="2188"/>
        <v>0</v>
      </c>
      <c r="E1225" s="63">
        <f t="shared" si="2189"/>
        <v>0</v>
      </c>
      <c r="F1225" s="63">
        <f t="shared" si="2190"/>
        <v>0</v>
      </c>
      <c r="G1225" s="63">
        <f t="shared" si="2191"/>
        <v>0</v>
      </c>
      <c r="H1225" s="63">
        <f t="shared" si="2192"/>
        <v>0</v>
      </c>
      <c r="I1225" s="106" t="str">
        <f t="shared" si="2186"/>
        <v>否</v>
      </c>
      <c r="J1225" s="146" t="str">
        <f t="shared" si="2193"/>
        <v>项</v>
      </c>
      <c r="K1225" s="146" t="str">
        <f t="shared" si="2194"/>
        <v>224</v>
      </c>
      <c r="N1225" s="218">
        <v>0</v>
      </c>
      <c r="P1225" s="219">
        <f t="shared" si="2195"/>
        <v>0</v>
      </c>
      <c r="Q1225" s="219"/>
      <c r="R1225" s="219"/>
      <c r="S1225" s="219"/>
      <c r="T1225" s="219"/>
      <c r="V1225" s="219"/>
      <c r="W1225" s="219">
        <v>0</v>
      </c>
      <c r="Y1225" s="219">
        <f t="shared" si="2196"/>
        <v>0</v>
      </c>
      <c r="AB1225" s="219"/>
      <c r="AD1225" s="219">
        <f t="shared" si="2197"/>
        <v>0</v>
      </c>
      <c r="AF1225" s="219"/>
      <c r="AH1225" s="182">
        <v>0</v>
      </c>
      <c r="AI1225" s="182">
        <f>VLOOKUP(A:A,'[4]YB01'!$A$1:$C$1317,3,FALSE)</f>
        <v>0</v>
      </c>
      <c r="AJ1225" s="177">
        <f t="shared" si="2198"/>
        <v>0</v>
      </c>
      <c r="AK1225" s="146">
        <v>0</v>
      </c>
      <c r="AL1225" s="146">
        <f t="shared" si="2199"/>
        <v>0</v>
      </c>
      <c r="AM1225" s="228">
        <v>0</v>
      </c>
      <c r="AN1225" s="182">
        <f t="shared" si="2107"/>
        <v>0</v>
      </c>
      <c r="AO1225" s="219">
        <v>0</v>
      </c>
      <c r="AP1225" s="176">
        <f>(SUMIF([5]预算调整!$O:$O,A:A,[5]预算调整!$AD:$AD))/10000</f>
        <v>0</v>
      </c>
      <c r="AQ1225" s="219">
        <f t="shared" si="2111"/>
        <v>0</v>
      </c>
      <c r="AR1225" s="219">
        <v>0</v>
      </c>
      <c r="AS1225" s="182">
        <f>(SUMIF([6]预算调整!$F:$F,A:A,[6]预算调整!$P:$P))/10000</f>
        <v>0</v>
      </c>
      <c r="AT1225" s="219">
        <f t="shared" si="2200"/>
        <v>0</v>
      </c>
      <c r="AW1225" s="231">
        <v>0</v>
      </c>
      <c r="AX1225" s="182">
        <f>(SUMIF([7]Sheet2!$B:$B,A:A,[7]Sheet2!$C:$C))/10000</f>
        <v>0</v>
      </c>
      <c r="AY1225" s="219">
        <f t="shared" si="2201"/>
        <v>0</v>
      </c>
      <c r="BC1225" s="182">
        <v>0</v>
      </c>
      <c r="BD1225" s="146">
        <f t="shared" si="2202"/>
        <v>0</v>
      </c>
      <c r="BE1225" s="182">
        <v>0</v>
      </c>
      <c r="BF1225" s="182">
        <f>SUMIF([8]Sheet1!$O:$O,A1225,[8]Sheet1!$AD:$AD)</f>
        <v>0</v>
      </c>
    </row>
    <row r="1226" hidden="1" customHeight="1" spans="1:58">
      <c r="A1226" s="208">
        <v>2240403</v>
      </c>
      <c r="B1226" s="60" t="s">
        <v>103</v>
      </c>
      <c r="C1226" s="63">
        <f t="shared" si="2187"/>
        <v>0</v>
      </c>
      <c r="D1226" s="63">
        <f t="shared" si="2188"/>
        <v>0</v>
      </c>
      <c r="E1226" s="63">
        <f t="shared" si="2189"/>
        <v>0</v>
      </c>
      <c r="F1226" s="63">
        <f t="shared" si="2190"/>
        <v>0</v>
      </c>
      <c r="G1226" s="63">
        <f t="shared" si="2191"/>
        <v>0</v>
      </c>
      <c r="H1226" s="63">
        <f t="shared" si="2192"/>
        <v>0</v>
      </c>
      <c r="I1226" s="106" t="str">
        <f t="shared" si="2186"/>
        <v>否</v>
      </c>
      <c r="J1226" s="146" t="str">
        <f t="shared" si="2193"/>
        <v>项</v>
      </c>
      <c r="K1226" s="146" t="str">
        <f t="shared" si="2194"/>
        <v>224</v>
      </c>
      <c r="N1226" s="218">
        <v>0</v>
      </c>
      <c r="P1226" s="219">
        <f t="shared" si="2195"/>
        <v>0</v>
      </c>
      <c r="Q1226" s="219"/>
      <c r="R1226" s="219"/>
      <c r="S1226" s="219"/>
      <c r="T1226" s="219"/>
      <c r="V1226" s="219"/>
      <c r="W1226" s="219">
        <v>0</v>
      </c>
      <c r="Y1226" s="219">
        <f t="shared" si="2196"/>
        <v>0</v>
      </c>
      <c r="AB1226" s="219"/>
      <c r="AD1226" s="219">
        <f t="shared" si="2197"/>
        <v>0</v>
      </c>
      <c r="AF1226" s="219"/>
      <c r="AH1226" s="182">
        <v>0</v>
      </c>
      <c r="AI1226" s="182">
        <f>VLOOKUP(A:A,'[4]YB01'!$A$1:$C$1317,3,FALSE)</f>
        <v>0</v>
      </c>
      <c r="AJ1226" s="177">
        <f t="shared" si="2198"/>
        <v>0</v>
      </c>
      <c r="AK1226" s="146">
        <v>0</v>
      </c>
      <c r="AL1226" s="146">
        <f t="shared" si="2199"/>
        <v>0</v>
      </c>
      <c r="AM1226" s="228">
        <v>0</v>
      </c>
      <c r="AN1226" s="182">
        <f t="shared" si="2107"/>
        <v>0</v>
      </c>
      <c r="AO1226" s="219">
        <v>0</v>
      </c>
      <c r="AP1226" s="176">
        <f>(SUMIF([5]预算调整!$O:$O,A:A,[5]预算调整!$AD:$AD))/10000</f>
        <v>0</v>
      </c>
      <c r="AQ1226" s="219">
        <f t="shared" si="2111"/>
        <v>0</v>
      </c>
      <c r="AR1226" s="219">
        <v>0</v>
      </c>
      <c r="AS1226" s="182">
        <f>(SUMIF([6]预算调整!$F:$F,A:A,[6]预算调整!$P:$P))/10000</f>
        <v>0</v>
      </c>
      <c r="AT1226" s="219">
        <f t="shared" si="2200"/>
        <v>0</v>
      </c>
      <c r="AW1226" s="231">
        <v>0</v>
      </c>
      <c r="AX1226" s="182">
        <f>(SUMIF([7]Sheet2!$B:$B,A:A,[7]Sheet2!$C:$C))/10000</f>
        <v>0</v>
      </c>
      <c r="AY1226" s="219">
        <f t="shared" si="2201"/>
        <v>0</v>
      </c>
      <c r="BC1226" s="182">
        <v>0</v>
      </c>
      <c r="BD1226" s="146">
        <f t="shared" si="2202"/>
        <v>0</v>
      </c>
      <c r="BE1226" s="182">
        <v>0</v>
      </c>
      <c r="BF1226" s="182">
        <f>SUMIF([8]Sheet1!$O:$O,A1226,[8]Sheet1!$AD:$AD)</f>
        <v>0</v>
      </c>
    </row>
    <row r="1227" hidden="1" customHeight="1" spans="1:58">
      <c r="A1227" s="208">
        <v>2240404</v>
      </c>
      <c r="B1227" s="60" t="s">
        <v>1036</v>
      </c>
      <c r="C1227" s="63">
        <f t="shared" si="2187"/>
        <v>0</v>
      </c>
      <c r="D1227" s="63">
        <f t="shared" si="2188"/>
        <v>0</v>
      </c>
      <c r="E1227" s="63">
        <f t="shared" si="2189"/>
        <v>0</v>
      </c>
      <c r="F1227" s="63">
        <f t="shared" si="2190"/>
        <v>0</v>
      </c>
      <c r="G1227" s="63">
        <f t="shared" si="2191"/>
        <v>0</v>
      </c>
      <c r="H1227" s="63">
        <f t="shared" si="2192"/>
        <v>0</v>
      </c>
      <c r="I1227" s="106" t="str">
        <f t="shared" si="2186"/>
        <v>否</v>
      </c>
      <c r="J1227" s="146" t="str">
        <f t="shared" si="2193"/>
        <v>项</v>
      </c>
      <c r="K1227" s="146" t="str">
        <f t="shared" si="2194"/>
        <v>224</v>
      </c>
      <c r="N1227" s="218">
        <v>0</v>
      </c>
      <c r="P1227" s="219">
        <f t="shared" si="2195"/>
        <v>0</v>
      </c>
      <c r="Q1227" s="219"/>
      <c r="R1227" s="219"/>
      <c r="S1227" s="219"/>
      <c r="T1227" s="219"/>
      <c r="V1227" s="219"/>
      <c r="W1227" s="219">
        <v>0</v>
      </c>
      <c r="Y1227" s="219">
        <f t="shared" si="2196"/>
        <v>0</v>
      </c>
      <c r="AB1227" s="219"/>
      <c r="AD1227" s="219">
        <f t="shared" si="2197"/>
        <v>0</v>
      </c>
      <c r="AF1227" s="219"/>
      <c r="AH1227" s="182">
        <v>0</v>
      </c>
      <c r="AI1227" s="182">
        <f>VLOOKUP(A:A,'[4]YB01'!$A$1:$C$1317,3,FALSE)</f>
        <v>0</v>
      </c>
      <c r="AJ1227" s="177">
        <f t="shared" si="2198"/>
        <v>0</v>
      </c>
      <c r="AK1227" s="146">
        <v>0</v>
      </c>
      <c r="AL1227" s="146">
        <f t="shared" si="2199"/>
        <v>0</v>
      </c>
      <c r="AM1227" s="228">
        <v>0</v>
      </c>
      <c r="AN1227" s="182">
        <f t="shared" ref="AN1227:AN1272" si="2203">BC1227+BG1227</f>
        <v>0</v>
      </c>
      <c r="AO1227" s="219">
        <v>0</v>
      </c>
      <c r="AP1227" s="176">
        <f>(SUMIF([5]预算调整!$O:$O,A:A,[5]预算调整!$AD:$AD))/10000</f>
        <v>0</v>
      </c>
      <c r="AQ1227" s="219">
        <f t="shared" si="2111"/>
        <v>0</v>
      </c>
      <c r="AR1227" s="219">
        <v>0</v>
      </c>
      <c r="AS1227" s="182">
        <f>(SUMIF([6]预算调整!$F:$F,A:A,[6]预算调整!$P:$P))/10000</f>
        <v>0</v>
      </c>
      <c r="AT1227" s="219">
        <f t="shared" si="2200"/>
        <v>0</v>
      </c>
      <c r="AW1227" s="231">
        <v>0</v>
      </c>
      <c r="AX1227" s="182">
        <f>(SUMIF([7]Sheet2!$B:$B,A:A,[7]Sheet2!$C:$C))/10000</f>
        <v>0</v>
      </c>
      <c r="AY1227" s="219">
        <f t="shared" si="2201"/>
        <v>0</v>
      </c>
      <c r="BC1227" s="182">
        <v>0</v>
      </c>
      <c r="BD1227" s="146">
        <f t="shared" si="2202"/>
        <v>0</v>
      </c>
      <c r="BE1227" s="182">
        <v>0</v>
      </c>
      <c r="BF1227" s="182">
        <f>SUMIF([8]Sheet1!$O:$O,A1227,[8]Sheet1!$AD:$AD)</f>
        <v>0</v>
      </c>
    </row>
    <row r="1228" hidden="1" customHeight="1" spans="1:58">
      <c r="A1228" s="208">
        <v>2240405</v>
      </c>
      <c r="B1228" s="60" t="s">
        <v>1037</v>
      </c>
      <c r="C1228" s="63">
        <f t="shared" si="2187"/>
        <v>0</v>
      </c>
      <c r="D1228" s="63">
        <f t="shared" si="2188"/>
        <v>0</v>
      </c>
      <c r="E1228" s="63">
        <f t="shared" si="2189"/>
        <v>0</v>
      </c>
      <c r="F1228" s="63">
        <f t="shared" si="2190"/>
        <v>0</v>
      </c>
      <c r="G1228" s="63">
        <f t="shared" si="2191"/>
        <v>0</v>
      </c>
      <c r="H1228" s="63">
        <f t="shared" si="2192"/>
        <v>0</v>
      </c>
      <c r="I1228" s="106" t="str">
        <f t="shared" si="2186"/>
        <v>否</v>
      </c>
      <c r="J1228" s="146" t="str">
        <f t="shared" si="2193"/>
        <v>项</v>
      </c>
      <c r="K1228" s="146" t="str">
        <f t="shared" si="2194"/>
        <v>224</v>
      </c>
      <c r="N1228" s="218">
        <v>0</v>
      </c>
      <c r="P1228" s="219">
        <f t="shared" si="2195"/>
        <v>0</v>
      </c>
      <c r="Q1228" s="219"/>
      <c r="R1228" s="219"/>
      <c r="S1228" s="219"/>
      <c r="T1228" s="219"/>
      <c r="V1228" s="219"/>
      <c r="W1228" s="219">
        <v>0</v>
      </c>
      <c r="Y1228" s="219">
        <f t="shared" si="2196"/>
        <v>0</v>
      </c>
      <c r="AB1228" s="219"/>
      <c r="AD1228" s="219">
        <f t="shared" si="2197"/>
        <v>0</v>
      </c>
      <c r="AF1228" s="219"/>
      <c r="AH1228" s="182">
        <v>0</v>
      </c>
      <c r="AI1228" s="182">
        <f>VLOOKUP(A:A,'[4]YB01'!$A$1:$C$1317,3,FALSE)</f>
        <v>0</v>
      </c>
      <c r="AJ1228" s="177">
        <f t="shared" si="2198"/>
        <v>0</v>
      </c>
      <c r="AK1228" s="146">
        <v>0</v>
      </c>
      <c r="AL1228" s="146">
        <f t="shared" si="2199"/>
        <v>0</v>
      </c>
      <c r="AM1228" s="228">
        <v>0</v>
      </c>
      <c r="AN1228" s="182">
        <f t="shared" si="2203"/>
        <v>0</v>
      </c>
      <c r="AO1228" s="219">
        <v>0</v>
      </c>
      <c r="AP1228" s="176">
        <f>(SUMIF([5]预算调整!$O:$O,A:A,[5]预算调整!$AD:$AD))/10000</f>
        <v>0</v>
      </c>
      <c r="AQ1228" s="219">
        <f t="shared" si="2111"/>
        <v>0</v>
      </c>
      <c r="AR1228" s="219">
        <v>0</v>
      </c>
      <c r="AS1228" s="182">
        <f>(SUMIF([6]预算调整!$F:$F,A:A,[6]预算调整!$P:$P))/10000</f>
        <v>0</v>
      </c>
      <c r="AT1228" s="219">
        <f t="shared" si="2200"/>
        <v>0</v>
      </c>
      <c r="AW1228" s="231">
        <v>0</v>
      </c>
      <c r="AX1228" s="182">
        <f>(SUMIF([7]Sheet2!$B:$B,A:A,[7]Sheet2!$C:$C))/10000</f>
        <v>0</v>
      </c>
      <c r="AY1228" s="219">
        <f t="shared" si="2201"/>
        <v>0</v>
      </c>
      <c r="BC1228" s="182">
        <v>0</v>
      </c>
      <c r="BD1228" s="146">
        <f t="shared" si="2202"/>
        <v>0</v>
      </c>
      <c r="BE1228" s="182">
        <v>0</v>
      </c>
      <c r="BF1228" s="182">
        <f>SUMIF([8]Sheet1!$O:$O,A1228,[8]Sheet1!$AD:$AD)</f>
        <v>0</v>
      </c>
    </row>
    <row r="1229" hidden="1" customHeight="1" spans="1:58">
      <c r="A1229" s="208">
        <v>2240450</v>
      </c>
      <c r="B1229" s="60" t="s">
        <v>110</v>
      </c>
      <c r="C1229" s="63">
        <f t="shared" si="2187"/>
        <v>0</v>
      </c>
      <c r="D1229" s="63">
        <f t="shared" si="2188"/>
        <v>0</v>
      </c>
      <c r="E1229" s="63">
        <f t="shared" si="2189"/>
        <v>0</v>
      </c>
      <c r="F1229" s="63">
        <f t="shared" si="2190"/>
        <v>0</v>
      </c>
      <c r="G1229" s="63">
        <f t="shared" si="2191"/>
        <v>0</v>
      </c>
      <c r="H1229" s="63">
        <f t="shared" si="2192"/>
        <v>0</v>
      </c>
      <c r="I1229" s="106" t="str">
        <f t="shared" si="2186"/>
        <v>否</v>
      </c>
      <c r="J1229" s="146" t="str">
        <f t="shared" si="2193"/>
        <v>项</v>
      </c>
      <c r="K1229" s="146" t="str">
        <f t="shared" si="2194"/>
        <v>224</v>
      </c>
      <c r="N1229" s="218">
        <v>0</v>
      </c>
      <c r="P1229" s="219">
        <f t="shared" si="2195"/>
        <v>0</v>
      </c>
      <c r="Q1229" s="219"/>
      <c r="R1229" s="219"/>
      <c r="S1229" s="219"/>
      <c r="T1229" s="219"/>
      <c r="V1229" s="219"/>
      <c r="W1229" s="219">
        <v>0</v>
      </c>
      <c r="Y1229" s="219">
        <f t="shared" si="2196"/>
        <v>0</v>
      </c>
      <c r="AB1229" s="219"/>
      <c r="AD1229" s="219">
        <f t="shared" si="2197"/>
        <v>0</v>
      </c>
      <c r="AF1229" s="219"/>
      <c r="AH1229" s="182">
        <v>0</v>
      </c>
      <c r="AI1229" s="182">
        <f>VLOOKUP(A:A,'[4]YB01'!$A$1:$C$1317,3,FALSE)</f>
        <v>0</v>
      </c>
      <c r="AJ1229" s="177">
        <f t="shared" si="2198"/>
        <v>0</v>
      </c>
      <c r="AK1229" s="146">
        <v>0</v>
      </c>
      <c r="AL1229" s="146">
        <f t="shared" si="2199"/>
        <v>0</v>
      </c>
      <c r="AM1229" s="228">
        <v>0</v>
      </c>
      <c r="AN1229" s="182">
        <f t="shared" si="2203"/>
        <v>0</v>
      </c>
      <c r="AO1229" s="219">
        <v>0</v>
      </c>
      <c r="AP1229" s="176">
        <f>(SUMIF([5]预算调整!$O:$O,A:A,[5]预算调整!$AD:$AD))/10000</f>
        <v>0</v>
      </c>
      <c r="AQ1229" s="219">
        <f t="shared" si="2111"/>
        <v>0</v>
      </c>
      <c r="AR1229" s="219">
        <v>0</v>
      </c>
      <c r="AS1229" s="182">
        <f>(SUMIF([6]预算调整!$F:$F,A:A,[6]预算调整!$P:$P))/10000</f>
        <v>0</v>
      </c>
      <c r="AT1229" s="219">
        <f t="shared" si="2200"/>
        <v>0</v>
      </c>
      <c r="AW1229" s="231">
        <v>0</v>
      </c>
      <c r="AX1229" s="182">
        <f>(SUMIF([7]Sheet2!$B:$B,A:A,[7]Sheet2!$C:$C))/10000</f>
        <v>0</v>
      </c>
      <c r="AY1229" s="219">
        <f t="shared" si="2201"/>
        <v>0</v>
      </c>
      <c r="BC1229" s="182">
        <v>0</v>
      </c>
      <c r="BD1229" s="146">
        <f t="shared" si="2202"/>
        <v>0</v>
      </c>
      <c r="BE1229" s="182">
        <v>0</v>
      </c>
      <c r="BF1229" s="182">
        <f>SUMIF([8]Sheet1!$O:$O,A1229,[8]Sheet1!$AD:$AD)</f>
        <v>0</v>
      </c>
    </row>
    <row r="1230" hidden="1" customHeight="1" spans="1:58">
      <c r="A1230" s="208">
        <v>2240499</v>
      </c>
      <c r="B1230" s="60" t="s">
        <v>1038</v>
      </c>
      <c r="C1230" s="63">
        <f t="shared" si="2187"/>
        <v>0</v>
      </c>
      <c r="D1230" s="63">
        <f t="shared" si="2188"/>
        <v>0</v>
      </c>
      <c r="E1230" s="63">
        <f t="shared" si="2189"/>
        <v>0</v>
      </c>
      <c r="F1230" s="63">
        <f t="shared" si="2190"/>
        <v>0</v>
      </c>
      <c r="G1230" s="63">
        <f t="shared" si="2191"/>
        <v>0</v>
      </c>
      <c r="H1230" s="63">
        <f t="shared" si="2192"/>
        <v>0</v>
      </c>
      <c r="I1230" s="106" t="str">
        <f t="shared" si="2186"/>
        <v>否</v>
      </c>
      <c r="J1230" s="146" t="str">
        <f t="shared" si="2193"/>
        <v>项</v>
      </c>
      <c r="K1230" s="146" t="str">
        <f t="shared" si="2194"/>
        <v>224</v>
      </c>
      <c r="N1230" s="218">
        <v>0</v>
      </c>
      <c r="P1230" s="219">
        <f t="shared" si="2195"/>
        <v>0</v>
      </c>
      <c r="Q1230" s="219"/>
      <c r="R1230" s="219"/>
      <c r="S1230" s="219"/>
      <c r="T1230" s="219"/>
      <c r="V1230" s="219"/>
      <c r="W1230" s="219">
        <v>0</v>
      </c>
      <c r="Y1230" s="219">
        <f t="shared" si="2196"/>
        <v>0</v>
      </c>
      <c r="AB1230" s="219"/>
      <c r="AD1230" s="219">
        <f t="shared" si="2197"/>
        <v>0</v>
      </c>
      <c r="AF1230" s="219"/>
      <c r="AH1230" s="182">
        <v>0</v>
      </c>
      <c r="AI1230" s="182">
        <f>VLOOKUP(A:A,'[4]YB01'!$A$1:$C$1317,3,FALSE)</f>
        <v>0</v>
      </c>
      <c r="AJ1230" s="177">
        <f t="shared" si="2198"/>
        <v>0</v>
      </c>
      <c r="AK1230" s="146">
        <v>0</v>
      </c>
      <c r="AL1230" s="146">
        <f t="shared" si="2199"/>
        <v>0</v>
      </c>
      <c r="AM1230" s="228">
        <v>0</v>
      </c>
      <c r="AN1230" s="182">
        <f t="shared" si="2203"/>
        <v>0</v>
      </c>
      <c r="AO1230" s="219">
        <v>0</v>
      </c>
      <c r="AP1230" s="176">
        <f>(SUMIF([5]预算调整!$O:$O,A:A,[5]预算调整!$AD:$AD))/10000</f>
        <v>0</v>
      </c>
      <c r="AQ1230" s="219">
        <f t="shared" si="2111"/>
        <v>0</v>
      </c>
      <c r="AR1230" s="219">
        <v>0</v>
      </c>
      <c r="AS1230" s="182">
        <f>(SUMIF([6]预算调整!$F:$F,A:A,[6]预算调整!$P:$P))/10000</f>
        <v>0</v>
      </c>
      <c r="AT1230" s="219">
        <f t="shared" si="2200"/>
        <v>0</v>
      </c>
      <c r="AW1230" s="231">
        <v>0</v>
      </c>
      <c r="AX1230" s="182">
        <f>(SUMIF([7]Sheet2!$B:$B,A:A,[7]Sheet2!$C:$C))/10000</f>
        <v>0</v>
      </c>
      <c r="AY1230" s="219">
        <f t="shared" si="2201"/>
        <v>0</v>
      </c>
      <c r="BC1230" s="182">
        <v>0</v>
      </c>
      <c r="BD1230" s="146">
        <f t="shared" si="2202"/>
        <v>0</v>
      </c>
      <c r="BE1230" s="182">
        <v>0</v>
      </c>
      <c r="BF1230" s="182">
        <f>SUMIF([8]Sheet1!$O:$O,A1230,[8]Sheet1!$AD:$AD)</f>
        <v>0</v>
      </c>
    </row>
    <row r="1231" s="177" customFormat="1" customHeight="1" spans="1:58">
      <c r="A1231" s="209">
        <v>22405</v>
      </c>
      <c r="B1231" s="207" t="s">
        <v>1039</v>
      </c>
      <c r="C1231" s="66">
        <f t="shared" ref="C1231:H1231" si="2204">SUM(C1232:C1243)</f>
        <v>152</v>
      </c>
      <c r="D1231" s="66">
        <f t="shared" si="2204"/>
        <v>0</v>
      </c>
      <c r="E1231" s="66">
        <f t="shared" si="2204"/>
        <v>62</v>
      </c>
      <c r="F1231" s="66">
        <f t="shared" si="2204"/>
        <v>0</v>
      </c>
      <c r="G1231" s="66">
        <f t="shared" si="2204"/>
        <v>0</v>
      </c>
      <c r="H1231" s="66">
        <f t="shared" si="2204"/>
        <v>214</v>
      </c>
      <c r="I1231" s="106" t="str">
        <f t="shared" si="2186"/>
        <v>是</v>
      </c>
      <c r="J1231" s="143" t="str">
        <f t="shared" si="2193"/>
        <v>款</v>
      </c>
      <c r="K1231" s="143" t="str">
        <f t="shared" si="2194"/>
        <v>224</v>
      </c>
      <c r="L1231" s="143"/>
      <c r="M1231" s="143"/>
      <c r="N1231" s="143"/>
      <c r="O1231" s="143"/>
      <c r="P1231" s="143"/>
      <c r="Q1231" s="143"/>
      <c r="R1231" s="143"/>
      <c r="S1231" s="143"/>
      <c r="T1231" s="143"/>
      <c r="U1231" s="143"/>
      <c r="V1231" s="143"/>
      <c r="W1231" s="143"/>
      <c r="AN1231" s="182">
        <f t="shared" si="2203"/>
        <v>0</v>
      </c>
      <c r="AO1231" s="219"/>
      <c r="AP1231" s="176">
        <f>(SUMIF([5]预算调整!$O:$O,A:A,[5]预算调整!$AD:$AD))/10000</f>
        <v>0</v>
      </c>
      <c r="AQ1231" s="219">
        <f t="shared" si="2111"/>
        <v>0</v>
      </c>
      <c r="AR1231" s="219"/>
      <c r="AS1231" s="182">
        <v>0</v>
      </c>
      <c r="AX1231" s="182">
        <v>0</v>
      </c>
      <c r="BC1231" s="182"/>
      <c r="BD1231" s="182"/>
      <c r="BE1231" s="182">
        <v>0</v>
      </c>
      <c r="BF1231" s="182"/>
    </row>
    <row r="1232" customHeight="1" spans="1:58">
      <c r="A1232" s="208">
        <v>2240501</v>
      </c>
      <c r="B1232" s="60" t="s">
        <v>101</v>
      </c>
      <c r="C1232" s="63">
        <f t="shared" ref="C1232:C1243" si="2205">N1232+T1232+W1232</f>
        <v>55</v>
      </c>
      <c r="D1232" s="63">
        <f t="shared" ref="D1232:D1243" si="2206">Q1232+T1232</f>
        <v>0</v>
      </c>
      <c r="E1232" s="63">
        <f t="shared" ref="E1232:E1243" si="2207">H1232-C1232</f>
        <v>-12</v>
      </c>
      <c r="F1232" s="63">
        <f t="shared" ref="F1232:F1243" si="2208">G1232-D1232</f>
        <v>0</v>
      </c>
      <c r="G1232" s="63">
        <f t="shared" ref="G1232:G1243" si="2209">AW1232</f>
        <v>0</v>
      </c>
      <c r="H1232" s="63">
        <f t="shared" ref="H1232:H1243" si="2210">AK1232+AN1232</f>
        <v>43</v>
      </c>
      <c r="I1232" s="106" t="str">
        <f t="shared" si="2186"/>
        <v>是</v>
      </c>
      <c r="J1232" s="146" t="str">
        <f t="shared" si="2193"/>
        <v>项</v>
      </c>
      <c r="K1232" s="146" t="str">
        <f t="shared" si="2194"/>
        <v>224</v>
      </c>
      <c r="N1232" s="218">
        <v>55</v>
      </c>
      <c r="O1232" s="146">
        <v>54.944126</v>
      </c>
      <c r="P1232" s="219">
        <f t="shared" ref="P1232:P1243" si="2211">ROUND(O1232,0)</f>
        <v>55</v>
      </c>
      <c r="Q1232" s="219">
        <v>0</v>
      </c>
      <c r="R1232" s="219">
        <v>0</v>
      </c>
      <c r="S1232" s="219">
        <f>VLOOKUP(A:A,[3]全区!$A$1:$O$65536,15,FALSE)</f>
        <v>0</v>
      </c>
      <c r="T1232" s="219">
        <v>0</v>
      </c>
      <c r="U1232" s="146">
        <f>VLOOKUP(A:A,[3]全区!$A$1:$Q$65536,17,FALSE)</f>
        <v>0</v>
      </c>
      <c r="V1232" s="219">
        <f t="shared" ref="V1232:V1243" si="2212">ROUND(U1232,0)</f>
        <v>0</v>
      </c>
      <c r="W1232" s="219">
        <v>0</v>
      </c>
      <c r="X1232" s="182">
        <f>VLOOKUP(A:A,[3]全区!$A$1:$S$65536,19,FALSE)</f>
        <v>0</v>
      </c>
      <c r="Y1232" s="219">
        <f t="shared" ref="Y1232:Y1243" si="2213">ROUND(X1232,0)</f>
        <v>0</v>
      </c>
      <c r="AA1232" s="182">
        <f>VLOOKUP(A:A,[2]全区!$A$1:$T$65536,20,FALSE)</f>
        <v>0</v>
      </c>
      <c r="AB1232" s="219">
        <f t="shared" ref="AB1232:AB1243" si="2214">ROUND(AA1232,0)</f>
        <v>0</v>
      </c>
      <c r="AC1232" s="182">
        <f>VLOOKUP(A:A,[1]全区!$A$1:$V$65536,22,FALSE)</f>
        <v>0</v>
      </c>
      <c r="AD1232" s="219">
        <f t="shared" ref="AD1232:AD1243" si="2215">ROUND(AC1232,0)</f>
        <v>0</v>
      </c>
      <c r="AE1232" s="182">
        <f>VLOOKUP(A:A,[2]全区!$A$1:$P$65536,16,FALSE)</f>
        <v>0</v>
      </c>
      <c r="AF1232" s="219">
        <f t="shared" ref="AF1232:AF1243" si="2216">ROUND(AE1232,0)</f>
        <v>0</v>
      </c>
      <c r="AH1232" s="182">
        <v>35</v>
      </c>
      <c r="AI1232" s="182">
        <f>VLOOKUP(A:A,'[4]YB01'!$A$1:$C$1317,3,FALSE)</f>
        <v>35</v>
      </c>
      <c r="AJ1232" s="177">
        <f t="shared" ref="AJ1232:AJ1243" si="2217">AO1232+AR1232</f>
        <v>0</v>
      </c>
      <c r="AK1232" s="146">
        <v>35</v>
      </c>
      <c r="AL1232" s="146">
        <f t="shared" ref="AL1232:AL1243" si="2218">ROUND(AM1232,0)</f>
        <v>35</v>
      </c>
      <c r="AM1232" s="228">
        <v>35.466512</v>
      </c>
      <c r="AN1232" s="182">
        <f t="shared" si="2203"/>
        <v>8</v>
      </c>
      <c r="AO1232" s="219">
        <v>0</v>
      </c>
      <c r="AP1232" s="176">
        <f>(SUMIF([5]预算调整!$O:$O,A:A,[5]预算调整!$AD:$AD))/10000</f>
        <v>0.387499</v>
      </c>
      <c r="AQ1232" s="219">
        <f t="shared" si="2111"/>
        <v>0</v>
      </c>
      <c r="AR1232" s="219">
        <v>0</v>
      </c>
      <c r="AS1232" s="182">
        <f>(SUMIF([6]预算调整!$F:$F,A:A,[6]预算调整!$P:$P))/10000</f>
        <v>0</v>
      </c>
      <c r="AT1232" s="219">
        <f t="shared" ref="AT1232:AT1243" si="2219">ROUND(AS1232,0)</f>
        <v>0</v>
      </c>
      <c r="AW1232" s="231">
        <v>0</v>
      </c>
      <c r="AX1232" s="182">
        <f>(SUMIF([7]Sheet2!$B:$B,A:A,[7]Sheet2!$C:$C))/10000</f>
        <v>0</v>
      </c>
      <c r="AY1232" s="219">
        <f t="shared" ref="AY1232:AY1243" si="2220">ROUND(AX1232,0)</f>
        <v>0</v>
      </c>
      <c r="BC1232" s="182">
        <v>8</v>
      </c>
      <c r="BD1232" s="146">
        <f t="shared" ref="BD1232:BD1243" si="2221">ROUND(BE1232,0)</f>
        <v>8</v>
      </c>
      <c r="BE1232" s="182">
        <v>8.4917</v>
      </c>
      <c r="BF1232" s="182">
        <f>SUMIF([8]Sheet1!$O:$O,A1232,[8]Sheet1!$AD:$AD)</f>
        <v>84917</v>
      </c>
    </row>
    <row r="1233" hidden="1" customHeight="1" spans="1:58">
      <c r="A1233" s="208">
        <v>2240502</v>
      </c>
      <c r="B1233" s="60" t="s">
        <v>102</v>
      </c>
      <c r="C1233" s="63">
        <f t="shared" si="2205"/>
        <v>0</v>
      </c>
      <c r="D1233" s="63">
        <f t="shared" si="2206"/>
        <v>0</v>
      </c>
      <c r="E1233" s="63">
        <f t="shared" si="2207"/>
        <v>0</v>
      </c>
      <c r="F1233" s="63">
        <f t="shared" si="2208"/>
        <v>0</v>
      </c>
      <c r="G1233" s="63">
        <f t="shared" si="2209"/>
        <v>0</v>
      </c>
      <c r="H1233" s="63">
        <f t="shared" si="2210"/>
        <v>0</v>
      </c>
      <c r="I1233" s="106" t="str">
        <f t="shared" si="2186"/>
        <v>否</v>
      </c>
      <c r="J1233" s="146" t="str">
        <f t="shared" si="2193"/>
        <v>项</v>
      </c>
      <c r="K1233" s="146" t="str">
        <f t="shared" si="2194"/>
        <v>224</v>
      </c>
      <c r="N1233" s="218">
        <v>0</v>
      </c>
      <c r="P1233" s="219">
        <f t="shared" si="2211"/>
        <v>0</v>
      </c>
      <c r="Q1233" s="219"/>
      <c r="R1233" s="219"/>
      <c r="S1233" s="219"/>
      <c r="T1233" s="219"/>
      <c r="V1233" s="219"/>
      <c r="W1233" s="219">
        <v>0</v>
      </c>
      <c r="Y1233" s="219">
        <f t="shared" si="2213"/>
        <v>0</v>
      </c>
      <c r="AB1233" s="219"/>
      <c r="AD1233" s="219">
        <f t="shared" si="2215"/>
        <v>0</v>
      </c>
      <c r="AF1233" s="219"/>
      <c r="AH1233" s="182">
        <v>0</v>
      </c>
      <c r="AI1233" s="182">
        <f>VLOOKUP(A:A,'[4]YB01'!$A$1:$C$1317,3,FALSE)</f>
        <v>0</v>
      </c>
      <c r="AJ1233" s="177">
        <f t="shared" si="2217"/>
        <v>0</v>
      </c>
      <c r="AK1233" s="146">
        <v>0</v>
      </c>
      <c r="AL1233" s="146">
        <f t="shared" si="2218"/>
        <v>0</v>
      </c>
      <c r="AM1233" s="228">
        <v>0</v>
      </c>
      <c r="AN1233" s="182">
        <f t="shared" si="2203"/>
        <v>0</v>
      </c>
      <c r="AO1233" s="219">
        <v>0</v>
      </c>
      <c r="AP1233" s="176">
        <f>(SUMIF([5]预算调整!$O:$O,A:A,[5]预算调整!$AD:$AD))/10000</f>
        <v>0</v>
      </c>
      <c r="AQ1233" s="219">
        <f t="shared" si="2111"/>
        <v>0</v>
      </c>
      <c r="AR1233" s="219">
        <v>0</v>
      </c>
      <c r="AS1233" s="182">
        <f>(SUMIF([6]预算调整!$F:$F,A:A,[6]预算调整!$P:$P))/10000</f>
        <v>0</v>
      </c>
      <c r="AT1233" s="219">
        <f t="shared" si="2219"/>
        <v>0</v>
      </c>
      <c r="AW1233" s="231">
        <v>0</v>
      </c>
      <c r="AX1233" s="182">
        <f>(SUMIF([7]Sheet2!$B:$B,A:A,[7]Sheet2!$C:$C))/10000</f>
        <v>0</v>
      </c>
      <c r="AY1233" s="219">
        <f t="shared" si="2220"/>
        <v>0</v>
      </c>
      <c r="BC1233" s="182">
        <v>0</v>
      </c>
      <c r="BD1233" s="146">
        <f t="shared" si="2221"/>
        <v>0</v>
      </c>
      <c r="BE1233" s="182">
        <v>0</v>
      </c>
      <c r="BF1233" s="182">
        <f>SUMIF([8]Sheet1!$O:$O,A1233,[8]Sheet1!$AD:$AD)</f>
        <v>0</v>
      </c>
    </row>
    <row r="1234" hidden="1" customHeight="1" spans="1:58">
      <c r="A1234" s="208">
        <v>2240503</v>
      </c>
      <c r="B1234" s="60" t="s">
        <v>103</v>
      </c>
      <c r="C1234" s="63">
        <f t="shared" si="2205"/>
        <v>0</v>
      </c>
      <c r="D1234" s="63">
        <f t="shared" si="2206"/>
        <v>0</v>
      </c>
      <c r="E1234" s="63">
        <f t="shared" si="2207"/>
        <v>0</v>
      </c>
      <c r="F1234" s="63">
        <f t="shared" si="2208"/>
        <v>0</v>
      </c>
      <c r="G1234" s="63">
        <f t="shared" si="2209"/>
        <v>0</v>
      </c>
      <c r="H1234" s="63">
        <f t="shared" si="2210"/>
        <v>0</v>
      </c>
      <c r="I1234" s="106" t="str">
        <f t="shared" si="2186"/>
        <v>否</v>
      </c>
      <c r="J1234" s="146" t="str">
        <f t="shared" si="2193"/>
        <v>项</v>
      </c>
      <c r="K1234" s="146" t="str">
        <f t="shared" si="2194"/>
        <v>224</v>
      </c>
      <c r="N1234" s="218">
        <v>0</v>
      </c>
      <c r="P1234" s="219">
        <f t="shared" si="2211"/>
        <v>0</v>
      </c>
      <c r="Q1234" s="219"/>
      <c r="R1234" s="219"/>
      <c r="S1234" s="219"/>
      <c r="T1234" s="219"/>
      <c r="V1234" s="219"/>
      <c r="W1234" s="219">
        <v>0</v>
      </c>
      <c r="Y1234" s="219">
        <f t="shared" si="2213"/>
        <v>0</v>
      </c>
      <c r="AB1234" s="219"/>
      <c r="AD1234" s="219">
        <f t="shared" si="2215"/>
        <v>0</v>
      </c>
      <c r="AF1234" s="219"/>
      <c r="AH1234" s="182">
        <v>0</v>
      </c>
      <c r="AI1234" s="182">
        <f>VLOOKUP(A:A,'[4]YB01'!$A$1:$C$1317,3,FALSE)</f>
        <v>0</v>
      </c>
      <c r="AJ1234" s="177">
        <f t="shared" si="2217"/>
        <v>0</v>
      </c>
      <c r="AK1234" s="146">
        <v>0</v>
      </c>
      <c r="AL1234" s="146">
        <f t="shared" si="2218"/>
        <v>0</v>
      </c>
      <c r="AM1234" s="228">
        <v>0</v>
      </c>
      <c r="AN1234" s="182">
        <f t="shared" si="2203"/>
        <v>0</v>
      </c>
      <c r="AO1234" s="219">
        <v>0</v>
      </c>
      <c r="AP1234" s="176">
        <f>(SUMIF([5]预算调整!$O:$O,A:A,[5]预算调整!$AD:$AD))/10000</f>
        <v>0</v>
      </c>
      <c r="AQ1234" s="219">
        <f t="shared" si="2111"/>
        <v>0</v>
      </c>
      <c r="AR1234" s="219">
        <v>0</v>
      </c>
      <c r="AS1234" s="182">
        <f>(SUMIF([6]预算调整!$F:$F,A:A,[6]预算调整!$P:$P))/10000</f>
        <v>0</v>
      </c>
      <c r="AT1234" s="219">
        <f t="shared" si="2219"/>
        <v>0</v>
      </c>
      <c r="AW1234" s="231">
        <v>0</v>
      </c>
      <c r="AX1234" s="182">
        <f>(SUMIF([7]Sheet2!$B:$B,A:A,[7]Sheet2!$C:$C))/10000</f>
        <v>0</v>
      </c>
      <c r="AY1234" s="219">
        <f t="shared" si="2220"/>
        <v>0</v>
      </c>
      <c r="BC1234" s="182">
        <v>0</v>
      </c>
      <c r="BD1234" s="146">
        <f t="shared" si="2221"/>
        <v>0</v>
      </c>
      <c r="BE1234" s="182">
        <v>0</v>
      </c>
      <c r="BF1234" s="182">
        <f>SUMIF([8]Sheet1!$O:$O,A1234,[8]Sheet1!$AD:$AD)</f>
        <v>0</v>
      </c>
    </row>
    <row r="1235" customHeight="1" spans="1:58">
      <c r="A1235" s="208">
        <v>2240504</v>
      </c>
      <c r="B1235" s="60" t="s">
        <v>1040</v>
      </c>
      <c r="C1235" s="63">
        <f t="shared" si="2205"/>
        <v>0</v>
      </c>
      <c r="D1235" s="63">
        <f t="shared" si="2206"/>
        <v>0</v>
      </c>
      <c r="E1235" s="63">
        <f t="shared" si="2207"/>
        <v>22</v>
      </c>
      <c r="F1235" s="63">
        <f t="shared" si="2208"/>
        <v>0</v>
      </c>
      <c r="G1235" s="63">
        <f t="shared" si="2209"/>
        <v>0</v>
      </c>
      <c r="H1235" s="63">
        <f t="shared" si="2210"/>
        <v>22</v>
      </c>
      <c r="I1235" s="106" t="str">
        <f t="shared" si="2186"/>
        <v>是</v>
      </c>
      <c r="J1235" s="146" t="str">
        <f t="shared" si="2193"/>
        <v>项</v>
      </c>
      <c r="K1235" s="146" t="str">
        <f t="shared" si="2194"/>
        <v>224</v>
      </c>
      <c r="N1235" s="218">
        <v>0</v>
      </c>
      <c r="O1235" s="146">
        <v>0</v>
      </c>
      <c r="P1235" s="219">
        <f t="shared" si="2211"/>
        <v>0</v>
      </c>
      <c r="Q1235" s="219">
        <v>0</v>
      </c>
      <c r="R1235" s="219">
        <v>0</v>
      </c>
      <c r="S1235" s="219">
        <f>VLOOKUP(A:A,[3]全区!$A$1:$O$65536,15,FALSE)</f>
        <v>0</v>
      </c>
      <c r="T1235" s="219">
        <v>0</v>
      </c>
      <c r="U1235" s="146">
        <f>VLOOKUP(A:A,[3]全区!$A$1:$Q$65536,17,FALSE)</f>
        <v>0</v>
      </c>
      <c r="V1235" s="219">
        <f t="shared" si="2212"/>
        <v>0</v>
      </c>
      <c r="W1235" s="219">
        <v>0</v>
      </c>
      <c r="X1235" s="182">
        <f>VLOOKUP(A:A,[3]全区!$A$1:$S$65536,19,FALSE)</f>
        <v>0</v>
      </c>
      <c r="Y1235" s="219">
        <f t="shared" si="2213"/>
        <v>0</v>
      </c>
      <c r="AA1235" s="182">
        <f>VLOOKUP(A:A,[2]全区!$A$1:$T$65536,20,FALSE)</f>
        <v>0</v>
      </c>
      <c r="AB1235" s="219">
        <f t="shared" si="2214"/>
        <v>0</v>
      </c>
      <c r="AC1235" s="182">
        <f>VLOOKUP(A:A,[1]全区!$A$1:$V$65536,22,FALSE)</f>
        <v>0</v>
      </c>
      <c r="AD1235" s="219">
        <f t="shared" si="2215"/>
        <v>0</v>
      </c>
      <c r="AE1235" s="182">
        <f>VLOOKUP(A:A,[2]全区!$A$1:$P$65536,16,FALSE)</f>
        <v>0</v>
      </c>
      <c r="AF1235" s="219">
        <f t="shared" si="2216"/>
        <v>0</v>
      </c>
      <c r="AH1235" s="182">
        <v>22</v>
      </c>
      <c r="AI1235" s="182">
        <f>VLOOKUP(A:A,'[4]YB01'!$A$1:$C$1317,3,FALSE)</f>
        <v>22</v>
      </c>
      <c r="AJ1235" s="177">
        <f t="shared" si="2217"/>
        <v>0</v>
      </c>
      <c r="AK1235" s="146">
        <v>22</v>
      </c>
      <c r="AL1235" s="146">
        <f t="shared" si="2218"/>
        <v>22</v>
      </c>
      <c r="AM1235" s="228">
        <v>22.41</v>
      </c>
      <c r="AN1235" s="182">
        <f t="shared" si="2203"/>
        <v>0</v>
      </c>
      <c r="AO1235" s="219">
        <v>0</v>
      </c>
      <c r="AP1235" s="176">
        <f>(SUMIF([5]预算调整!$O:$O,A:A,[5]预算调整!$AD:$AD))/10000</f>
        <v>0</v>
      </c>
      <c r="AQ1235" s="219">
        <f t="shared" si="2111"/>
        <v>0</v>
      </c>
      <c r="AR1235" s="219">
        <v>0</v>
      </c>
      <c r="AS1235" s="182">
        <f>(SUMIF([6]预算调整!$F:$F,A:A,[6]预算调整!$P:$P))/10000</f>
        <v>0</v>
      </c>
      <c r="AT1235" s="219">
        <f t="shared" si="2219"/>
        <v>0</v>
      </c>
      <c r="AW1235" s="231">
        <v>0</v>
      </c>
      <c r="AX1235" s="182">
        <f>(SUMIF([7]Sheet2!$B:$B,A:A,[7]Sheet2!$C:$C))/10000</f>
        <v>0</v>
      </c>
      <c r="AY1235" s="219">
        <f t="shared" si="2220"/>
        <v>0</v>
      </c>
      <c r="BC1235" s="182">
        <v>0</v>
      </c>
      <c r="BD1235" s="146">
        <f t="shared" si="2221"/>
        <v>0</v>
      </c>
      <c r="BE1235" s="182">
        <v>0</v>
      </c>
      <c r="BF1235" s="182">
        <f>SUMIF([8]Sheet1!$O:$O,A1235,[8]Sheet1!$AD:$AD)</f>
        <v>0</v>
      </c>
    </row>
    <row r="1236" customHeight="1" spans="1:58">
      <c r="A1236" s="208">
        <v>2240505</v>
      </c>
      <c r="B1236" s="60" t="s">
        <v>1041</v>
      </c>
      <c r="C1236" s="63">
        <f t="shared" si="2205"/>
        <v>2</v>
      </c>
      <c r="D1236" s="63">
        <f t="shared" si="2206"/>
        <v>0</v>
      </c>
      <c r="E1236" s="63">
        <f t="shared" si="2207"/>
        <v>0</v>
      </c>
      <c r="F1236" s="63">
        <f t="shared" si="2208"/>
        <v>0</v>
      </c>
      <c r="G1236" s="63">
        <f t="shared" si="2209"/>
        <v>0</v>
      </c>
      <c r="H1236" s="63">
        <f t="shared" si="2210"/>
        <v>2</v>
      </c>
      <c r="I1236" s="106" t="str">
        <f t="shared" si="2186"/>
        <v>是</v>
      </c>
      <c r="J1236" s="146" t="str">
        <f t="shared" si="2193"/>
        <v>项</v>
      </c>
      <c r="K1236" s="146" t="str">
        <f t="shared" si="2194"/>
        <v>224</v>
      </c>
      <c r="N1236" s="218">
        <v>2</v>
      </c>
      <c r="O1236" s="146">
        <v>2</v>
      </c>
      <c r="P1236" s="219">
        <f t="shared" si="2211"/>
        <v>2</v>
      </c>
      <c r="Q1236" s="219">
        <v>0</v>
      </c>
      <c r="R1236" s="219">
        <v>0</v>
      </c>
      <c r="S1236" s="219">
        <f>VLOOKUP(A:A,[3]全区!$A$1:$O$65536,15,FALSE)</f>
        <v>0</v>
      </c>
      <c r="T1236" s="219">
        <v>0</v>
      </c>
      <c r="U1236" s="146">
        <f>VLOOKUP(A:A,[3]全区!$A$1:$Q$65536,17,FALSE)</f>
        <v>0</v>
      </c>
      <c r="V1236" s="219">
        <f t="shared" si="2212"/>
        <v>0</v>
      </c>
      <c r="W1236" s="219">
        <v>0</v>
      </c>
      <c r="X1236" s="182">
        <f>VLOOKUP(A:A,[3]全区!$A$1:$S$65536,19,FALSE)</f>
        <v>0</v>
      </c>
      <c r="Y1236" s="219">
        <f t="shared" si="2213"/>
        <v>0</v>
      </c>
      <c r="AA1236" s="182">
        <f>VLOOKUP(A:A,[2]全区!$A$1:$T$65536,20,FALSE)</f>
        <v>20</v>
      </c>
      <c r="AB1236" s="219">
        <f t="shared" si="2214"/>
        <v>20</v>
      </c>
      <c r="AC1236" s="182">
        <f>VLOOKUP(A:A,[1]全区!$A$1:$V$65536,22,FALSE)</f>
        <v>0</v>
      </c>
      <c r="AD1236" s="219">
        <f t="shared" si="2215"/>
        <v>0</v>
      </c>
      <c r="AE1236" s="182">
        <f>VLOOKUP(A:A,[2]全区!$A$1:$P$65536,16,FALSE)</f>
        <v>0</v>
      </c>
      <c r="AF1236" s="219">
        <f t="shared" si="2216"/>
        <v>0</v>
      </c>
      <c r="AH1236" s="182">
        <v>2</v>
      </c>
      <c r="AI1236" s="182">
        <f>VLOOKUP(A:A,'[4]YB01'!$A$1:$C$1317,3,FALSE)</f>
        <v>2</v>
      </c>
      <c r="AJ1236" s="177">
        <f t="shared" si="2217"/>
        <v>0</v>
      </c>
      <c r="AK1236" s="146">
        <v>2</v>
      </c>
      <c r="AL1236" s="146">
        <f t="shared" si="2218"/>
        <v>2</v>
      </c>
      <c r="AM1236" s="228">
        <v>2</v>
      </c>
      <c r="AN1236" s="182">
        <f t="shared" si="2203"/>
        <v>0</v>
      </c>
      <c r="AO1236" s="219">
        <v>0</v>
      </c>
      <c r="AP1236" s="176">
        <f>(SUMIF([5]预算调整!$O:$O,A:A,[5]预算调整!$AD:$AD))/10000</f>
        <v>0</v>
      </c>
      <c r="AQ1236" s="219">
        <f t="shared" si="2111"/>
        <v>0</v>
      </c>
      <c r="AR1236" s="219">
        <v>0</v>
      </c>
      <c r="AS1236" s="182">
        <f>(SUMIF([6]预算调整!$F:$F,A:A,[6]预算调整!$P:$P))/10000</f>
        <v>0</v>
      </c>
      <c r="AT1236" s="219">
        <f t="shared" si="2219"/>
        <v>0</v>
      </c>
      <c r="AW1236" s="231">
        <v>0</v>
      </c>
      <c r="AX1236" s="182">
        <f>(SUMIF([7]Sheet2!$B:$B,A:A,[7]Sheet2!$C:$C))/10000</f>
        <v>0</v>
      </c>
      <c r="AY1236" s="219">
        <f t="shared" si="2220"/>
        <v>0</v>
      </c>
      <c r="BC1236" s="182">
        <v>0</v>
      </c>
      <c r="BD1236" s="146">
        <f t="shared" si="2221"/>
        <v>0</v>
      </c>
      <c r="BE1236" s="182">
        <v>0</v>
      </c>
      <c r="BF1236" s="182">
        <f>SUMIF([8]Sheet1!$O:$O,A1236,[8]Sheet1!$AD:$AD)</f>
        <v>0</v>
      </c>
    </row>
    <row r="1237" hidden="1" customHeight="1" spans="1:58">
      <c r="A1237" s="208">
        <v>2240506</v>
      </c>
      <c r="B1237" s="60" t="s">
        <v>1042</v>
      </c>
      <c r="C1237" s="63">
        <f t="shared" si="2205"/>
        <v>0</v>
      </c>
      <c r="D1237" s="63">
        <f t="shared" si="2206"/>
        <v>0</v>
      </c>
      <c r="E1237" s="63">
        <f t="shared" si="2207"/>
        <v>0</v>
      </c>
      <c r="F1237" s="63">
        <f t="shared" si="2208"/>
        <v>0</v>
      </c>
      <c r="G1237" s="63">
        <f t="shared" si="2209"/>
        <v>0</v>
      </c>
      <c r="H1237" s="63">
        <f t="shared" si="2210"/>
        <v>0</v>
      </c>
      <c r="I1237" s="106" t="str">
        <f t="shared" si="2186"/>
        <v>否</v>
      </c>
      <c r="J1237" s="146" t="str">
        <f t="shared" si="2193"/>
        <v>项</v>
      </c>
      <c r="K1237" s="146" t="str">
        <f t="shared" si="2194"/>
        <v>224</v>
      </c>
      <c r="N1237" s="218">
        <v>0</v>
      </c>
      <c r="P1237" s="219">
        <f t="shared" si="2211"/>
        <v>0</v>
      </c>
      <c r="Q1237" s="219"/>
      <c r="R1237" s="219"/>
      <c r="S1237" s="219"/>
      <c r="T1237" s="219"/>
      <c r="V1237" s="219"/>
      <c r="W1237" s="219">
        <v>0</v>
      </c>
      <c r="Y1237" s="219">
        <f t="shared" si="2213"/>
        <v>0</v>
      </c>
      <c r="AB1237" s="219"/>
      <c r="AD1237" s="219">
        <f t="shared" si="2215"/>
        <v>0</v>
      </c>
      <c r="AF1237" s="219"/>
      <c r="AH1237" s="182">
        <v>0</v>
      </c>
      <c r="AI1237" s="182">
        <f>VLOOKUP(A:A,'[4]YB01'!$A$1:$C$1317,3,FALSE)</f>
        <v>0</v>
      </c>
      <c r="AJ1237" s="177">
        <f t="shared" si="2217"/>
        <v>0</v>
      </c>
      <c r="AK1237" s="146">
        <v>0</v>
      </c>
      <c r="AL1237" s="146">
        <f t="shared" si="2218"/>
        <v>0</v>
      </c>
      <c r="AM1237" s="228">
        <v>0</v>
      </c>
      <c r="AN1237" s="182">
        <f t="shared" si="2203"/>
        <v>0</v>
      </c>
      <c r="AO1237" s="219">
        <v>0</v>
      </c>
      <c r="AP1237" s="176">
        <f>(SUMIF([5]预算调整!$O:$O,A:A,[5]预算调整!$AD:$AD))/10000</f>
        <v>0</v>
      </c>
      <c r="AQ1237" s="219">
        <f t="shared" si="2111"/>
        <v>0</v>
      </c>
      <c r="AR1237" s="219">
        <v>0</v>
      </c>
      <c r="AS1237" s="182">
        <f>(SUMIF([6]预算调整!$F:$F,A:A,[6]预算调整!$P:$P))/10000</f>
        <v>0</v>
      </c>
      <c r="AT1237" s="219">
        <f t="shared" si="2219"/>
        <v>0</v>
      </c>
      <c r="AW1237" s="231">
        <v>0</v>
      </c>
      <c r="AX1237" s="182">
        <f>(SUMIF([7]Sheet2!$B:$B,A:A,[7]Sheet2!$C:$C))/10000</f>
        <v>0</v>
      </c>
      <c r="AY1237" s="219">
        <f t="shared" si="2220"/>
        <v>0</v>
      </c>
      <c r="BC1237" s="182">
        <v>0</v>
      </c>
      <c r="BD1237" s="146">
        <f t="shared" si="2221"/>
        <v>0</v>
      </c>
      <c r="BE1237" s="182">
        <v>0</v>
      </c>
      <c r="BF1237" s="182">
        <f>SUMIF([8]Sheet1!$O:$O,A1237,[8]Sheet1!$AD:$AD)</f>
        <v>0</v>
      </c>
    </row>
    <row r="1238" customHeight="1" spans="1:58">
      <c r="A1238" s="208">
        <v>2240507</v>
      </c>
      <c r="B1238" s="60" t="s">
        <v>1043</v>
      </c>
      <c r="C1238" s="63">
        <f t="shared" si="2205"/>
        <v>0</v>
      </c>
      <c r="D1238" s="63">
        <f t="shared" si="2206"/>
        <v>0</v>
      </c>
      <c r="E1238" s="63">
        <f t="shared" si="2207"/>
        <v>21</v>
      </c>
      <c r="F1238" s="63">
        <f t="shared" si="2208"/>
        <v>0</v>
      </c>
      <c r="G1238" s="63">
        <f t="shared" si="2209"/>
        <v>0</v>
      </c>
      <c r="H1238" s="63">
        <f t="shared" si="2210"/>
        <v>21</v>
      </c>
      <c r="I1238" s="106" t="str">
        <f t="shared" si="2186"/>
        <v>是</v>
      </c>
      <c r="J1238" s="146" t="str">
        <f t="shared" si="2193"/>
        <v>项</v>
      </c>
      <c r="K1238" s="146" t="str">
        <f t="shared" si="2194"/>
        <v>224</v>
      </c>
      <c r="N1238" s="218">
        <v>0</v>
      </c>
      <c r="O1238" s="146">
        <v>0</v>
      </c>
      <c r="P1238" s="219">
        <f t="shared" si="2211"/>
        <v>0</v>
      </c>
      <c r="Q1238" s="219">
        <v>0</v>
      </c>
      <c r="R1238" s="219">
        <v>0</v>
      </c>
      <c r="S1238" s="219">
        <f>VLOOKUP(A:A,[3]全区!$A$1:$O$65536,15,FALSE)</f>
        <v>0</v>
      </c>
      <c r="T1238" s="219">
        <v>0</v>
      </c>
      <c r="U1238" s="146">
        <f>VLOOKUP(A:A,[3]全区!$A$1:$Q$65536,17,FALSE)</f>
        <v>0</v>
      </c>
      <c r="V1238" s="219">
        <f t="shared" si="2212"/>
        <v>0</v>
      </c>
      <c r="W1238" s="219">
        <v>0</v>
      </c>
      <c r="X1238" s="182">
        <f>VLOOKUP(A:A,[3]全区!$A$1:$S$65536,19,FALSE)</f>
        <v>0</v>
      </c>
      <c r="Y1238" s="219">
        <f t="shared" si="2213"/>
        <v>0</v>
      </c>
      <c r="AA1238" s="182">
        <f>VLOOKUP(A:A,[2]全区!$A$1:$T$65536,20,FALSE)</f>
        <v>0</v>
      </c>
      <c r="AB1238" s="219">
        <f t="shared" si="2214"/>
        <v>0</v>
      </c>
      <c r="AC1238" s="182">
        <f>VLOOKUP(A:A,[1]全区!$A$1:$V$65536,22,FALSE)</f>
        <v>0</v>
      </c>
      <c r="AD1238" s="219">
        <f t="shared" si="2215"/>
        <v>0</v>
      </c>
      <c r="AE1238" s="182">
        <f>VLOOKUP(A:A,[2]全区!$A$1:$P$65536,16,FALSE)</f>
        <v>0</v>
      </c>
      <c r="AF1238" s="219">
        <f t="shared" si="2216"/>
        <v>0</v>
      </c>
      <c r="AH1238" s="182">
        <v>21</v>
      </c>
      <c r="AI1238" s="182">
        <f>VLOOKUP(A:A,'[4]YB01'!$A$1:$C$1317,3,FALSE)</f>
        <v>21</v>
      </c>
      <c r="AJ1238" s="177">
        <f t="shared" si="2217"/>
        <v>0</v>
      </c>
      <c r="AK1238" s="146">
        <v>21</v>
      </c>
      <c r="AL1238" s="146">
        <f t="shared" si="2218"/>
        <v>21</v>
      </c>
      <c r="AM1238" s="228">
        <v>20.7615</v>
      </c>
      <c r="AN1238" s="182">
        <f t="shared" si="2203"/>
        <v>0</v>
      </c>
      <c r="AO1238" s="219">
        <v>0</v>
      </c>
      <c r="AP1238" s="176">
        <f>(SUMIF([5]预算调整!$O:$O,A:A,[5]预算调整!$AD:$AD))/10000</f>
        <v>0</v>
      </c>
      <c r="AQ1238" s="219">
        <f t="shared" ref="AQ1238:AQ1272" si="2222">ROUND(AP1238,0)</f>
        <v>0</v>
      </c>
      <c r="AR1238" s="219">
        <v>0</v>
      </c>
      <c r="AS1238" s="182">
        <f>(SUMIF([6]预算调整!$F:$F,A:A,[6]预算调整!$P:$P))/10000</f>
        <v>0</v>
      </c>
      <c r="AT1238" s="219">
        <f t="shared" si="2219"/>
        <v>0</v>
      </c>
      <c r="AW1238" s="231">
        <v>0</v>
      </c>
      <c r="AX1238" s="182">
        <f>(SUMIF([7]Sheet2!$B:$B,A:A,[7]Sheet2!$C:$C))/10000</f>
        <v>0</v>
      </c>
      <c r="AY1238" s="219">
        <f t="shared" si="2220"/>
        <v>0</v>
      </c>
      <c r="BC1238" s="182">
        <v>0</v>
      </c>
      <c r="BD1238" s="146">
        <f t="shared" si="2221"/>
        <v>0</v>
      </c>
      <c r="BE1238" s="182">
        <v>0</v>
      </c>
      <c r="BF1238" s="182">
        <f>SUMIF([8]Sheet1!$O:$O,A1238,[8]Sheet1!$AD:$AD)</f>
        <v>0</v>
      </c>
    </row>
    <row r="1239" hidden="1" customHeight="1" spans="1:58">
      <c r="A1239" s="208">
        <v>2240508</v>
      </c>
      <c r="B1239" s="60" t="s">
        <v>1044</v>
      </c>
      <c r="C1239" s="63">
        <f t="shared" si="2205"/>
        <v>0</v>
      </c>
      <c r="D1239" s="63">
        <f t="shared" si="2206"/>
        <v>0</v>
      </c>
      <c r="E1239" s="63">
        <f t="shared" si="2207"/>
        <v>0</v>
      </c>
      <c r="F1239" s="63">
        <f t="shared" si="2208"/>
        <v>0</v>
      </c>
      <c r="G1239" s="63">
        <f t="shared" si="2209"/>
        <v>0</v>
      </c>
      <c r="H1239" s="63">
        <f t="shared" si="2210"/>
        <v>0</v>
      </c>
      <c r="I1239" s="106" t="str">
        <f t="shared" si="2186"/>
        <v>否</v>
      </c>
      <c r="J1239" s="146" t="str">
        <f t="shared" si="2193"/>
        <v>项</v>
      </c>
      <c r="K1239" s="146" t="str">
        <f t="shared" si="2194"/>
        <v>224</v>
      </c>
      <c r="N1239" s="218">
        <v>0</v>
      </c>
      <c r="P1239" s="219">
        <f t="shared" si="2211"/>
        <v>0</v>
      </c>
      <c r="Q1239" s="219"/>
      <c r="R1239" s="219"/>
      <c r="S1239" s="219"/>
      <c r="T1239" s="219"/>
      <c r="V1239" s="219"/>
      <c r="W1239" s="219">
        <v>0</v>
      </c>
      <c r="Y1239" s="219">
        <f t="shared" si="2213"/>
        <v>0</v>
      </c>
      <c r="AB1239" s="219"/>
      <c r="AD1239" s="219">
        <f t="shared" si="2215"/>
        <v>0</v>
      </c>
      <c r="AF1239" s="219"/>
      <c r="AH1239" s="182">
        <v>0</v>
      </c>
      <c r="AI1239" s="182">
        <f>VLOOKUP(A:A,'[4]YB01'!$A$1:$C$1317,3,FALSE)</f>
        <v>0</v>
      </c>
      <c r="AJ1239" s="177">
        <f t="shared" si="2217"/>
        <v>0</v>
      </c>
      <c r="AK1239" s="146">
        <v>0</v>
      </c>
      <c r="AL1239" s="146">
        <f t="shared" si="2218"/>
        <v>0</v>
      </c>
      <c r="AM1239" s="228">
        <v>0</v>
      </c>
      <c r="AN1239" s="182">
        <f t="shared" si="2203"/>
        <v>0</v>
      </c>
      <c r="AO1239" s="219">
        <v>0</v>
      </c>
      <c r="AP1239" s="176">
        <f>(SUMIF([5]预算调整!$O:$O,A:A,[5]预算调整!$AD:$AD))/10000</f>
        <v>0</v>
      </c>
      <c r="AQ1239" s="219">
        <f t="shared" si="2222"/>
        <v>0</v>
      </c>
      <c r="AR1239" s="219">
        <v>0</v>
      </c>
      <c r="AS1239" s="182">
        <f>(SUMIF([6]预算调整!$F:$F,A:A,[6]预算调整!$P:$P))/10000</f>
        <v>0</v>
      </c>
      <c r="AT1239" s="219">
        <f t="shared" si="2219"/>
        <v>0</v>
      </c>
      <c r="AW1239" s="231">
        <v>0</v>
      </c>
      <c r="AX1239" s="182">
        <f>(SUMIF([7]Sheet2!$B:$B,A:A,[7]Sheet2!$C:$C))/10000</f>
        <v>0</v>
      </c>
      <c r="AY1239" s="219">
        <f t="shared" si="2220"/>
        <v>0</v>
      </c>
      <c r="BC1239" s="182">
        <v>0</v>
      </c>
      <c r="BD1239" s="146">
        <f t="shared" si="2221"/>
        <v>0</v>
      </c>
      <c r="BE1239" s="182">
        <v>0</v>
      </c>
      <c r="BF1239" s="182">
        <f>SUMIF([8]Sheet1!$O:$O,A1239,[8]Sheet1!$AD:$AD)</f>
        <v>0</v>
      </c>
    </row>
    <row r="1240" hidden="1" customHeight="1" spans="1:58">
      <c r="A1240" s="208">
        <v>2240509</v>
      </c>
      <c r="B1240" s="60" t="s">
        <v>1045</v>
      </c>
      <c r="C1240" s="63">
        <f t="shared" si="2205"/>
        <v>0</v>
      </c>
      <c r="D1240" s="63">
        <f t="shared" si="2206"/>
        <v>0</v>
      </c>
      <c r="E1240" s="63">
        <f t="shared" si="2207"/>
        <v>0</v>
      </c>
      <c r="F1240" s="63">
        <f t="shared" si="2208"/>
        <v>0</v>
      </c>
      <c r="G1240" s="63">
        <f t="shared" si="2209"/>
        <v>0</v>
      </c>
      <c r="H1240" s="63">
        <f t="shared" si="2210"/>
        <v>0</v>
      </c>
      <c r="I1240" s="106" t="str">
        <f t="shared" si="2186"/>
        <v>否</v>
      </c>
      <c r="J1240" s="146" t="str">
        <f t="shared" si="2193"/>
        <v>项</v>
      </c>
      <c r="K1240" s="146" t="str">
        <f t="shared" si="2194"/>
        <v>224</v>
      </c>
      <c r="N1240" s="218">
        <v>0</v>
      </c>
      <c r="P1240" s="219">
        <f t="shared" si="2211"/>
        <v>0</v>
      </c>
      <c r="Q1240" s="219"/>
      <c r="R1240" s="219"/>
      <c r="S1240" s="219"/>
      <c r="T1240" s="219"/>
      <c r="V1240" s="219"/>
      <c r="W1240" s="219">
        <v>0</v>
      </c>
      <c r="Y1240" s="219">
        <f t="shared" si="2213"/>
        <v>0</v>
      </c>
      <c r="AB1240" s="219"/>
      <c r="AD1240" s="219">
        <f t="shared" si="2215"/>
        <v>0</v>
      </c>
      <c r="AF1240" s="219"/>
      <c r="AH1240" s="182">
        <v>0</v>
      </c>
      <c r="AI1240" s="182">
        <f>VLOOKUP(A:A,'[4]YB01'!$A$1:$C$1317,3,FALSE)</f>
        <v>0</v>
      </c>
      <c r="AJ1240" s="177">
        <f t="shared" si="2217"/>
        <v>0</v>
      </c>
      <c r="AK1240" s="146">
        <v>0</v>
      </c>
      <c r="AL1240" s="146">
        <f t="shared" si="2218"/>
        <v>0</v>
      </c>
      <c r="AM1240" s="228">
        <v>0</v>
      </c>
      <c r="AN1240" s="182">
        <f t="shared" si="2203"/>
        <v>0</v>
      </c>
      <c r="AO1240" s="219">
        <v>0</v>
      </c>
      <c r="AP1240" s="176">
        <f>(SUMIF([5]预算调整!$O:$O,A:A,[5]预算调整!$AD:$AD))/10000</f>
        <v>0</v>
      </c>
      <c r="AQ1240" s="219">
        <f t="shared" si="2222"/>
        <v>0</v>
      </c>
      <c r="AR1240" s="219">
        <v>0</v>
      </c>
      <c r="AS1240" s="182">
        <f>(SUMIF([6]预算调整!$F:$F,A:A,[6]预算调整!$P:$P))/10000</f>
        <v>0</v>
      </c>
      <c r="AT1240" s="219">
        <f t="shared" si="2219"/>
        <v>0</v>
      </c>
      <c r="AW1240" s="231">
        <v>0</v>
      </c>
      <c r="AX1240" s="182">
        <f>(SUMIF([7]Sheet2!$B:$B,A:A,[7]Sheet2!$C:$C))/10000</f>
        <v>0</v>
      </c>
      <c r="AY1240" s="219">
        <f t="shared" si="2220"/>
        <v>0</v>
      </c>
      <c r="BC1240" s="182">
        <v>0</v>
      </c>
      <c r="BD1240" s="146">
        <f t="shared" si="2221"/>
        <v>0</v>
      </c>
      <c r="BE1240" s="182">
        <v>0</v>
      </c>
      <c r="BF1240" s="182">
        <f>SUMIF([8]Sheet1!$O:$O,A1240,[8]Sheet1!$AD:$AD)</f>
        <v>0</v>
      </c>
    </row>
    <row r="1241" customHeight="1" spans="1:58">
      <c r="A1241" s="208">
        <v>2240510</v>
      </c>
      <c r="B1241" s="60" t="s">
        <v>1046</v>
      </c>
      <c r="C1241" s="63">
        <f t="shared" si="2205"/>
        <v>25</v>
      </c>
      <c r="D1241" s="63">
        <f t="shared" si="2206"/>
        <v>0</v>
      </c>
      <c r="E1241" s="63">
        <f t="shared" si="2207"/>
        <v>-2</v>
      </c>
      <c r="F1241" s="63">
        <f t="shared" si="2208"/>
        <v>0</v>
      </c>
      <c r="G1241" s="63">
        <f t="shared" si="2209"/>
        <v>0</v>
      </c>
      <c r="H1241" s="63">
        <f t="shared" si="2210"/>
        <v>23</v>
      </c>
      <c r="I1241" s="106" t="str">
        <f t="shared" si="2186"/>
        <v>是</v>
      </c>
      <c r="J1241" s="146" t="str">
        <f t="shared" si="2193"/>
        <v>项</v>
      </c>
      <c r="K1241" s="146" t="str">
        <f t="shared" si="2194"/>
        <v>224</v>
      </c>
      <c r="N1241" s="218">
        <v>25</v>
      </c>
      <c r="O1241" s="146">
        <v>25.334128</v>
      </c>
      <c r="P1241" s="219">
        <f t="shared" si="2211"/>
        <v>25</v>
      </c>
      <c r="Q1241" s="219">
        <v>0</v>
      </c>
      <c r="R1241" s="219">
        <v>0</v>
      </c>
      <c r="S1241" s="219">
        <f>VLOOKUP(A:A,[3]全区!$A$1:$O$65536,15,FALSE)</f>
        <v>0</v>
      </c>
      <c r="T1241" s="219">
        <v>0</v>
      </c>
      <c r="U1241" s="146">
        <f>VLOOKUP(A:A,[3]全区!$A$1:$Q$65536,17,FALSE)</f>
        <v>0</v>
      </c>
      <c r="V1241" s="219">
        <f t="shared" si="2212"/>
        <v>0</v>
      </c>
      <c r="W1241" s="219">
        <v>0</v>
      </c>
      <c r="X1241" s="182">
        <f>VLOOKUP(A:A,[3]全区!$A$1:$S$65536,19,FALSE)</f>
        <v>0</v>
      </c>
      <c r="Y1241" s="219">
        <f t="shared" si="2213"/>
        <v>0</v>
      </c>
      <c r="AA1241" s="182">
        <f>VLOOKUP(A:A,[2]全区!$A$1:$T$65536,20,FALSE)</f>
        <v>0</v>
      </c>
      <c r="AB1241" s="219">
        <f t="shared" si="2214"/>
        <v>0</v>
      </c>
      <c r="AC1241" s="182">
        <f>VLOOKUP(A:A,[1]全区!$A$1:$V$65536,22,FALSE)</f>
        <v>0</v>
      </c>
      <c r="AD1241" s="219">
        <f t="shared" si="2215"/>
        <v>0</v>
      </c>
      <c r="AE1241" s="182">
        <f>VLOOKUP(A:A,[2]全区!$A$1:$P$65536,16,FALSE)</f>
        <v>0</v>
      </c>
      <c r="AF1241" s="219">
        <f t="shared" si="2216"/>
        <v>0</v>
      </c>
      <c r="AH1241" s="182">
        <v>23</v>
      </c>
      <c r="AI1241" s="182">
        <f>VLOOKUP(A:A,'[4]YB01'!$A$1:$C$1317,3,FALSE)</f>
        <v>23</v>
      </c>
      <c r="AJ1241" s="177">
        <f t="shared" si="2217"/>
        <v>0</v>
      </c>
      <c r="AK1241" s="146">
        <v>23</v>
      </c>
      <c r="AL1241" s="146">
        <f t="shared" si="2218"/>
        <v>23</v>
      </c>
      <c r="AM1241" s="228">
        <v>22.995678</v>
      </c>
      <c r="AN1241" s="182">
        <f t="shared" si="2203"/>
        <v>0</v>
      </c>
      <c r="AO1241" s="219">
        <v>0</v>
      </c>
      <c r="AP1241" s="176">
        <f>(SUMIF([5]预算调整!$O:$O,A:A,[5]预算调整!$AD:$AD))/10000</f>
        <v>0</v>
      </c>
      <c r="AQ1241" s="219">
        <f t="shared" si="2222"/>
        <v>0</v>
      </c>
      <c r="AR1241" s="219">
        <v>0</v>
      </c>
      <c r="AS1241" s="182">
        <f>(SUMIF([6]预算调整!$F:$F,A:A,[6]预算调整!$P:$P))/10000</f>
        <v>0</v>
      </c>
      <c r="AT1241" s="219">
        <f t="shared" si="2219"/>
        <v>0</v>
      </c>
      <c r="AW1241" s="231">
        <v>0</v>
      </c>
      <c r="AX1241" s="182">
        <f>(SUMIF([7]Sheet2!$B:$B,A:A,[7]Sheet2!$C:$C))/10000</f>
        <v>0</v>
      </c>
      <c r="AY1241" s="219">
        <f t="shared" si="2220"/>
        <v>0</v>
      </c>
      <c r="BC1241" s="182">
        <v>0</v>
      </c>
      <c r="BD1241" s="146">
        <f t="shared" si="2221"/>
        <v>0</v>
      </c>
      <c r="BE1241" s="182">
        <v>0</v>
      </c>
      <c r="BF1241" s="182">
        <f>SUMIF([8]Sheet1!$O:$O,A1241,[8]Sheet1!$AD:$AD)</f>
        <v>0</v>
      </c>
    </row>
    <row r="1242" customHeight="1" spans="1:58">
      <c r="A1242" s="208">
        <v>2240550</v>
      </c>
      <c r="B1242" s="60" t="s">
        <v>1047</v>
      </c>
      <c r="C1242" s="63">
        <f t="shared" si="2205"/>
        <v>70</v>
      </c>
      <c r="D1242" s="63">
        <f t="shared" si="2206"/>
        <v>0</v>
      </c>
      <c r="E1242" s="63">
        <f t="shared" si="2207"/>
        <v>33</v>
      </c>
      <c r="F1242" s="63">
        <f t="shared" si="2208"/>
        <v>0</v>
      </c>
      <c r="G1242" s="63">
        <f t="shared" si="2209"/>
        <v>0</v>
      </c>
      <c r="H1242" s="63">
        <f t="shared" si="2210"/>
        <v>103</v>
      </c>
      <c r="I1242" s="106" t="str">
        <f t="shared" si="2186"/>
        <v>是</v>
      </c>
      <c r="J1242" s="146" t="str">
        <f t="shared" si="2193"/>
        <v>项</v>
      </c>
      <c r="K1242" s="146" t="str">
        <f t="shared" si="2194"/>
        <v>224</v>
      </c>
      <c r="N1242" s="218">
        <v>70</v>
      </c>
      <c r="O1242" s="146">
        <v>70.240191</v>
      </c>
      <c r="P1242" s="219">
        <f t="shared" si="2211"/>
        <v>70</v>
      </c>
      <c r="Q1242" s="219">
        <v>0</v>
      </c>
      <c r="R1242" s="219">
        <v>0</v>
      </c>
      <c r="S1242" s="219">
        <f>VLOOKUP(A:A,[3]全区!$A$1:$O$65536,15,FALSE)</f>
        <v>0</v>
      </c>
      <c r="T1242" s="219">
        <v>0</v>
      </c>
      <c r="U1242" s="146">
        <f>VLOOKUP(A:A,[3]全区!$A$1:$Q$65536,17,FALSE)</f>
        <v>0</v>
      </c>
      <c r="V1242" s="219">
        <f t="shared" si="2212"/>
        <v>0</v>
      </c>
      <c r="W1242" s="219">
        <v>0</v>
      </c>
      <c r="X1242" s="182">
        <f>VLOOKUP(A:A,[3]全区!$A$1:$S$65536,19,FALSE)</f>
        <v>0</v>
      </c>
      <c r="Y1242" s="219">
        <f t="shared" si="2213"/>
        <v>0</v>
      </c>
      <c r="AA1242" s="182">
        <f>VLOOKUP(A:A,[2]全区!$A$1:$T$65536,20,FALSE)</f>
        <v>0</v>
      </c>
      <c r="AB1242" s="219">
        <f t="shared" si="2214"/>
        <v>0</v>
      </c>
      <c r="AC1242" s="182">
        <f>VLOOKUP(A:A,[1]全区!$A$1:$V$65536,22,FALSE)</f>
        <v>0</v>
      </c>
      <c r="AD1242" s="219">
        <f t="shared" si="2215"/>
        <v>0</v>
      </c>
      <c r="AE1242" s="182">
        <f>VLOOKUP(A:A,[2]全区!$A$1:$P$65536,16,FALSE)</f>
        <v>0</v>
      </c>
      <c r="AF1242" s="219">
        <f t="shared" si="2216"/>
        <v>0</v>
      </c>
      <c r="AH1242" s="182">
        <v>75</v>
      </c>
      <c r="AI1242" s="182">
        <f>VLOOKUP(A:A,'[4]YB01'!$A$1:$C$1317,3,FALSE)</f>
        <v>75</v>
      </c>
      <c r="AJ1242" s="177">
        <f t="shared" si="2217"/>
        <v>7</v>
      </c>
      <c r="AK1242" s="146">
        <v>75</v>
      </c>
      <c r="AL1242" s="146">
        <f t="shared" si="2218"/>
        <v>75</v>
      </c>
      <c r="AM1242" s="228">
        <v>75.125221</v>
      </c>
      <c r="AN1242" s="182">
        <f t="shared" si="2203"/>
        <v>28</v>
      </c>
      <c r="AO1242" s="219">
        <v>7</v>
      </c>
      <c r="AP1242" s="176">
        <f>(SUMIF([5]预算调整!$O:$O,A:A,[5]预算调整!$AD:$AD))/10000</f>
        <v>6.843969</v>
      </c>
      <c r="AQ1242" s="219">
        <f t="shared" si="2222"/>
        <v>7</v>
      </c>
      <c r="AR1242" s="219">
        <v>0</v>
      </c>
      <c r="AS1242" s="182">
        <f>(SUMIF([6]预算调整!$F:$F,A:A,[6]预算调整!$P:$P))/10000</f>
        <v>0</v>
      </c>
      <c r="AT1242" s="219">
        <f t="shared" si="2219"/>
        <v>0</v>
      </c>
      <c r="AW1242" s="231">
        <v>0</v>
      </c>
      <c r="AX1242" s="182">
        <f>(SUMIF([7]Sheet2!$B:$B,A:A,[7]Sheet2!$C:$C))/10000</f>
        <v>0</v>
      </c>
      <c r="AY1242" s="219">
        <f t="shared" si="2220"/>
        <v>0</v>
      </c>
      <c r="BC1242" s="182">
        <v>28</v>
      </c>
      <c r="BD1242" s="146">
        <f t="shared" si="2221"/>
        <v>28</v>
      </c>
      <c r="BE1242" s="182">
        <v>28.247</v>
      </c>
      <c r="BF1242" s="182">
        <f>SUMIF([8]Sheet1!$O:$O,A1242,[8]Sheet1!$AD:$AD)</f>
        <v>282470</v>
      </c>
    </row>
    <row r="1243" hidden="1" customHeight="1" spans="1:58">
      <c r="A1243" s="208">
        <v>2240599</v>
      </c>
      <c r="B1243" s="60" t="s">
        <v>1048</v>
      </c>
      <c r="C1243" s="63">
        <f t="shared" si="2205"/>
        <v>0</v>
      </c>
      <c r="D1243" s="63">
        <f t="shared" si="2206"/>
        <v>0</v>
      </c>
      <c r="E1243" s="63">
        <f t="shared" si="2207"/>
        <v>0</v>
      </c>
      <c r="F1243" s="63">
        <f t="shared" si="2208"/>
        <v>0</v>
      </c>
      <c r="G1243" s="63">
        <f t="shared" si="2209"/>
        <v>0</v>
      </c>
      <c r="H1243" s="63">
        <f t="shared" si="2210"/>
        <v>0</v>
      </c>
      <c r="I1243" s="106" t="str">
        <f t="shared" si="2186"/>
        <v>否</v>
      </c>
      <c r="J1243" s="146" t="str">
        <f t="shared" si="2193"/>
        <v>项</v>
      </c>
      <c r="K1243" s="146" t="str">
        <f t="shared" si="2194"/>
        <v>224</v>
      </c>
      <c r="N1243" s="218">
        <v>0</v>
      </c>
      <c r="P1243" s="219">
        <f t="shared" si="2211"/>
        <v>0</v>
      </c>
      <c r="Q1243" s="219"/>
      <c r="R1243" s="219"/>
      <c r="S1243" s="219"/>
      <c r="T1243" s="219"/>
      <c r="V1243" s="219"/>
      <c r="W1243" s="219">
        <v>0</v>
      </c>
      <c r="Y1243" s="219">
        <f t="shared" si="2213"/>
        <v>0</v>
      </c>
      <c r="AB1243" s="219"/>
      <c r="AD1243" s="219">
        <f t="shared" si="2215"/>
        <v>0</v>
      </c>
      <c r="AF1243" s="219"/>
      <c r="AH1243" s="182">
        <v>0</v>
      </c>
      <c r="AI1243" s="182">
        <f>VLOOKUP(A:A,'[4]YB01'!$A$1:$C$1317,3,FALSE)</f>
        <v>0</v>
      </c>
      <c r="AJ1243" s="177">
        <f t="shared" si="2217"/>
        <v>0</v>
      </c>
      <c r="AK1243" s="146">
        <v>0</v>
      </c>
      <c r="AL1243" s="146">
        <f t="shared" si="2218"/>
        <v>0</v>
      </c>
      <c r="AM1243" s="228">
        <v>0</v>
      </c>
      <c r="AN1243" s="182">
        <f t="shared" si="2203"/>
        <v>0</v>
      </c>
      <c r="AO1243" s="219">
        <v>0</v>
      </c>
      <c r="AP1243" s="176">
        <f>(SUMIF([5]预算调整!$O:$O,A:A,[5]预算调整!$AD:$AD))/10000</f>
        <v>0</v>
      </c>
      <c r="AQ1243" s="219">
        <f t="shared" si="2222"/>
        <v>0</v>
      </c>
      <c r="AR1243" s="219">
        <v>0</v>
      </c>
      <c r="AS1243" s="182">
        <f>(SUMIF([6]预算调整!$F:$F,A:A,[6]预算调整!$P:$P))/10000</f>
        <v>0</v>
      </c>
      <c r="AT1243" s="219">
        <f t="shared" si="2219"/>
        <v>0</v>
      </c>
      <c r="AW1243" s="231">
        <v>0</v>
      </c>
      <c r="AX1243" s="182">
        <f>(SUMIF([7]Sheet2!$B:$B,A:A,[7]Sheet2!$C:$C))/10000</f>
        <v>0</v>
      </c>
      <c r="AY1243" s="219">
        <f t="shared" si="2220"/>
        <v>0</v>
      </c>
      <c r="BC1243" s="182">
        <v>0</v>
      </c>
      <c r="BD1243" s="146">
        <f t="shared" si="2221"/>
        <v>0</v>
      </c>
      <c r="BE1243" s="182">
        <v>0</v>
      </c>
      <c r="BF1243" s="182">
        <f>SUMIF([8]Sheet1!$O:$O,A1243,[8]Sheet1!$AD:$AD)</f>
        <v>0</v>
      </c>
    </row>
    <row r="1244" s="177" customFormat="1" customHeight="1" spans="1:58">
      <c r="A1244" s="209">
        <v>22406</v>
      </c>
      <c r="B1244" s="207" t="s">
        <v>1049</v>
      </c>
      <c r="C1244" s="66">
        <f t="shared" ref="C1244:H1244" si="2223">SUM(C1245:C1247)</f>
        <v>1365</v>
      </c>
      <c r="D1244" s="66">
        <f t="shared" si="2223"/>
        <v>106</v>
      </c>
      <c r="E1244" s="66">
        <f t="shared" si="2223"/>
        <v>-1023</v>
      </c>
      <c r="F1244" s="66">
        <f t="shared" si="2223"/>
        <v>-10</v>
      </c>
      <c r="G1244" s="66">
        <f t="shared" si="2223"/>
        <v>96</v>
      </c>
      <c r="H1244" s="66">
        <f t="shared" si="2223"/>
        <v>342</v>
      </c>
      <c r="I1244" s="106" t="str">
        <f t="shared" si="2186"/>
        <v>是</v>
      </c>
      <c r="J1244" s="143" t="str">
        <f t="shared" si="2193"/>
        <v>款</v>
      </c>
      <c r="K1244" s="143" t="str">
        <f t="shared" si="2194"/>
        <v>224</v>
      </c>
      <c r="L1244" s="143"/>
      <c r="M1244" s="143"/>
      <c r="N1244" s="143"/>
      <c r="O1244" s="143"/>
      <c r="P1244" s="143"/>
      <c r="Q1244" s="143"/>
      <c r="R1244" s="143"/>
      <c r="S1244" s="143"/>
      <c r="T1244" s="143"/>
      <c r="U1244" s="143"/>
      <c r="V1244" s="143"/>
      <c r="W1244" s="143"/>
      <c r="AN1244" s="182">
        <f t="shared" si="2203"/>
        <v>0</v>
      </c>
      <c r="AO1244" s="219"/>
      <c r="AP1244" s="176">
        <f>(SUMIF([5]预算调整!$O:$O,A:A,[5]预算调整!$AD:$AD))/10000</f>
        <v>0</v>
      </c>
      <c r="AQ1244" s="219">
        <f t="shared" si="2222"/>
        <v>0</v>
      </c>
      <c r="AR1244" s="219"/>
      <c r="AS1244" s="182">
        <v>0</v>
      </c>
      <c r="AX1244" s="182">
        <v>0</v>
      </c>
      <c r="BC1244" s="182"/>
      <c r="BD1244" s="182"/>
      <c r="BE1244" s="182">
        <v>0</v>
      </c>
      <c r="BF1244" s="182"/>
    </row>
    <row r="1245" customHeight="1" spans="1:58">
      <c r="A1245" s="208">
        <v>2240601</v>
      </c>
      <c r="B1245" s="60" t="s">
        <v>1050</v>
      </c>
      <c r="C1245" s="63">
        <f t="shared" ref="C1245:C1247" si="2224">N1245+T1245+W1245</f>
        <v>1342</v>
      </c>
      <c r="D1245" s="63">
        <f t="shared" ref="D1245:D1247" si="2225">Q1245+T1245</f>
        <v>106</v>
      </c>
      <c r="E1245" s="63">
        <f t="shared" ref="E1245:E1247" si="2226">H1245-C1245</f>
        <v>-1040</v>
      </c>
      <c r="F1245" s="63">
        <f t="shared" ref="F1245:F1247" si="2227">G1245-D1245</f>
        <v>-30</v>
      </c>
      <c r="G1245" s="63">
        <f t="shared" ref="G1245:G1247" si="2228">AW1245</f>
        <v>76</v>
      </c>
      <c r="H1245" s="63">
        <f t="shared" ref="H1245:H1247" si="2229">AK1245+AN1245</f>
        <v>302</v>
      </c>
      <c r="I1245" s="106" t="str">
        <f t="shared" si="2186"/>
        <v>是</v>
      </c>
      <c r="J1245" s="146" t="str">
        <f t="shared" si="2193"/>
        <v>项</v>
      </c>
      <c r="K1245" s="146" t="str">
        <f t="shared" si="2194"/>
        <v>224</v>
      </c>
      <c r="N1245" s="218">
        <v>1224</v>
      </c>
      <c r="O1245" s="146">
        <v>1224.29225</v>
      </c>
      <c r="P1245" s="219">
        <f>ROUND(O1245,0)</f>
        <v>1224</v>
      </c>
      <c r="Q1245" s="219">
        <v>0</v>
      </c>
      <c r="R1245" s="219">
        <v>0</v>
      </c>
      <c r="S1245" s="219">
        <f>VLOOKUP(A:A,[3]全区!$A$1:$O$65536,15,FALSE)</f>
        <v>0</v>
      </c>
      <c r="T1245" s="219">
        <v>106</v>
      </c>
      <c r="U1245" s="146">
        <f>VLOOKUP(A:A,[3]全区!$A$1:$Q$65536,17,FALSE)</f>
        <v>106</v>
      </c>
      <c r="V1245" s="219">
        <f>ROUND(U1245,0)</f>
        <v>106</v>
      </c>
      <c r="W1245" s="219">
        <v>12</v>
      </c>
      <c r="X1245" s="182">
        <f>VLOOKUP(A:A,[3]全区!$A$1:$S$65536,19,FALSE)</f>
        <v>11.593018</v>
      </c>
      <c r="Y1245" s="219">
        <f>ROUND(X1245,0)</f>
        <v>12</v>
      </c>
      <c r="AA1245" s="182">
        <f>VLOOKUP(A:A,[2]全区!$A$1:$T$65536,20,FALSE)</f>
        <v>401.5</v>
      </c>
      <c r="AB1245" s="219">
        <f>ROUND(AA1245,0)</f>
        <v>402</v>
      </c>
      <c r="AC1245" s="182">
        <f>VLOOKUP(A:A,[1]全区!$A$1:$V$65536,22,FALSE)</f>
        <v>20</v>
      </c>
      <c r="AD1245" s="219">
        <f>ROUND(AC1245,0)</f>
        <v>20</v>
      </c>
      <c r="AE1245" s="182">
        <f>VLOOKUP(A:A,[2]全区!$A$1:$P$65536,16,FALSE)</f>
        <v>52.2</v>
      </c>
      <c r="AF1245" s="219">
        <f>ROUND(AE1245,0)</f>
        <v>52</v>
      </c>
      <c r="AH1245" s="182">
        <v>249</v>
      </c>
      <c r="AI1245" s="182">
        <f>VLOOKUP(A:A,'[4]YB01'!$A$1:$C$1317,3,FALSE)</f>
        <v>249</v>
      </c>
      <c r="AJ1245" s="177">
        <f t="shared" ref="AJ1245:AJ1247" si="2230">AO1245+AR1245</f>
        <v>0</v>
      </c>
      <c r="AK1245" s="146">
        <v>302</v>
      </c>
      <c r="AL1245" s="146">
        <f>ROUND(AM1245,0)</f>
        <v>302</v>
      </c>
      <c r="AM1245" s="228">
        <v>301.718838</v>
      </c>
      <c r="AN1245" s="182">
        <f t="shared" si="2203"/>
        <v>0</v>
      </c>
      <c r="AO1245" s="219">
        <v>0</v>
      </c>
      <c r="AP1245" s="176">
        <f>(SUMIF([5]预算调整!$O:$O,A:A,[5]预算调整!$AD:$AD))/10000</f>
        <v>0</v>
      </c>
      <c r="AQ1245" s="219">
        <f t="shared" si="2222"/>
        <v>0</v>
      </c>
      <c r="AR1245" s="219">
        <v>0</v>
      </c>
      <c r="AS1245" s="182">
        <f>(SUMIF([6]预算调整!$F:$F,A:A,[6]预算调整!$P:$P))/10000</f>
        <v>0.4</v>
      </c>
      <c r="AT1245" s="219">
        <f t="shared" ref="AT1245:AT1247" si="2231">ROUND(AS1245,0)</f>
        <v>0</v>
      </c>
      <c r="AW1245" s="231">
        <v>76</v>
      </c>
      <c r="AX1245" s="182">
        <f>(SUMIF([7]Sheet2!$B:$B,A:A,[7]Sheet2!$C:$C))/10000</f>
        <v>75.728541</v>
      </c>
      <c r="AY1245" s="219">
        <f t="shared" ref="AY1245:AY1247" si="2232">ROUND(AX1245,0)</f>
        <v>76</v>
      </c>
      <c r="BC1245" s="182">
        <v>0</v>
      </c>
      <c r="BD1245" s="146">
        <f t="shared" ref="BD1245:BD1247" si="2233">ROUND(BE1245,0)</f>
        <v>0</v>
      </c>
      <c r="BE1245" s="182">
        <v>0</v>
      </c>
      <c r="BF1245" s="182">
        <f>SUMIF([8]Sheet1!$O:$O,A1245,[8]Sheet1!$AD:$AD)</f>
        <v>0</v>
      </c>
    </row>
    <row r="1246" hidden="1" customHeight="1" spans="1:58">
      <c r="A1246" s="208">
        <v>2240602</v>
      </c>
      <c r="B1246" s="60" t="s">
        <v>1051</v>
      </c>
      <c r="C1246" s="63">
        <f t="shared" si="2224"/>
        <v>0</v>
      </c>
      <c r="D1246" s="63">
        <f t="shared" si="2225"/>
        <v>0</v>
      </c>
      <c r="E1246" s="63">
        <f t="shared" si="2226"/>
        <v>0</v>
      </c>
      <c r="F1246" s="63">
        <f t="shared" si="2227"/>
        <v>0</v>
      </c>
      <c r="G1246" s="63">
        <f t="shared" si="2228"/>
        <v>0</v>
      </c>
      <c r="H1246" s="63">
        <f t="shared" si="2229"/>
        <v>0</v>
      </c>
      <c r="I1246" s="106" t="str">
        <f t="shared" si="2186"/>
        <v>否</v>
      </c>
      <c r="J1246" s="146" t="str">
        <f t="shared" si="2193"/>
        <v>项</v>
      </c>
      <c r="K1246" s="146" t="str">
        <f t="shared" si="2194"/>
        <v>224</v>
      </c>
      <c r="N1246" s="218">
        <v>0</v>
      </c>
      <c r="O1246" s="146">
        <v>0</v>
      </c>
      <c r="P1246" s="219">
        <f>ROUND(O1246,0)</f>
        <v>0</v>
      </c>
      <c r="Q1246" s="219">
        <v>0</v>
      </c>
      <c r="R1246" s="219">
        <v>0</v>
      </c>
      <c r="S1246" s="219">
        <f>VLOOKUP(A:A,[3]全区!$A$1:$O$65536,15,FALSE)</f>
        <v>0</v>
      </c>
      <c r="T1246" s="219">
        <v>0</v>
      </c>
      <c r="U1246" s="146">
        <f>VLOOKUP(A:A,[3]全区!$A$1:$Q$65536,17,FALSE)</f>
        <v>0</v>
      </c>
      <c r="V1246" s="219">
        <f>ROUND(U1246,0)</f>
        <v>0</v>
      </c>
      <c r="W1246" s="219">
        <v>0</v>
      </c>
      <c r="X1246" s="182">
        <f>VLOOKUP(A:A,[3]全区!$A$1:$S$65536,19,FALSE)</f>
        <v>0</v>
      </c>
      <c r="Y1246" s="219">
        <f>ROUND(X1246,0)</f>
        <v>0</v>
      </c>
      <c r="AA1246" s="182">
        <f>VLOOKUP(A:A,[2]全区!$A$1:$T$65536,20,FALSE)</f>
        <v>0</v>
      </c>
      <c r="AB1246" s="219">
        <f>ROUND(AA1246,0)</f>
        <v>0</v>
      </c>
      <c r="AC1246" s="182">
        <f>VLOOKUP(A:A,[1]全区!$A$1:$V$65536,22,FALSE)</f>
        <v>0</v>
      </c>
      <c r="AD1246" s="219">
        <f>ROUND(AC1246,0)</f>
        <v>0</v>
      </c>
      <c r="AE1246" s="182">
        <f>VLOOKUP(A:A,[2]全区!$A$1:$P$65536,16,FALSE)</f>
        <v>0</v>
      </c>
      <c r="AF1246" s="219">
        <f>ROUND(AE1246,0)</f>
        <v>0</v>
      </c>
      <c r="AH1246" s="182">
        <v>0</v>
      </c>
      <c r="AI1246" s="182">
        <f>VLOOKUP(A:A,'[4]YB01'!$A$1:$C$1317,3,FALSE)</f>
        <v>0</v>
      </c>
      <c r="AJ1246" s="177">
        <f t="shared" si="2230"/>
        <v>0</v>
      </c>
      <c r="AK1246" s="146">
        <v>0</v>
      </c>
      <c r="AL1246" s="146">
        <f>ROUND(AM1246,0)</f>
        <v>0</v>
      </c>
      <c r="AM1246" s="228">
        <v>0</v>
      </c>
      <c r="AN1246" s="182">
        <f t="shared" si="2203"/>
        <v>0</v>
      </c>
      <c r="AO1246" s="219">
        <v>0</v>
      </c>
      <c r="AP1246" s="176">
        <f>(SUMIF([5]预算调整!$O:$O,A:A,[5]预算调整!$AD:$AD))/10000</f>
        <v>0</v>
      </c>
      <c r="AQ1246" s="219">
        <f t="shared" si="2222"/>
        <v>0</v>
      </c>
      <c r="AR1246" s="219">
        <v>0</v>
      </c>
      <c r="AS1246" s="182">
        <f>(SUMIF([6]预算调整!$F:$F,A:A,[6]预算调整!$P:$P))/10000</f>
        <v>0</v>
      </c>
      <c r="AT1246" s="219">
        <f t="shared" si="2231"/>
        <v>0</v>
      </c>
      <c r="AW1246" s="231">
        <v>0</v>
      </c>
      <c r="AX1246" s="182">
        <f>(SUMIF([7]Sheet2!$B:$B,A:A,[7]Sheet2!$C:$C))/10000</f>
        <v>0</v>
      </c>
      <c r="AY1246" s="219">
        <f t="shared" si="2232"/>
        <v>0</v>
      </c>
      <c r="BC1246" s="182">
        <v>0</v>
      </c>
      <c r="BD1246" s="146">
        <f t="shared" si="2233"/>
        <v>0</v>
      </c>
      <c r="BE1246" s="182">
        <v>0</v>
      </c>
      <c r="BF1246" s="182">
        <f>SUMIF([8]Sheet1!$O:$O,A1246,[8]Sheet1!$AD:$AD)</f>
        <v>0</v>
      </c>
    </row>
    <row r="1247" customHeight="1" spans="1:58">
      <c r="A1247" s="208">
        <v>2240699</v>
      </c>
      <c r="B1247" s="60" t="s">
        <v>1052</v>
      </c>
      <c r="C1247" s="63">
        <f t="shared" si="2224"/>
        <v>23</v>
      </c>
      <c r="D1247" s="63">
        <f t="shared" si="2225"/>
        <v>0</v>
      </c>
      <c r="E1247" s="63">
        <f t="shared" si="2226"/>
        <v>17</v>
      </c>
      <c r="F1247" s="63">
        <f t="shared" si="2227"/>
        <v>20</v>
      </c>
      <c r="G1247" s="63">
        <f t="shared" si="2228"/>
        <v>20</v>
      </c>
      <c r="H1247" s="63">
        <f t="shared" si="2229"/>
        <v>40</v>
      </c>
      <c r="I1247" s="106" t="str">
        <f t="shared" si="2186"/>
        <v>是</v>
      </c>
      <c r="J1247" s="146" t="str">
        <f t="shared" si="2193"/>
        <v>项</v>
      </c>
      <c r="K1247" s="146" t="str">
        <f t="shared" si="2194"/>
        <v>224</v>
      </c>
      <c r="N1247" s="218">
        <v>0</v>
      </c>
      <c r="O1247" s="146">
        <v>0</v>
      </c>
      <c r="P1247" s="219">
        <f>ROUND(O1247,0)</f>
        <v>0</v>
      </c>
      <c r="Q1247" s="219">
        <v>0</v>
      </c>
      <c r="R1247" s="219">
        <v>0</v>
      </c>
      <c r="S1247" s="219">
        <f>VLOOKUP(A:A,[3]全区!$A$1:$O$65536,15,FALSE)</f>
        <v>0</v>
      </c>
      <c r="T1247" s="219">
        <v>0</v>
      </c>
      <c r="U1247" s="146">
        <f>VLOOKUP(A:A,[3]全区!$A$1:$Q$65536,17,FALSE)</f>
        <v>0</v>
      </c>
      <c r="V1247" s="219">
        <f>ROUND(U1247,0)</f>
        <v>0</v>
      </c>
      <c r="W1247" s="219">
        <v>23</v>
      </c>
      <c r="X1247" s="182">
        <f>VLOOKUP(A:A,[3]全区!$A$1:$S$65536,19,FALSE)</f>
        <v>23</v>
      </c>
      <c r="Y1247" s="219">
        <f>ROUND(X1247,0)</f>
        <v>23</v>
      </c>
      <c r="AA1247" s="182">
        <f>VLOOKUP(A:A,[2]全区!$A$1:$T$65536,20,FALSE)</f>
        <v>5.44</v>
      </c>
      <c r="AB1247" s="219">
        <f>ROUND(AA1247,0)</f>
        <v>5</v>
      </c>
      <c r="AC1247" s="182">
        <f>VLOOKUP(A:A,[1]全区!$A$1:$V$65536,22,FALSE)</f>
        <v>20</v>
      </c>
      <c r="AD1247" s="219">
        <f>ROUND(AC1247,0)</f>
        <v>20</v>
      </c>
      <c r="AE1247" s="182">
        <f>VLOOKUP(A:A,[2]全区!$A$1:$P$65536,16,FALSE)</f>
        <v>0</v>
      </c>
      <c r="AF1247" s="219">
        <f>ROUND(AE1247,0)</f>
        <v>0</v>
      </c>
      <c r="AH1247" s="182">
        <v>40</v>
      </c>
      <c r="AI1247" s="182">
        <f>VLOOKUP(A:A,'[4]YB01'!$A$1:$C$1317,3,FALSE)</f>
        <v>40</v>
      </c>
      <c r="AJ1247" s="177">
        <f t="shared" si="2230"/>
        <v>0</v>
      </c>
      <c r="AK1247" s="146">
        <v>40</v>
      </c>
      <c r="AL1247" s="146">
        <f>ROUND(AM1247,0)</f>
        <v>40</v>
      </c>
      <c r="AM1247" s="228">
        <v>39.995656</v>
      </c>
      <c r="AN1247" s="182">
        <f t="shared" si="2203"/>
        <v>0</v>
      </c>
      <c r="AO1247" s="219">
        <v>0</v>
      </c>
      <c r="AP1247" s="176">
        <f>(SUMIF([5]预算调整!$O:$O,A:A,[5]预算调整!$AD:$AD))/10000</f>
        <v>0</v>
      </c>
      <c r="AQ1247" s="219">
        <f t="shared" si="2222"/>
        <v>0</v>
      </c>
      <c r="AR1247" s="219">
        <v>0</v>
      </c>
      <c r="AS1247" s="182">
        <f>(SUMIF([6]预算调整!$F:$F,A:A,[6]预算调整!$P:$P))/10000</f>
        <v>0</v>
      </c>
      <c r="AT1247" s="219">
        <f t="shared" si="2231"/>
        <v>0</v>
      </c>
      <c r="AW1247" s="231">
        <v>20</v>
      </c>
      <c r="AX1247" s="182">
        <f>(SUMIF([7]Sheet2!$B:$B,A:A,[7]Sheet2!$C:$C))/10000</f>
        <v>20</v>
      </c>
      <c r="AY1247" s="219">
        <f t="shared" si="2232"/>
        <v>20</v>
      </c>
      <c r="BC1247" s="182">
        <v>0</v>
      </c>
      <c r="BD1247" s="146">
        <f t="shared" si="2233"/>
        <v>0</v>
      </c>
      <c r="BE1247" s="182">
        <v>0</v>
      </c>
      <c r="BF1247" s="182">
        <f>SUMIF([8]Sheet1!$O:$O,A1247,[8]Sheet1!$AD:$AD)</f>
        <v>0</v>
      </c>
    </row>
    <row r="1248" s="177" customFormat="1" customHeight="1" spans="1:58">
      <c r="A1248" s="209">
        <v>22407</v>
      </c>
      <c r="B1248" s="207" t="s">
        <v>1053</v>
      </c>
      <c r="C1248" s="66">
        <f t="shared" ref="C1248:H1248" si="2234">SUM(C1249:C1251)</f>
        <v>0</v>
      </c>
      <c r="D1248" s="66">
        <f t="shared" si="2234"/>
        <v>0</v>
      </c>
      <c r="E1248" s="66">
        <f t="shared" si="2234"/>
        <v>388</v>
      </c>
      <c r="F1248" s="66">
        <f t="shared" si="2234"/>
        <v>388</v>
      </c>
      <c r="G1248" s="66">
        <f t="shared" si="2234"/>
        <v>388</v>
      </c>
      <c r="H1248" s="66">
        <f t="shared" si="2234"/>
        <v>388</v>
      </c>
      <c r="I1248" s="106" t="str">
        <f t="shared" si="2186"/>
        <v>是</v>
      </c>
      <c r="J1248" s="143" t="str">
        <f t="shared" si="2193"/>
        <v>款</v>
      </c>
      <c r="K1248" s="143" t="str">
        <f t="shared" si="2194"/>
        <v>224</v>
      </c>
      <c r="L1248" s="143"/>
      <c r="M1248" s="143"/>
      <c r="N1248" s="143"/>
      <c r="O1248" s="143"/>
      <c r="P1248" s="143"/>
      <c r="Q1248" s="143"/>
      <c r="R1248" s="143"/>
      <c r="S1248" s="143"/>
      <c r="T1248" s="143"/>
      <c r="U1248" s="143"/>
      <c r="V1248" s="143"/>
      <c r="W1248" s="143"/>
      <c r="AN1248" s="182">
        <f t="shared" si="2203"/>
        <v>0</v>
      </c>
      <c r="AO1248" s="219"/>
      <c r="AP1248" s="176">
        <f>(SUMIF([5]预算调整!$O:$O,A:A,[5]预算调整!$AD:$AD))/10000</f>
        <v>0</v>
      </c>
      <c r="AQ1248" s="219">
        <f t="shared" si="2222"/>
        <v>0</v>
      </c>
      <c r="AR1248" s="219"/>
      <c r="AS1248" s="182">
        <v>0</v>
      </c>
      <c r="AX1248" s="182">
        <v>0</v>
      </c>
      <c r="BC1248" s="182"/>
      <c r="BD1248" s="182"/>
      <c r="BE1248" s="182">
        <v>0</v>
      </c>
      <c r="BF1248" s="182"/>
    </row>
    <row r="1249" customHeight="1" spans="1:58">
      <c r="A1249" s="208">
        <v>2240703</v>
      </c>
      <c r="B1249" s="60" t="s">
        <v>1054</v>
      </c>
      <c r="C1249" s="63">
        <f t="shared" ref="C1249:C1251" si="2235">N1249+T1249+W1249</f>
        <v>0</v>
      </c>
      <c r="D1249" s="63">
        <f t="shared" ref="D1249:D1251" si="2236">Q1249+T1249</f>
        <v>0</v>
      </c>
      <c r="E1249" s="63">
        <f t="shared" ref="E1249:E1251" si="2237">H1249-C1249</f>
        <v>388</v>
      </c>
      <c r="F1249" s="63">
        <f t="shared" ref="F1249:F1251" si="2238">G1249-D1249</f>
        <v>388</v>
      </c>
      <c r="G1249" s="63">
        <f t="shared" ref="G1249:G1251" si="2239">AW1249</f>
        <v>388</v>
      </c>
      <c r="H1249" s="63">
        <f t="shared" ref="H1249:H1251" si="2240">AK1249+AN1249</f>
        <v>388</v>
      </c>
      <c r="I1249" s="106" t="str">
        <f t="shared" si="2186"/>
        <v>是</v>
      </c>
      <c r="J1249" s="146" t="str">
        <f t="shared" si="2193"/>
        <v>项</v>
      </c>
      <c r="K1249" s="146" t="str">
        <f t="shared" si="2194"/>
        <v>224</v>
      </c>
      <c r="N1249" s="218">
        <v>0</v>
      </c>
      <c r="O1249" s="146">
        <v>0</v>
      </c>
      <c r="P1249" s="219">
        <f>ROUND(O1249,0)</f>
        <v>0</v>
      </c>
      <c r="Q1249" s="219">
        <v>0</v>
      </c>
      <c r="R1249" s="219">
        <v>0</v>
      </c>
      <c r="S1249" s="219">
        <f>VLOOKUP(A:A,[3]全区!$A$1:$O$65536,15,FALSE)</f>
        <v>0</v>
      </c>
      <c r="T1249" s="219">
        <v>0</v>
      </c>
      <c r="U1249" s="146">
        <f>VLOOKUP(A:A,[3]全区!$A$1:$Q$65536,17,FALSE)</f>
        <v>0</v>
      </c>
      <c r="V1249" s="219">
        <f>ROUND(U1249,0)</f>
        <v>0</v>
      </c>
      <c r="W1249" s="219">
        <v>0</v>
      </c>
      <c r="X1249" s="182">
        <f>VLOOKUP(A:A,[3]全区!$A$1:$S$65536,19,FALSE)</f>
        <v>0</v>
      </c>
      <c r="Y1249" s="219">
        <f>ROUND(X1249,0)</f>
        <v>0</v>
      </c>
      <c r="AA1249" s="182">
        <f>VLOOKUP(A:A,[2]全区!$A$1:$T$65536,20,FALSE)</f>
        <v>417.864</v>
      </c>
      <c r="AB1249" s="219">
        <f>ROUND(AA1249,0)</f>
        <v>418</v>
      </c>
      <c r="AC1249" s="182">
        <f>VLOOKUP(A:A,[1]全区!$A$1:$V$65536,22,FALSE)</f>
        <v>0</v>
      </c>
      <c r="AD1249" s="219">
        <f>ROUND(AC1249,0)</f>
        <v>0</v>
      </c>
      <c r="AE1249" s="182">
        <f>VLOOKUP(A:A,[2]全区!$A$1:$P$65536,16,FALSE)</f>
        <v>0</v>
      </c>
      <c r="AF1249" s="219">
        <f>ROUND(AE1249,0)</f>
        <v>0</v>
      </c>
      <c r="AH1249" s="182">
        <v>388</v>
      </c>
      <c r="AI1249" s="182">
        <f>VLOOKUP(A:A,'[4]YB01'!$A$1:$C$1317,3,FALSE)</f>
        <v>388</v>
      </c>
      <c r="AJ1249" s="177">
        <f t="shared" ref="AJ1249:AJ1251" si="2241">AO1249+AR1249</f>
        <v>0</v>
      </c>
      <c r="AK1249" s="146">
        <v>388</v>
      </c>
      <c r="AL1249" s="146">
        <f>ROUND(AM1249,0)</f>
        <v>388</v>
      </c>
      <c r="AM1249" s="228">
        <v>387.864</v>
      </c>
      <c r="AN1249" s="182">
        <f t="shared" si="2203"/>
        <v>0</v>
      </c>
      <c r="AO1249" s="219">
        <v>0</v>
      </c>
      <c r="AP1249" s="176">
        <f>(SUMIF([5]预算调整!$O:$O,A:A,[5]预算调整!$AD:$AD))/10000</f>
        <v>0</v>
      </c>
      <c r="AQ1249" s="219">
        <f t="shared" si="2222"/>
        <v>0</v>
      </c>
      <c r="AR1249" s="219">
        <v>0</v>
      </c>
      <c r="AS1249" s="182">
        <f>(SUMIF([6]预算调整!$F:$F,A:A,[6]预算调整!$P:$P))/10000</f>
        <v>0</v>
      </c>
      <c r="AT1249" s="219">
        <f t="shared" ref="AT1249:AT1251" si="2242">ROUND(AS1249,0)</f>
        <v>0</v>
      </c>
      <c r="AW1249" s="231">
        <v>388</v>
      </c>
      <c r="AX1249" s="182">
        <f>(SUMIF([7]Sheet2!$B:$B,A:A,[7]Sheet2!$C:$C))/10000</f>
        <v>387.864</v>
      </c>
      <c r="AY1249" s="219">
        <f t="shared" ref="AY1249:AY1251" si="2243">ROUND(AX1249,0)</f>
        <v>388</v>
      </c>
      <c r="BC1249" s="182">
        <v>0</v>
      </c>
      <c r="BD1249" s="146">
        <f t="shared" ref="BD1249:BD1251" si="2244">ROUND(BE1249,0)</f>
        <v>0</v>
      </c>
      <c r="BE1249" s="182">
        <v>0</v>
      </c>
      <c r="BF1249" s="182">
        <f>SUMIF([8]Sheet1!$O:$O,A1249,[8]Sheet1!$AD:$AD)</f>
        <v>0</v>
      </c>
    </row>
    <row r="1250" hidden="1" customHeight="1" spans="1:58">
      <c r="A1250" s="208">
        <v>2240704</v>
      </c>
      <c r="B1250" s="60" t="s">
        <v>1055</v>
      </c>
      <c r="C1250" s="63">
        <f t="shared" si="2235"/>
        <v>0</v>
      </c>
      <c r="D1250" s="63">
        <f t="shared" si="2236"/>
        <v>0</v>
      </c>
      <c r="E1250" s="63">
        <f t="shared" si="2237"/>
        <v>0</v>
      </c>
      <c r="F1250" s="63">
        <f t="shared" si="2238"/>
        <v>0</v>
      </c>
      <c r="G1250" s="63">
        <f t="shared" si="2239"/>
        <v>0</v>
      </c>
      <c r="H1250" s="63">
        <f t="shared" si="2240"/>
        <v>0</v>
      </c>
      <c r="I1250" s="106" t="str">
        <f t="shared" si="2186"/>
        <v>否</v>
      </c>
      <c r="J1250" s="146" t="str">
        <f t="shared" si="2193"/>
        <v>项</v>
      </c>
      <c r="K1250" s="146" t="str">
        <f t="shared" si="2194"/>
        <v>224</v>
      </c>
      <c r="N1250" s="218">
        <v>0</v>
      </c>
      <c r="O1250" s="146">
        <v>0</v>
      </c>
      <c r="P1250" s="219">
        <f>ROUND(O1250,0)</f>
        <v>0</v>
      </c>
      <c r="Q1250" s="219">
        <v>0</v>
      </c>
      <c r="R1250" s="219">
        <v>0</v>
      </c>
      <c r="S1250" s="219">
        <f>VLOOKUP(A:A,[3]全区!$A$1:$O$65536,15,FALSE)</f>
        <v>0</v>
      </c>
      <c r="T1250" s="219">
        <v>0</v>
      </c>
      <c r="U1250" s="146">
        <f>VLOOKUP(A:A,[3]全区!$A$1:$Q$65536,17,FALSE)</f>
        <v>0</v>
      </c>
      <c r="V1250" s="219">
        <f>ROUND(U1250,0)</f>
        <v>0</v>
      </c>
      <c r="W1250" s="219">
        <v>0</v>
      </c>
      <c r="X1250" s="182">
        <f>VLOOKUP(A:A,[3]全区!$A$1:$S$65536,19,FALSE)</f>
        <v>0</v>
      </c>
      <c r="Y1250" s="219">
        <f>ROUND(X1250,0)</f>
        <v>0</v>
      </c>
      <c r="AA1250" s="182">
        <f>VLOOKUP(A:A,[2]全区!$A$1:$T$65536,20,FALSE)</f>
        <v>0</v>
      </c>
      <c r="AB1250" s="219">
        <f>ROUND(AA1250,0)</f>
        <v>0</v>
      </c>
      <c r="AC1250" s="182">
        <f>VLOOKUP(A:A,[1]全区!$A$1:$V$65536,22,FALSE)</f>
        <v>0</v>
      </c>
      <c r="AD1250" s="219">
        <f>ROUND(AC1250,0)</f>
        <v>0</v>
      </c>
      <c r="AE1250" s="182">
        <f>VLOOKUP(A:A,[2]全区!$A$1:$P$65536,16,FALSE)</f>
        <v>0</v>
      </c>
      <c r="AF1250" s="219">
        <f>ROUND(AE1250,0)</f>
        <v>0</v>
      </c>
      <c r="AH1250" s="182">
        <v>0</v>
      </c>
      <c r="AI1250" s="182">
        <f>VLOOKUP(A:A,'[4]YB01'!$A$1:$C$1317,3,FALSE)</f>
        <v>0</v>
      </c>
      <c r="AJ1250" s="177">
        <f t="shared" si="2241"/>
        <v>0</v>
      </c>
      <c r="AK1250" s="146">
        <v>0</v>
      </c>
      <c r="AL1250" s="146">
        <f>ROUND(AM1250,0)</f>
        <v>0</v>
      </c>
      <c r="AM1250" s="228">
        <v>0</v>
      </c>
      <c r="AN1250" s="182">
        <f t="shared" si="2203"/>
        <v>0</v>
      </c>
      <c r="AO1250" s="219">
        <v>0</v>
      </c>
      <c r="AP1250" s="176">
        <f>(SUMIF([5]预算调整!$O:$O,A:A,[5]预算调整!$AD:$AD))/10000</f>
        <v>0</v>
      </c>
      <c r="AQ1250" s="219">
        <f t="shared" si="2222"/>
        <v>0</v>
      </c>
      <c r="AR1250" s="219">
        <v>0</v>
      </c>
      <c r="AS1250" s="182">
        <f>(SUMIF([6]预算调整!$F:$F,A:A,[6]预算调整!$P:$P))/10000</f>
        <v>0</v>
      </c>
      <c r="AT1250" s="219">
        <f t="shared" si="2242"/>
        <v>0</v>
      </c>
      <c r="AW1250" s="231">
        <v>0</v>
      </c>
      <c r="AX1250" s="182">
        <f>(SUMIF([7]Sheet2!$B:$B,A:A,[7]Sheet2!$C:$C))/10000</f>
        <v>0</v>
      </c>
      <c r="AY1250" s="219">
        <f t="shared" si="2243"/>
        <v>0</v>
      </c>
      <c r="BC1250" s="182">
        <v>0</v>
      </c>
      <c r="BD1250" s="146">
        <f t="shared" si="2244"/>
        <v>0</v>
      </c>
      <c r="BE1250" s="182">
        <v>0</v>
      </c>
      <c r="BF1250" s="182">
        <f>SUMIF([8]Sheet1!$O:$O,A1250,[8]Sheet1!$AD:$AD)</f>
        <v>0</v>
      </c>
    </row>
    <row r="1251" hidden="1" customHeight="1" spans="1:58">
      <c r="A1251" s="208">
        <v>2240799</v>
      </c>
      <c r="B1251" s="60" t="s">
        <v>1056</v>
      </c>
      <c r="C1251" s="63">
        <f t="shared" si="2235"/>
        <v>0</v>
      </c>
      <c r="D1251" s="63">
        <f t="shared" si="2236"/>
        <v>0</v>
      </c>
      <c r="E1251" s="63">
        <f t="shared" si="2237"/>
        <v>0</v>
      </c>
      <c r="F1251" s="63">
        <f t="shared" si="2238"/>
        <v>0</v>
      </c>
      <c r="G1251" s="63">
        <f t="shared" si="2239"/>
        <v>0</v>
      </c>
      <c r="H1251" s="63">
        <f t="shared" si="2240"/>
        <v>0</v>
      </c>
      <c r="I1251" s="106" t="str">
        <f t="shared" si="2186"/>
        <v>否</v>
      </c>
      <c r="J1251" s="146" t="str">
        <f t="shared" si="2193"/>
        <v>项</v>
      </c>
      <c r="K1251" s="146" t="str">
        <f t="shared" si="2194"/>
        <v>224</v>
      </c>
      <c r="N1251" s="218">
        <v>0</v>
      </c>
      <c r="O1251" s="146">
        <v>0</v>
      </c>
      <c r="P1251" s="219">
        <f>ROUND(O1251,0)</f>
        <v>0</v>
      </c>
      <c r="Q1251" s="219">
        <v>0</v>
      </c>
      <c r="R1251" s="219">
        <v>0</v>
      </c>
      <c r="S1251" s="219">
        <f>VLOOKUP(A:A,[3]全区!$A$1:$O$65536,15,FALSE)</f>
        <v>0</v>
      </c>
      <c r="T1251" s="219">
        <v>0</v>
      </c>
      <c r="U1251" s="146">
        <f>VLOOKUP(A:A,[3]全区!$A$1:$Q$65536,17,FALSE)</f>
        <v>0</v>
      </c>
      <c r="V1251" s="219">
        <f>ROUND(U1251,0)</f>
        <v>0</v>
      </c>
      <c r="W1251" s="219">
        <v>0</v>
      </c>
      <c r="X1251" s="182">
        <f>VLOOKUP(A:A,[3]全区!$A$1:$S$65536,19,FALSE)</f>
        <v>0</v>
      </c>
      <c r="Y1251" s="219">
        <f>ROUND(X1251,0)</f>
        <v>0</v>
      </c>
      <c r="AA1251" s="182">
        <f>VLOOKUP(A:A,[2]全区!$A$1:$T$65536,20,FALSE)</f>
        <v>0</v>
      </c>
      <c r="AB1251" s="219">
        <f>ROUND(AA1251,0)</f>
        <v>0</v>
      </c>
      <c r="AC1251" s="182">
        <f>VLOOKUP(A:A,[1]全区!$A$1:$V$65536,22,FALSE)</f>
        <v>0</v>
      </c>
      <c r="AD1251" s="219">
        <f>ROUND(AC1251,0)</f>
        <v>0</v>
      </c>
      <c r="AE1251" s="182">
        <f>VLOOKUP(A:A,[2]全区!$A$1:$P$65536,16,FALSE)</f>
        <v>0</v>
      </c>
      <c r="AF1251" s="219">
        <f>ROUND(AE1251,0)</f>
        <v>0</v>
      </c>
      <c r="AH1251" s="182">
        <v>0</v>
      </c>
      <c r="AI1251" s="182">
        <f>VLOOKUP(A:A,'[4]YB01'!$A$1:$C$1317,3,FALSE)</f>
        <v>0</v>
      </c>
      <c r="AJ1251" s="177">
        <f t="shared" si="2241"/>
        <v>0</v>
      </c>
      <c r="AK1251" s="146">
        <v>0</v>
      </c>
      <c r="AL1251" s="146">
        <f>ROUND(AM1251,0)</f>
        <v>0</v>
      </c>
      <c r="AM1251" s="228">
        <v>0</v>
      </c>
      <c r="AN1251" s="182">
        <f t="shared" si="2203"/>
        <v>0</v>
      </c>
      <c r="AO1251" s="219">
        <v>0</v>
      </c>
      <c r="AP1251" s="176">
        <f>(SUMIF([5]预算调整!$O:$O,A:A,[5]预算调整!$AD:$AD))/10000</f>
        <v>0</v>
      </c>
      <c r="AQ1251" s="219">
        <f t="shared" si="2222"/>
        <v>0</v>
      </c>
      <c r="AR1251" s="219">
        <v>0</v>
      </c>
      <c r="AS1251" s="182">
        <f>(SUMIF([6]预算调整!$F:$F,A:A,[6]预算调整!$P:$P))/10000</f>
        <v>0</v>
      </c>
      <c r="AT1251" s="219">
        <f t="shared" si="2242"/>
        <v>0</v>
      </c>
      <c r="AW1251" s="231">
        <v>0</v>
      </c>
      <c r="AX1251" s="182">
        <f>(SUMIF([7]Sheet2!$B:$B,A:A,[7]Sheet2!$C:$C))/10000</f>
        <v>0</v>
      </c>
      <c r="AY1251" s="219">
        <f t="shared" si="2243"/>
        <v>0</v>
      </c>
      <c r="BC1251" s="182">
        <v>0</v>
      </c>
      <c r="BD1251" s="146">
        <f t="shared" si="2244"/>
        <v>0</v>
      </c>
      <c r="BE1251" s="182">
        <v>0</v>
      </c>
      <c r="BF1251" s="182">
        <f>SUMIF([8]Sheet1!$O:$O,A1251,[8]Sheet1!$AD:$AD)</f>
        <v>0</v>
      </c>
    </row>
    <row r="1252" s="177" customFormat="1" hidden="1" customHeight="1" spans="1:58">
      <c r="A1252" s="209">
        <v>22499</v>
      </c>
      <c r="B1252" s="207" t="s">
        <v>1057</v>
      </c>
      <c r="C1252" s="66">
        <f t="shared" ref="C1252:H1252" si="2245">C1253</f>
        <v>0</v>
      </c>
      <c r="D1252" s="66">
        <f t="shared" si="2245"/>
        <v>0</v>
      </c>
      <c r="E1252" s="66">
        <f t="shared" si="2245"/>
        <v>0</v>
      </c>
      <c r="F1252" s="66">
        <f t="shared" si="2245"/>
        <v>0</v>
      </c>
      <c r="G1252" s="66">
        <f t="shared" si="2245"/>
        <v>0</v>
      </c>
      <c r="H1252" s="66">
        <f t="shared" si="2245"/>
        <v>0</v>
      </c>
      <c r="I1252" s="106" t="str">
        <f t="shared" si="2186"/>
        <v>否</v>
      </c>
      <c r="J1252" s="143" t="str">
        <f t="shared" si="2193"/>
        <v>款</v>
      </c>
      <c r="K1252" s="143" t="str">
        <f t="shared" si="2194"/>
        <v>224</v>
      </c>
      <c r="L1252" s="143"/>
      <c r="M1252" s="143"/>
      <c r="N1252" s="143"/>
      <c r="O1252" s="143"/>
      <c r="P1252" s="143"/>
      <c r="Q1252" s="143"/>
      <c r="R1252" s="143"/>
      <c r="S1252" s="143"/>
      <c r="T1252" s="143"/>
      <c r="U1252" s="143"/>
      <c r="V1252" s="143"/>
      <c r="W1252" s="143"/>
      <c r="AN1252" s="182">
        <f t="shared" si="2203"/>
        <v>0</v>
      </c>
      <c r="AO1252" s="219"/>
      <c r="AP1252" s="176">
        <f>(SUMIF([5]预算调整!$O:$O,A:A,[5]预算调整!$AD:$AD))/10000</f>
        <v>0</v>
      </c>
      <c r="AQ1252" s="219">
        <f t="shared" si="2222"/>
        <v>0</v>
      </c>
      <c r="AR1252" s="219"/>
      <c r="AS1252" s="182">
        <v>0</v>
      </c>
      <c r="AX1252" s="182">
        <v>0</v>
      </c>
      <c r="BC1252" s="182"/>
      <c r="BD1252" s="182"/>
      <c r="BE1252" s="182">
        <v>0</v>
      </c>
      <c r="BF1252" s="182"/>
    </row>
    <row r="1253" hidden="1" customHeight="1" spans="1:58">
      <c r="A1253" s="236">
        <v>2249999</v>
      </c>
      <c r="B1253" s="60" t="s">
        <v>1058</v>
      </c>
      <c r="C1253" s="63">
        <f t="shared" ref="C1253:C1257" si="2246">N1253+T1253+W1253</f>
        <v>0</v>
      </c>
      <c r="D1253" s="63">
        <f t="shared" ref="D1253:D1257" si="2247">Q1253+T1253</f>
        <v>0</v>
      </c>
      <c r="E1253" s="63">
        <f t="shared" ref="E1253:E1257" si="2248">H1253-C1253</f>
        <v>0</v>
      </c>
      <c r="F1253" s="63">
        <f t="shared" ref="F1253:F1257" si="2249">G1253-D1253</f>
        <v>0</v>
      </c>
      <c r="G1253" s="63">
        <f t="shared" ref="G1253:G1257" si="2250">AW1253</f>
        <v>0</v>
      </c>
      <c r="H1253" s="63">
        <f t="shared" ref="H1253:H1257" si="2251">AK1253+AN1253</f>
        <v>0</v>
      </c>
      <c r="I1253" s="106" t="str">
        <f t="shared" si="2186"/>
        <v>否</v>
      </c>
      <c r="J1253" s="146" t="str">
        <f t="shared" si="2193"/>
        <v>项</v>
      </c>
      <c r="K1253" s="146" t="str">
        <f t="shared" si="2194"/>
        <v>224</v>
      </c>
      <c r="N1253" s="218">
        <v>0</v>
      </c>
      <c r="P1253" s="219">
        <f>ROUND(O1253,0)</f>
        <v>0</v>
      </c>
      <c r="Q1253" s="219"/>
      <c r="R1253" s="219"/>
      <c r="S1253" s="219"/>
      <c r="T1253" s="219"/>
      <c r="V1253" s="219"/>
      <c r="W1253" s="219">
        <v>0</v>
      </c>
      <c r="Y1253" s="219">
        <f>ROUND(X1253,0)</f>
        <v>0</v>
      </c>
      <c r="AB1253" s="219"/>
      <c r="AD1253" s="219">
        <f>ROUND(AC1253,0)</f>
        <v>0</v>
      </c>
      <c r="AF1253" s="219"/>
      <c r="AH1253" s="182">
        <v>0</v>
      </c>
      <c r="AI1253" s="182">
        <f>VLOOKUP(A:A,'[4]YB01'!$A$1:$C$1317,3,FALSE)</f>
        <v>0</v>
      </c>
      <c r="AJ1253" s="177">
        <f t="shared" ref="AJ1253:AJ1257" si="2252">AO1253+AR1253</f>
        <v>0</v>
      </c>
      <c r="AK1253" s="146">
        <v>0</v>
      </c>
      <c r="AL1253" s="146">
        <f>ROUND(AM1253,0)</f>
        <v>0</v>
      </c>
      <c r="AM1253" s="228">
        <v>0</v>
      </c>
      <c r="AN1253" s="182">
        <f t="shared" si="2203"/>
        <v>0</v>
      </c>
      <c r="AO1253" s="219">
        <v>0</v>
      </c>
      <c r="AP1253" s="176">
        <f>(SUMIF([5]预算调整!$O:$O,A:A,[5]预算调整!$AD:$AD))/10000</f>
        <v>0</v>
      </c>
      <c r="AQ1253" s="219">
        <f t="shared" si="2222"/>
        <v>0</v>
      </c>
      <c r="AR1253" s="219">
        <v>0</v>
      </c>
      <c r="AS1253" s="182">
        <f>(SUMIF([6]预算调整!$F:$F,A:A,[6]预算调整!$P:$P))/10000</f>
        <v>0</v>
      </c>
      <c r="AT1253" s="219">
        <f t="shared" ref="AT1253:AT1257" si="2253">ROUND(AS1253,0)</f>
        <v>0</v>
      </c>
      <c r="AW1253" s="231">
        <v>0</v>
      </c>
      <c r="AX1253" s="182">
        <f>(SUMIF([7]Sheet2!$B:$B,A:A,[7]Sheet2!$C:$C))/10000</f>
        <v>0</v>
      </c>
      <c r="AY1253" s="219">
        <f t="shared" ref="AY1253:AY1257" si="2254">ROUND(AX1253,0)</f>
        <v>0</v>
      </c>
      <c r="BC1253" s="182">
        <v>0</v>
      </c>
      <c r="BD1253" s="146">
        <f t="shared" ref="BD1253:BD1257" si="2255">ROUND(BE1253,0)</f>
        <v>0</v>
      </c>
      <c r="BE1253" s="182">
        <v>0</v>
      </c>
      <c r="BF1253" s="182">
        <f>SUMIF([8]Sheet1!$O:$O,A1253,[8]Sheet1!$AD:$AD)</f>
        <v>0</v>
      </c>
    </row>
    <row r="1254" customHeight="1" spans="1:58">
      <c r="A1254" s="250">
        <v>227</v>
      </c>
      <c r="B1254" s="58" t="s">
        <v>1059</v>
      </c>
      <c r="C1254" s="63">
        <f t="shared" si="2246"/>
        <v>3900</v>
      </c>
      <c r="D1254" s="63">
        <f t="shared" si="2247"/>
        <v>0</v>
      </c>
      <c r="E1254" s="63">
        <f t="shared" si="2248"/>
        <v>-3900</v>
      </c>
      <c r="F1254" s="63">
        <f t="shared" si="2249"/>
        <v>0</v>
      </c>
      <c r="G1254" s="63">
        <f t="shared" si="2250"/>
        <v>0</v>
      </c>
      <c r="H1254" s="63">
        <f t="shared" si="2251"/>
        <v>0</v>
      </c>
      <c r="I1254" s="106" t="s">
        <v>1060</v>
      </c>
      <c r="J1254" s="146" t="str">
        <f t="shared" si="2193"/>
        <v>类</v>
      </c>
      <c r="K1254" s="146" t="str">
        <f t="shared" si="2194"/>
        <v>227</v>
      </c>
      <c r="N1254" s="218">
        <v>3900</v>
      </c>
      <c r="O1254" s="146">
        <v>3900</v>
      </c>
      <c r="P1254" s="219">
        <f>ROUND(O1254,0)</f>
        <v>3900</v>
      </c>
      <c r="Q1254" s="219">
        <v>0</v>
      </c>
      <c r="R1254" s="219">
        <v>0</v>
      </c>
      <c r="S1254" s="219">
        <f>VLOOKUP(A:A,[3]全区!$A$1:$O$65536,15,FALSE)</f>
        <v>0</v>
      </c>
      <c r="T1254" s="219">
        <v>0</v>
      </c>
      <c r="U1254" s="146">
        <f>VLOOKUP(A:A,[3]全区!$A$1:$Q$65536,17,FALSE)</f>
        <v>0</v>
      </c>
      <c r="V1254" s="219">
        <f>ROUND(U1254,0)</f>
        <v>0</v>
      </c>
      <c r="W1254" s="219">
        <v>0</v>
      </c>
      <c r="X1254" s="182">
        <f>VLOOKUP(A:A,[3]全区!$A$1:$S$65536,19,FALSE)</f>
        <v>0</v>
      </c>
      <c r="Y1254" s="219">
        <f>ROUND(X1254,0)</f>
        <v>0</v>
      </c>
      <c r="AA1254" s="182">
        <f>VLOOKUP(A:A,[2]全区!$A$1:$T$65536,20,FALSE)</f>
        <v>0</v>
      </c>
      <c r="AB1254" s="219">
        <f>ROUND(AA1254,0)</f>
        <v>0</v>
      </c>
      <c r="AC1254" s="182">
        <f>VLOOKUP(A:A,[1]全区!$A$1:$V$65536,22,FALSE)</f>
        <v>0</v>
      </c>
      <c r="AD1254" s="219">
        <f>ROUND(AC1254,0)</f>
        <v>0</v>
      </c>
      <c r="AE1254" s="182">
        <f>VLOOKUP(A:A,[2]全区!$A$1:$P$65536,16,FALSE)</f>
        <v>0</v>
      </c>
      <c r="AF1254" s="219">
        <f>ROUND(AE1254,0)</f>
        <v>0</v>
      </c>
      <c r="AJ1254" s="177">
        <f t="shared" si="2252"/>
        <v>0</v>
      </c>
      <c r="AK1254" s="146">
        <v>0</v>
      </c>
      <c r="AL1254" s="146">
        <f>ROUND(AM1254,0)</f>
        <v>0</v>
      </c>
      <c r="AM1254" s="228">
        <v>0</v>
      </c>
      <c r="AN1254" s="182">
        <f t="shared" si="2203"/>
        <v>0</v>
      </c>
      <c r="AO1254" s="219">
        <v>0</v>
      </c>
      <c r="AP1254" s="176">
        <f>(SUMIF([5]预算调整!$O:$O,A:A,[5]预算调整!$AD:$AD))/10000</f>
        <v>0</v>
      </c>
      <c r="AQ1254" s="219">
        <f t="shared" si="2222"/>
        <v>0</v>
      </c>
      <c r="AR1254" s="219">
        <v>0</v>
      </c>
      <c r="AS1254" s="182">
        <f>(SUMIF([6]预算调整!$F:$F,A:A,[6]预算调整!$P:$P))/10000</f>
        <v>0</v>
      </c>
      <c r="AT1254" s="219">
        <f t="shared" si="2253"/>
        <v>0</v>
      </c>
      <c r="AW1254" s="231">
        <v>0</v>
      </c>
      <c r="AX1254" s="182">
        <f>(SUMIF([7]Sheet2!$B:$B,A:A,[7]Sheet2!$C:$C))/10000</f>
        <v>0</v>
      </c>
      <c r="AY1254" s="219">
        <f t="shared" si="2254"/>
        <v>0</v>
      </c>
      <c r="BC1254" s="182">
        <v>0</v>
      </c>
      <c r="BD1254" s="146">
        <f t="shared" si="2255"/>
        <v>0</v>
      </c>
      <c r="BE1254" s="182">
        <v>0</v>
      </c>
      <c r="BF1254" s="182">
        <f>SUMIF([8]Sheet1!$O:$O,A1254,[8]Sheet1!$AD:$AD)</f>
        <v>0</v>
      </c>
    </row>
    <row r="1255" s="177" customFormat="1" hidden="1" customHeight="1" spans="1:58">
      <c r="A1255" s="234">
        <v>229</v>
      </c>
      <c r="B1255" s="205" t="s">
        <v>1061</v>
      </c>
      <c r="C1255" s="55">
        <f t="shared" ref="C1255:H1255" si="2256">SUM(C1256:C1257)</f>
        <v>3234</v>
      </c>
      <c r="D1255" s="55">
        <f t="shared" si="2256"/>
        <v>0</v>
      </c>
      <c r="E1255" s="55">
        <f t="shared" si="2256"/>
        <v>-3234</v>
      </c>
      <c r="F1255" s="55">
        <f t="shared" si="2256"/>
        <v>0</v>
      </c>
      <c r="G1255" s="55">
        <f t="shared" si="2256"/>
        <v>0</v>
      </c>
      <c r="H1255" s="55">
        <f t="shared" si="2256"/>
        <v>0</v>
      </c>
      <c r="I1255" s="106" t="str">
        <f>IF(SUM(C1255:H1255)=0,"否","是")</f>
        <v>否</v>
      </c>
      <c r="J1255" s="143" t="str">
        <f t="shared" si="2193"/>
        <v>类</v>
      </c>
      <c r="K1255" s="143" t="str">
        <f t="shared" si="2194"/>
        <v>229</v>
      </c>
      <c r="L1255" s="143"/>
      <c r="M1255" s="143"/>
      <c r="N1255" s="143"/>
      <c r="O1255" s="143"/>
      <c r="P1255" s="143"/>
      <c r="Q1255" s="143"/>
      <c r="R1255" s="143"/>
      <c r="S1255" s="143"/>
      <c r="T1255" s="143"/>
      <c r="U1255" s="143"/>
      <c r="V1255" s="143"/>
      <c r="W1255" s="143"/>
      <c r="AN1255" s="182">
        <f t="shared" si="2203"/>
        <v>0</v>
      </c>
      <c r="AO1255" s="219"/>
      <c r="AP1255" s="176">
        <f>(SUMIF([5]预算调整!$O:$O,A:A,[5]预算调整!$AD:$AD))/10000</f>
        <v>0</v>
      </c>
      <c r="AQ1255" s="219">
        <f t="shared" si="2222"/>
        <v>0</v>
      </c>
      <c r="AR1255" s="219"/>
      <c r="AS1255" s="182">
        <v>0</v>
      </c>
      <c r="AX1255" s="182">
        <v>0</v>
      </c>
      <c r="BC1255" s="182"/>
      <c r="BD1255" s="182"/>
      <c r="BE1255" s="182">
        <v>0</v>
      </c>
      <c r="BF1255" s="182"/>
    </row>
    <row r="1256" customHeight="1" spans="1:58">
      <c r="A1256" s="208">
        <v>22902</v>
      </c>
      <c r="B1256" s="60" t="s">
        <v>1062</v>
      </c>
      <c r="C1256" s="63">
        <f t="shared" si="2246"/>
        <v>0</v>
      </c>
      <c r="D1256" s="63">
        <f t="shared" si="2247"/>
        <v>0</v>
      </c>
      <c r="E1256" s="63">
        <f t="shared" si="2248"/>
        <v>0</v>
      </c>
      <c r="F1256" s="63">
        <f t="shared" si="2249"/>
        <v>0</v>
      </c>
      <c r="G1256" s="63">
        <f t="shared" si="2250"/>
        <v>0</v>
      </c>
      <c r="H1256" s="63">
        <f t="shared" si="2251"/>
        <v>0</v>
      </c>
      <c r="I1256" s="106" t="s">
        <v>1060</v>
      </c>
      <c r="J1256" s="146" t="str">
        <f t="shared" si="2193"/>
        <v>款</v>
      </c>
      <c r="K1256" s="146" t="str">
        <f t="shared" si="2194"/>
        <v>229</v>
      </c>
      <c r="N1256" s="218">
        <v>0</v>
      </c>
      <c r="O1256" s="146">
        <v>0</v>
      </c>
      <c r="P1256" s="219">
        <f>ROUND(O1256,0)</f>
        <v>0</v>
      </c>
      <c r="Q1256" s="219">
        <v>0</v>
      </c>
      <c r="R1256" s="219">
        <v>0</v>
      </c>
      <c r="S1256" s="219">
        <f>VLOOKUP(A:A,[3]全区!$A$1:$O$65536,15,FALSE)</f>
        <v>0</v>
      </c>
      <c r="T1256" s="219">
        <v>0</v>
      </c>
      <c r="U1256" s="146">
        <f>VLOOKUP(A:A,[3]全区!$A$1:$Q$65536,17,FALSE)</f>
        <v>0</v>
      </c>
      <c r="V1256" s="219">
        <f>ROUND(U1256,0)</f>
        <v>0</v>
      </c>
      <c r="W1256" s="219">
        <v>0</v>
      </c>
      <c r="X1256" s="182">
        <f>VLOOKUP(A:A,[3]全区!$A$1:$S$65536,19,FALSE)</f>
        <v>0</v>
      </c>
      <c r="Y1256" s="219">
        <f>ROUND(X1256,0)</f>
        <v>0</v>
      </c>
      <c r="AA1256" s="182">
        <f>VLOOKUP(A:A,[2]全区!$A$1:$T$65536,20,FALSE)</f>
        <v>0</v>
      </c>
      <c r="AB1256" s="219">
        <f>ROUND(AA1256,0)</f>
        <v>0</v>
      </c>
      <c r="AC1256" s="182">
        <f>VLOOKUP(A:A,[1]全区!$A$1:$V$65536,22,FALSE)</f>
        <v>0</v>
      </c>
      <c r="AD1256" s="219">
        <f>ROUND(AC1256,0)</f>
        <v>0</v>
      </c>
      <c r="AE1256" s="182">
        <f>VLOOKUP(A:A,[2]全区!$A$1:$P$65536,16,FALSE)</f>
        <v>0</v>
      </c>
      <c r="AF1256" s="219">
        <f>ROUND(AE1256,0)</f>
        <v>0</v>
      </c>
      <c r="AJ1256" s="177">
        <f t="shared" si="2252"/>
        <v>0</v>
      </c>
      <c r="AK1256" s="146">
        <v>0</v>
      </c>
      <c r="AL1256" s="146">
        <f>ROUND(AM1256,0)</f>
        <v>0</v>
      </c>
      <c r="AM1256" s="228">
        <v>0</v>
      </c>
      <c r="AN1256" s="182">
        <f t="shared" si="2203"/>
        <v>0</v>
      </c>
      <c r="AO1256" s="219">
        <v>0</v>
      </c>
      <c r="AP1256" s="176">
        <f>(SUMIF([5]预算调整!$O:$O,A:A,[5]预算调整!$AD:$AD))/10000</f>
        <v>0</v>
      </c>
      <c r="AQ1256" s="219">
        <f t="shared" si="2222"/>
        <v>0</v>
      </c>
      <c r="AR1256" s="219">
        <v>0</v>
      </c>
      <c r="AS1256" s="182">
        <f>(SUMIF([6]预算调整!$F:$F,A:A,[6]预算调整!$P:$P))/10000</f>
        <v>0</v>
      </c>
      <c r="AT1256" s="219">
        <f t="shared" si="2253"/>
        <v>0</v>
      </c>
      <c r="AW1256" s="231">
        <v>0</v>
      </c>
      <c r="AX1256" s="182">
        <f>(SUMIF([7]Sheet2!$B:$B,A:A,[7]Sheet2!$C:$C))/10000</f>
        <v>0</v>
      </c>
      <c r="AY1256" s="219">
        <f t="shared" si="2254"/>
        <v>0</v>
      </c>
      <c r="BC1256" s="182">
        <v>0</v>
      </c>
      <c r="BD1256" s="146">
        <f t="shared" si="2255"/>
        <v>0</v>
      </c>
      <c r="BE1256" s="182">
        <v>0</v>
      </c>
      <c r="BF1256" s="182">
        <f>SUMIF([8]Sheet1!$O:$O,A1256,[8]Sheet1!$AD:$AD)</f>
        <v>0</v>
      </c>
    </row>
    <row r="1257" hidden="1" customHeight="1" spans="1:58">
      <c r="A1257" s="208">
        <v>22999</v>
      </c>
      <c r="B1257" s="60" t="s">
        <v>925</v>
      </c>
      <c r="C1257" s="63">
        <f t="shared" si="2246"/>
        <v>3234</v>
      </c>
      <c r="D1257" s="63">
        <f t="shared" si="2247"/>
        <v>0</v>
      </c>
      <c r="E1257" s="63">
        <f t="shared" si="2248"/>
        <v>-3234</v>
      </c>
      <c r="F1257" s="63">
        <f t="shared" si="2249"/>
        <v>0</v>
      </c>
      <c r="G1257" s="63">
        <f t="shared" si="2250"/>
        <v>0</v>
      </c>
      <c r="H1257" s="63">
        <f t="shared" si="2251"/>
        <v>0</v>
      </c>
      <c r="I1257" s="106" t="str">
        <f t="shared" ref="I1257:I1272" si="2257">IF(SUM(C1257:H1257)=0,"否","是")</f>
        <v>否</v>
      </c>
      <c r="J1257" s="146" t="str">
        <f t="shared" si="2193"/>
        <v>款</v>
      </c>
      <c r="K1257" s="146" t="str">
        <f t="shared" si="2194"/>
        <v>229</v>
      </c>
      <c r="N1257" s="218">
        <v>3234</v>
      </c>
      <c r="O1257" s="146">
        <v>3234</v>
      </c>
      <c r="P1257" s="219">
        <f>ROUND(O1257,0)</f>
        <v>3234</v>
      </c>
      <c r="Q1257" s="219">
        <v>0</v>
      </c>
      <c r="R1257" s="219">
        <v>0</v>
      </c>
      <c r="S1257" s="219">
        <f>VLOOKUP(A:A,[3]全区!$A$1:$O$65536,15,FALSE)</f>
        <v>0</v>
      </c>
      <c r="T1257" s="219">
        <v>0</v>
      </c>
      <c r="U1257" s="146">
        <f>VLOOKUP(A:A,[3]全区!$A$1:$Q$65536,17,FALSE)</f>
        <v>0</v>
      </c>
      <c r="V1257" s="219">
        <f>ROUND(U1257,0)</f>
        <v>0</v>
      </c>
      <c r="W1257" s="219">
        <v>0</v>
      </c>
      <c r="X1257" s="182">
        <f>VLOOKUP(A:A,[3]全区!$A$1:$S$65536,19,FALSE)</f>
        <v>0</v>
      </c>
      <c r="Y1257" s="219">
        <f>ROUND(X1257,0)</f>
        <v>0</v>
      </c>
      <c r="AA1257" s="182">
        <f>VLOOKUP(A:A,[2]全区!$A$1:$T$65536,20,FALSE)</f>
        <v>0</v>
      </c>
      <c r="AB1257" s="219">
        <f>ROUND(AA1257,0)</f>
        <v>0</v>
      </c>
      <c r="AC1257" s="182">
        <f>VLOOKUP(A:A,[1]全区!$A$1:$V$65536,22,FALSE)</f>
        <v>0</v>
      </c>
      <c r="AD1257" s="219">
        <f>ROUND(AC1257,0)</f>
        <v>0</v>
      </c>
      <c r="AE1257" s="182">
        <f>VLOOKUP(A:A,[2]全区!$A$1:$P$65536,16,FALSE)</f>
        <v>0</v>
      </c>
      <c r="AF1257" s="219">
        <f>ROUND(AE1257,0)</f>
        <v>0</v>
      </c>
      <c r="AH1257" s="182">
        <v>0</v>
      </c>
      <c r="AI1257" s="182">
        <f>VLOOKUP(A:A,'[4]YB01'!$A$1:$C$1317,3,FALSE)</f>
        <v>0</v>
      </c>
      <c r="AJ1257" s="177">
        <f t="shared" si="2252"/>
        <v>0</v>
      </c>
      <c r="AK1257" s="146">
        <v>0</v>
      </c>
      <c r="AL1257" s="146">
        <f>ROUND(AM1257,0)</f>
        <v>0</v>
      </c>
      <c r="AM1257" s="228">
        <v>0</v>
      </c>
      <c r="AN1257" s="182">
        <f t="shared" si="2203"/>
        <v>0</v>
      </c>
      <c r="AO1257" s="219">
        <v>0</v>
      </c>
      <c r="AP1257" s="176">
        <f>(SUMIF([5]预算调整!$O:$O,A:A,[5]预算调整!$AD:$AD))/10000</f>
        <v>0</v>
      </c>
      <c r="AQ1257" s="219">
        <f t="shared" si="2222"/>
        <v>0</v>
      </c>
      <c r="AR1257" s="219">
        <v>0</v>
      </c>
      <c r="AS1257" s="182">
        <f>(SUMIF([6]预算调整!$F:$F,A:A,[6]预算调整!$P:$P))/10000</f>
        <v>0</v>
      </c>
      <c r="AT1257" s="219">
        <f t="shared" si="2253"/>
        <v>0</v>
      </c>
      <c r="AW1257" s="231">
        <v>0</v>
      </c>
      <c r="AX1257" s="182">
        <f>(SUMIF([7]Sheet2!$B:$B,A:A,[7]Sheet2!$C:$C))/10000</f>
        <v>0</v>
      </c>
      <c r="AY1257" s="219">
        <f t="shared" si="2254"/>
        <v>0</v>
      </c>
      <c r="BC1257" s="182">
        <v>0</v>
      </c>
      <c r="BD1257" s="146">
        <f t="shared" si="2255"/>
        <v>0</v>
      </c>
      <c r="BE1257" s="182">
        <v>0</v>
      </c>
      <c r="BF1257" s="182">
        <f>SUMIF([8]Sheet1!$O:$O,A1257,[8]Sheet1!$AD:$AD)</f>
        <v>0</v>
      </c>
    </row>
    <row r="1258" s="177" customFormat="1" customHeight="1" spans="1:58">
      <c r="A1258" s="234">
        <v>232</v>
      </c>
      <c r="B1258" s="205" t="s">
        <v>1063</v>
      </c>
      <c r="C1258" s="55">
        <f t="shared" ref="C1258:H1258" si="2258">C1259</f>
        <v>5948</v>
      </c>
      <c r="D1258" s="55">
        <f t="shared" si="2258"/>
        <v>77</v>
      </c>
      <c r="E1258" s="55">
        <f t="shared" si="2258"/>
        <v>-575</v>
      </c>
      <c r="F1258" s="55">
        <f t="shared" si="2258"/>
        <v>-77</v>
      </c>
      <c r="G1258" s="55">
        <f t="shared" si="2258"/>
        <v>0</v>
      </c>
      <c r="H1258" s="55">
        <f t="shared" si="2258"/>
        <v>5373</v>
      </c>
      <c r="I1258" s="106" t="str">
        <f t="shared" si="2257"/>
        <v>是</v>
      </c>
      <c r="J1258" s="143" t="str">
        <f t="shared" si="2193"/>
        <v>类</v>
      </c>
      <c r="K1258" s="143" t="str">
        <f t="shared" si="2194"/>
        <v>232</v>
      </c>
      <c r="L1258" s="143"/>
      <c r="M1258" s="143"/>
      <c r="N1258" s="143"/>
      <c r="O1258" s="143"/>
      <c r="P1258" s="143"/>
      <c r="Q1258" s="143"/>
      <c r="R1258" s="143"/>
      <c r="S1258" s="143"/>
      <c r="T1258" s="143"/>
      <c r="U1258" s="143"/>
      <c r="V1258" s="143"/>
      <c r="W1258" s="143"/>
      <c r="AN1258" s="182">
        <f t="shared" si="2203"/>
        <v>0</v>
      </c>
      <c r="AO1258" s="219"/>
      <c r="AP1258" s="176">
        <f>(SUMIF([5]预算调整!$O:$O,A:A,[5]预算调整!$AD:$AD))/10000</f>
        <v>0</v>
      </c>
      <c r="AQ1258" s="219">
        <f t="shared" si="2222"/>
        <v>0</v>
      </c>
      <c r="AR1258" s="219"/>
      <c r="AS1258" s="182">
        <v>0</v>
      </c>
      <c r="AX1258" s="182">
        <v>0</v>
      </c>
      <c r="BC1258" s="182"/>
      <c r="BD1258" s="182"/>
      <c r="BE1258" s="182">
        <v>0</v>
      </c>
      <c r="BF1258" s="182"/>
    </row>
    <row r="1259" s="177" customFormat="1" customHeight="1" spans="1:58">
      <c r="A1259" s="209">
        <v>23203</v>
      </c>
      <c r="B1259" s="207" t="s">
        <v>1064</v>
      </c>
      <c r="C1259" s="66">
        <f t="shared" ref="C1259:H1259" si="2259">SUM(C1260:C1263)</f>
        <v>5948</v>
      </c>
      <c r="D1259" s="66">
        <f t="shared" si="2259"/>
        <v>77</v>
      </c>
      <c r="E1259" s="66">
        <f t="shared" si="2259"/>
        <v>-575</v>
      </c>
      <c r="F1259" s="66">
        <f t="shared" si="2259"/>
        <v>-77</v>
      </c>
      <c r="G1259" s="66">
        <f t="shared" si="2259"/>
        <v>0</v>
      </c>
      <c r="H1259" s="66">
        <f t="shared" si="2259"/>
        <v>5373</v>
      </c>
      <c r="I1259" s="106" t="str">
        <f t="shared" si="2257"/>
        <v>是</v>
      </c>
      <c r="J1259" s="143" t="str">
        <f t="shared" si="2193"/>
        <v>款</v>
      </c>
      <c r="K1259" s="143" t="str">
        <f t="shared" si="2194"/>
        <v>232</v>
      </c>
      <c r="L1259" s="143"/>
      <c r="M1259" s="143"/>
      <c r="N1259" s="143"/>
      <c r="O1259" s="143"/>
      <c r="P1259" s="143"/>
      <c r="Q1259" s="143"/>
      <c r="R1259" s="143"/>
      <c r="S1259" s="143"/>
      <c r="T1259" s="143"/>
      <c r="U1259" s="143"/>
      <c r="V1259" s="143"/>
      <c r="W1259" s="143"/>
      <c r="AN1259" s="182">
        <f t="shared" si="2203"/>
        <v>0</v>
      </c>
      <c r="AO1259" s="219"/>
      <c r="AP1259" s="176">
        <f>(SUMIF([5]预算调整!$O:$O,A:A,[5]预算调整!$AD:$AD))/10000</f>
        <v>0</v>
      </c>
      <c r="AQ1259" s="219">
        <f t="shared" si="2222"/>
        <v>0</v>
      </c>
      <c r="AR1259" s="219"/>
      <c r="AS1259" s="182">
        <v>0</v>
      </c>
      <c r="AX1259" s="182">
        <v>0</v>
      </c>
      <c r="BC1259" s="182"/>
      <c r="BD1259" s="182"/>
      <c r="BE1259" s="182">
        <v>0</v>
      </c>
      <c r="BF1259" s="182"/>
    </row>
    <row r="1260" customHeight="1" spans="1:58">
      <c r="A1260" s="208">
        <v>2320301</v>
      </c>
      <c r="B1260" s="60" t="s">
        <v>1065</v>
      </c>
      <c r="C1260" s="63">
        <v>5948</v>
      </c>
      <c r="D1260" s="63">
        <f t="shared" ref="D1260:D1263" si="2260">Q1260+T1260</f>
        <v>77</v>
      </c>
      <c r="E1260" s="63">
        <f t="shared" ref="E1260:E1263" si="2261">H1260-C1260</f>
        <v>-575</v>
      </c>
      <c r="F1260" s="63">
        <f t="shared" ref="F1260:F1263" si="2262">G1260-D1260</f>
        <v>-77</v>
      </c>
      <c r="G1260" s="63">
        <f t="shared" ref="G1260:G1263" si="2263">AW1260</f>
        <v>0</v>
      </c>
      <c r="H1260" s="63">
        <f t="shared" ref="H1260:H1263" si="2264">AK1260+AN1260</f>
        <v>5373</v>
      </c>
      <c r="I1260" s="106" t="str">
        <f t="shared" si="2257"/>
        <v>是</v>
      </c>
      <c r="J1260" s="146" t="str">
        <f t="shared" si="2193"/>
        <v>项</v>
      </c>
      <c r="K1260" s="146" t="str">
        <f t="shared" si="2194"/>
        <v>232</v>
      </c>
      <c r="N1260" s="218">
        <v>5870</v>
      </c>
      <c r="O1260" s="146">
        <v>5870.36975</v>
      </c>
      <c r="P1260" s="219">
        <f>ROUND(O1260,0)</f>
        <v>5870</v>
      </c>
      <c r="Q1260" s="219">
        <v>0</v>
      </c>
      <c r="R1260" s="219">
        <v>0</v>
      </c>
      <c r="S1260" s="219">
        <f>VLOOKUP(A:A,[3]全区!$A$1:$O$65536,15,FALSE)</f>
        <v>0</v>
      </c>
      <c r="T1260" s="219">
        <v>77</v>
      </c>
      <c r="U1260" s="146">
        <f>VLOOKUP(A:A,[3]全区!$A$1:$Q$65536,17,FALSE)</f>
        <v>77.2</v>
      </c>
      <c r="V1260" s="219">
        <f>ROUND(U1260,0)</f>
        <v>77</v>
      </c>
      <c r="W1260" s="219">
        <v>0</v>
      </c>
      <c r="X1260" s="182">
        <f>VLOOKUP(A:A,[3]全区!$A$1:$S$65536,19,FALSE)</f>
        <v>0</v>
      </c>
      <c r="Y1260" s="219">
        <f>ROUND(X1260,0)</f>
        <v>0</v>
      </c>
      <c r="AA1260" s="182">
        <f>VLOOKUP(A:A,[2]全区!$A$1:$T$65536,20,FALSE)</f>
        <v>0</v>
      </c>
      <c r="AB1260" s="219">
        <f>ROUND(AA1260,0)</f>
        <v>0</v>
      </c>
      <c r="AC1260" s="182">
        <f>VLOOKUP(A:A,[1]全区!$A$1:$V$65536,22,FALSE)</f>
        <v>0</v>
      </c>
      <c r="AD1260" s="219">
        <f>ROUND(AC1260,0)</f>
        <v>0</v>
      </c>
      <c r="AE1260" s="182">
        <f>VLOOKUP(A:A,[2]全区!$A$1:$P$65536,16,FALSE)</f>
        <v>0</v>
      </c>
      <c r="AF1260" s="219">
        <f>ROUND(AE1260,0)</f>
        <v>0</v>
      </c>
      <c r="AH1260" s="182">
        <v>5373</v>
      </c>
      <c r="AI1260" s="182">
        <f>VLOOKUP(A:A,'[4]YB01'!$A$1:$C$1317,3,FALSE)</f>
        <v>5373</v>
      </c>
      <c r="AJ1260" s="177">
        <f t="shared" ref="AJ1260:AJ1263" si="2265">AO1260+AR1260</f>
        <v>550</v>
      </c>
      <c r="AK1260" s="146">
        <v>5373</v>
      </c>
      <c r="AL1260" s="146">
        <f>ROUND(AM1260,0)</f>
        <v>5373</v>
      </c>
      <c r="AM1260" s="228">
        <v>5373.44625</v>
      </c>
      <c r="AN1260" s="182">
        <f t="shared" si="2203"/>
        <v>0</v>
      </c>
      <c r="AO1260" s="219">
        <v>0</v>
      </c>
      <c r="AP1260" s="176">
        <f>(SUMIF([5]预算调整!$O:$O,A:A,[5]预算调整!$AD:$AD))/10000</f>
        <v>0</v>
      </c>
      <c r="AQ1260" s="219">
        <f t="shared" si="2222"/>
        <v>0</v>
      </c>
      <c r="AR1260" s="219">
        <v>550</v>
      </c>
      <c r="AS1260" s="182">
        <f>(SUMIF([6]预算调整!$F:$F,A:A,[6]预算调整!$P:$P))/10000</f>
        <v>549.937955</v>
      </c>
      <c r="AT1260" s="219">
        <f t="shared" ref="AT1260:AT1263" si="2266">ROUND(AS1260,0)</f>
        <v>550</v>
      </c>
      <c r="AW1260" s="231">
        <v>0</v>
      </c>
      <c r="AX1260" s="182">
        <f>(SUMIF([7]Sheet2!$B:$B,A:A,[7]Sheet2!$C:$C))/10000</f>
        <v>0</v>
      </c>
      <c r="AY1260" s="219">
        <f t="shared" ref="AY1260:AY1263" si="2267">ROUND(AX1260,0)</f>
        <v>0</v>
      </c>
      <c r="BC1260" s="182">
        <v>0</v>
      </c>
      <c r="BD1260" s="146">
        <f t="shared" ref="BD1260:BD1263" si="2268">ROUND(BE1260,0)</f>
        <v>0</v>
      </c>
      <c r="BE1260" s="182">
        <v>0</v>
      </c>
      <c r="BF1260" s="182">
        <f>SUMIF([8]Sheet1!$O:$O,A1260,[8]Sheet1!$AD:$AD)</f>
        <v>0</v>
      </c>
    </row>
    <row r="1261" hidden="1" customHeight="1" spans="1:58">
      <c r="A1261" s="208">
        <v>2320302</v>
      </c>
      <c r="B1261" s="60" t="s">
        <v>1066</v>
      </c>
      <c r="C1261" s="63">
        <f t="shared" ref="C1260:C1263" si="2269">N1261+T1261+W1261</f>
        <v>0</v>
      </c>
      <c r="D1261" s="63">
        <f t="shared" si="2260"/>
        <v>0</v>
      </c>
      <c r="E1261" s="63">
        <f t="shared" si="2261"/>
        <v>0</v>
      </c>
      <c r="F1261" s="63">
        <f t="shared" si="2262"/>
        <v>0</v>
      </c>
      <c r="G1261" s="63">
        <f t="shared" si="2263"/>
        <v>0</v>
      </c>
      <c r="H1261" s="63">
        <f t="shared" si="2264"/>
        <v>0</v>
      </c>
      <c r="I1261" s="106" t="str">
        <f t="shared" si="2257"/>
        <v>否</v>
      </c>
      <c r="J1261" s="146" t="str">
        <f t="shared" si="2193"/>
        <v>项</v>
      </c>
      <c r="K1261" s="146" t="str">
        <f t="shared" si="2194"/>
        <v>232</v>
      </c>
      <c r="N1261" s="218">
        <v>0</v>
      </c>
      <c r="P1261" s="219">
        <f>ROUND(O1261,0)</f>
        <v>0</v>
      </c>
      <c r="Q1261" s="219"/>
      <c r="R1261" s="219"/>
      <c r="S1261" s="219"/>
      <c r="T1261" s="219"/>
      <c r="V1261" s="219"/>
      <c r="W1261" s="219">
        <v>0</v>
      </c>
      <c r="Y1261" s="219">
        <f>ROUND(X1261,0)</f>
        <v>0</v>
      </c>
      <c r="AB1261" s="219"/>
      <c r="AD1261" s="219">
        <f>ROUND(AC1261,0)</f>
        <v>0</v>
      </c>
      <c r="AF1261" s="219"/>
      <c r="AH1261" s="182">
        <v>0</v>
      </c>
      <c r="AI1261" s="182">
        <f>VLOOKUP(A:A,'[4]YB01'!$A$1:$C$1317,3,FALSE)</f>
        <v>0</v>
      </c>
      <c r="AJ1261" s="177">
        <f t="shared" si="2265"/>
        <v>0</v>
      </c>
      <c r="AK1261" s="146">
        <v>0</v>
      </c>
      <c r="AL1261" s="146">
        <f>ROUND(AM1261,0)</f>
        <v>0</v>
      </c>
      <c r="AM1261" s="228">
        <v>0</v>
      </c>
      <c r="AN1261" s="182">
        <f t="shared" si="2203"/>
        <v>0</v>
      </c>
      <c r="AO1261" s="219">
        <v>0</v>
      </c>
      <c r="AP1261" s="176">
        <f>(SUMIF([5]预算调整!$O:$O,A:A,[5]预算调整!$AD:$AD))/10000</f>
        <v>0</v>
      </c>
      <c r="AQ1261" s="219">
        <f t="shared" si="2222"/>
        <v>0</v>
      </c>
      <c r="AR1261" s="219">
        <v>0</v>
      </c>
      <c r="AS1261" s="182">
        <f>(SUMIF([6]预算调整!$F:$F,A:A,[6]预算调整!$P:$P))/10000</f>
        <v>0</v>
      </c>
      <c r="AT1261" s="219">
        <f t="shared" si="2266"/>
        <v>0</v>
      </c>
      <c r="AW1261" s="231">
        <v>0</v>
      </c>
      <c r="AX1261" s="182">
        <f>(SUMIF([7]Sheet2!$B:$B,A:A,[7]Sheet2!$C:$C))/10000</f>
        <v>0</v>
      </c>
      <c r="AY1261" s="219">
        <f t="shared" si="2267"/>
        <v>0</v>
      </c>
      <c r="BC1261" s="182">
        <v>0</v>
      </c>
      <c r="BD1261" s="146">
        <f t="shared" si="2268"/>
        <v>0</v>
      </c>
      <c r="BE1261" s="182">
        <v>0</v>
      </c>
      <c r="BF1261" s="182">
        <f>SUMIF([8]Sheet1!$O:$O,A1261,[8]Sheet1!$AD:$AD)</f>
        <v>0</v>
      </c>
    </row>
    <row r="1262" hidden="1" customHeight="1" spans="1:58">
      <c r="A1262" s="208">
        <v>2320303</v>
      </c>
      <c r="B1262" s="60" t="s">
        <v>1067</v>
      </c>
      <c r="C1262" s="63">
        <f t="shared" si="2269"/>
        <v>0</v>
      </c>
      <c r="D1262" s="63">
        <f t="shared" si="2260"/>
        <v>0</v>
      </c>
      <c r="E1262" s="63">
        <f t="shared" si="2261"/>
        <v>0</v>
      </c>
      <c r="F1262" s="63">
        <f t="shared" si="2262"/>
        <v>0</v>
      </c>
      <c r="G1262" s="63">
        <f t="shared" si="2263"/>
        <v>0</v>
      </c>
      <c r="H1262" s="63">
        <f t="shared" si="2264"/>
        <v>0</v>
      </c>
      <c r="I1262" s="106" t="str">
        <f t="shared" si="2257"/>
        <v>否</v>
      </c>
      <c r="J1262" s="146" t="str">
        <f t="shared" si="2193"/>
        <v>项</v>
      </c>
      <c r="K1262" s="146" t="str">
        <f t="shared" si="2194"/>
        <v>232</v>
      </c>
      <c r="N1262" s="218">
        <v>0</v>
      </c>
      <c r="P1262" s="219">
        <f>ROUND(O1262,0)</f>
        <v>0</v>
      </c>
      <c r="Q1262" s="219"/>
      <c r="R1262" s="219"/>
      <c r="S1262" s="219"/>
      <c r="T1262" s="219"/>
      <c r="V1262" s="219"/>
      <c r="W1262" s="219">
        <v>0</v>
      </c>
      <c r="Y1262" s="219">
        <f>ROUND(X1262,0)</f>
        <v>0</v>
      </c>
      <c r="AB1262" s="219"/>
      <c r="AD1262" s="219">
        <f>ROUND(AC1262,0)</f>
        <v>0</v>
      </c>
      <c r="AF1262" s="219"/>
      <c r="AH1262" s="182">
        <v>0</v>
      </c>
      <c r="AI1262" s="182">
        <f>VLOOKUP(A:A,'[4]YB01'!$A$1:$C$1317,3,FALSE)</f>
        <v>0</v>
      </c>
      <c r="AJ1262" s="177">
        <f t="shared" si="2265"/>
        <v>0</v>
      </c>
      <c r="AK1262" s="146">
        <v>0</v>
      </c>
      <c r="AL1262" s="146">
        <f>ROUND(AM1262,0)</f>
        <v>0</v>
      </c>
      <c r="AM1262" s="228">
        <v>0</v>
      </c>
      <c r="AN1262" s="182">
        <f t="shared" si="2203"/>
        <v>0</v>
      </c>
      <c r="AO1262" s="219">
        <v>0</v>
      </c>
      <c r="AP1262" s="176">
        <f>(SUMIF([5]预算调整!$O:$O,A:A,[5]预算调整!$AD:$AD))/10000</f>
        <v>0</v>
      </c>
      <c r="AQ1262" s="219">
        <f t="shared" si="2222"/>
        <v>0</v>
      </c>
      <c r="AR1262" s="219">
        <v>0</v>
      </c>
      <c r="AS1262" s="182">
        <f>(SUMIF([6]预算调整!$F:$F,A:A,[6]预算调整!$P:$P))/10000</f>
        <v>0</v>
      </c>
      <c r="AT1262" s="219">
        <f t="shared" si="2266"/>
        <v>0</v>
      </c>
      <c r="AW1262" s="231">
        <v>0</v>
      </c>
      <c r="AX1262" s="182">
        <f>(SUMIF([7]Sheet2!$B:$B,A:A,[7]Sheet2!$C:$C))/10000</f>
        <v>0</v>
      </c>
      <c r="AY1262" s="219">
        <f t="shared" si="2267"/>
        <v>0</v>
      </c>
      <c r="BC1262" s="182">
        <v>0</v>
      </c>
      <c r="BD1262" s="146">
        <f t="shared" si="2268"/>
        <v>0</v>
      </c>
      <c r="BE1262" s="182">
        <v>0</v>
      </c>
      <c r="BF1262" s="182">
        <f>SUMIF([8]Sheet1!$O:$O,A1262,[8]Sheet1!$AD:$AD)</f>
        <v>0</v>
      </c>
    </row>
    <row r="1263" hidden="1" customHeight="1" spans="1:58">
      <c r="A1263" s="208">
        <v>2320399</v>
      </c>
      <c r="B1263" s="60" t="s">
        <v>1068</v>
      </c>
      <c r="C1263" s="63">
        <f t="shared" si="2269"/>
        <v>0</v>
      </c>
      <c r="D1263" s="63">
        <f t="shared" si="2260"/>
        <v>0</v>
      </c>
      <c r="E1263" s="63">
        <f t="shared" si="2261"/>
        <v>0</v>
      </c>
      <c r="F1263" s="63">
        <f t="shared" si="2262"/>
        <v>0</v>
      </c>
      <c r="G1263" s="63">
        <f t="shared" si="2263"/>
        <v>0</v>
      </c>
      <c r="H1263" s="63">
        <f t="shared" si="2264"/>
        <v>0</v>
      </c>
      <c r="I1263" s="106" t="str">
        <f t="shared" si="2257"/>
        <v>否</v>
      </c>
      <c r="J1263" s="146" t="str">
        <f t="shared" si="2193"/>
        <v>项</v>
      </c>
      <c r="K1263" s="146" t="str">
        <f t="shared" si="2194"/>
        <v>232</v>
      </c>
      <c r="N1263" s="218">
        <v>0</v>
      </c>
      <c r="P1263" s="219">
        <f>ROUND(O1263,0)</f>
        <v>0</v>
      </c>
      <c r="Q1263" s="219"/>
      <c r="R1263" s="219"/>
      <c r="S1263" s="219"/>
      <c r="T1263" s="219"/>
      <c r="V1263" s="219"/>
      <c r="W1263" s="219">
        <v>0</v>
      </c>
      <c r="Y1263" s="219">
        <f>ROUND(X1263,0)</f>
        <v>0</v>
      </c>
      <c r="AB1263" s="219"/>
      <c r="AD1263" s="219">
        <f>ROUND(AC1263,0)</f>
        <v>0</v>
      </c>
      <c r="AF1263" s="219"/>
      <c r="AH1263" s="182">
        <v>0</v>
      </c>
      <c r="AI1263" s="182">
        <f>VLOOKUP(A:A,'[4]YB01'!$A$1:$C$1317,3,FALSE)</f>
        <v>0</v>
      </c>
      <c r="AJ1263" s="177">
        <f t="shared" si="2265"/>
        <v>0</v>
      </c>
      <c r="AK1263" s="146">
        <v>0</v>
      </c>
      <c r="AL1263" s="146">
        <f>ROUND(AM1263,0)</f>
        <v>0</v>
      </c>
      <c r="AM1263" s="228">
        <v>0</v>
      </c>
      <c r="AN1263" s="182">
        <f t="shared" si="2203"/>
        <v>0</v>
      </c>
      <c r="AO1263" s="219">
        <v>0</v>
      </c>
      <c r="AP1263" s="176">
        <f>(SUMIF([5]预算调整!$O:$O,A:A,[5]预算调整!$AD:$AD))/10000</f>
        <v>0</v>
      </c>
      <c r="AQ1263" s="219">
        <f t="shared" si="2222"/>
        <v>0</v>
      </c>
      <c r="AR1263" s="219">
        <v>0</v>
      </c>
      <c r="AS1263" s="182">
        <f>(SUMIF([6]预算调整!$F:$F,A:A,[6]预算调整!$P:$P))/10000</f>
        <v>0</v>
      </c>
      <c r="AT1263" s="219">
        <f t="shared" si="2266"/>
        <v>0</v>
      </c>
      <c r="AW1263" s="231">
        <v>0</v>
      </c>
      <c r="AX1263" s="182">
        <f>(SUMIF([7]Sheet2!$B:$B,A:A,[7]Sheet2!$C:$C))/10000</f>
        <v>0</v>
      </c>
      <c r="AY1263" s="219">
        <f t="shared" si="2267"/>
        <v>0</v>
      </c>
      <c r="BC1263" s="182">
        <v>0</v>
      </c>
      <c r="BD1263" s="146">
        <f t="shared" si="2268"/>
        <v>0</v>
      </c>
      <c r="BE1263" s="182">
        <v>0</v>
      </c>
      <c r="BF1263" s="182">
        <f>SUMIF([8]Sheet1!$O:$O,A1263,[8]Sheet1!$AD:$AD)</f>
        <v>0</v>
      </c>
    </row>
    <row r="1264" s="177" customFormat="1" customHeight="1" spans="1:58">
      <c r="A1264" s="234">
        <v>233</v>
      </c>
      <c r="B1264" s="205" t="s">
        <v>1069</v>
      </c>
      <c r="C1264" s="55">
        <f t="shared" ref="C1264:H1264" si="2270">C1265</f>
        <v>76</v>
      </c>
      <c r="D1264" s="55">
        <f t="shared" si="2270"/>
        <v>0</v>
      </c>
      <c r="E1264" s="55">
        <f t="shared" si="2270"/>
        <v>-21</v>
      </c>
      <c r="F1264" s="55">
        <f t="shared" si="2270"/>
        <v>0</v>
      </c>
      <c r="G1264" s="55">
        <f t="shared" si="2270"/>
        <v>0</v>
      </c>
      <c r="H1264" s="55">
        <f t="shared" si="2270"/>
        <v>55</v>
      </c>
      <c r="I1264" s="106" t="str">
        <f t="shared" si="2257"/>
        <v>是</v>
      </c>
      <c r="J1264" s="143" t="str">
        <f t="shared" si="2193"/>
        <v>类</v>
      </c>
      <c r="K1264" s="143" t="str">
        <f t="shared" si="2194"/>
        <v>233</v>
      </c>
      <c r="L1264" s="143"/>
      <c r="M1264" s="143"/>
      <c r="N1264" s="143"/>
      <c r="O1264" s="143"/>
      <c r="P1264" s="143"/>
      <c r="Q1264" s="143"/>
      <c r="R1264" s="143"/>
      <c r="S1264" s="143"/>
      <c r="T1264" s="143"/>
      <c r="U1264" s="143"/>
      <c r="V1264" s="143"/>
      <c r="W1264" s="143"/>
      <c r="AN1264" s="182">
        <f t="shared" si="2203"/>
        <v>0</v>
      </c>
      <c r="AO1264" s="219"/>
      <c r="AP1264" s="176">
        <f>(SUMIF([5]预算调整!$O:$O,A:A,[5]预算调整!$AD:$AD))/10000</f>
        <v>0</v>
      </c>
      <c r="AQ1264" s="219">
        <f t="shared" si="2222"/>
        <v>0</v>
      </c>
      <c r="AR1264" s="219"/>
      <c r="AS1264" s="182">
        <v>0</v>
      </c>
      <c r="AX1264" s="182">
        <v>0</v>
      </c>
      <c r="BC1264" s="182"/>
      <c r="BD1264" s="182"/>
      <c r="BE1264" s="182">
        <v>0</v>
      </c>
      <c r="BF1264" s="182"/>
    </row>
    <row r="1265" customHeight="1" spans="1:58">
      <c r="A1265" s="208">
        <v>23303</v>
      </c>
      <c r="B1265" s="60" t="s">
        <v>1070</v>
      </c>
      <c r="C1265" s="63">
        <f>N1265+T1265+W1265</f>
        <v>76</v>
      </c>
      <c r="D1265" s="63">
        <f>Q1265+T1265</f>
        <v>0</v>
      </c>
      <c r="E1265" s="63">
        <f t="shared" ref="E1265:E1269" si="2271">H1265-C1265</f>
        <v>-21</v>
      </c>
      <c r="F1265" s="63">
        <f t="shared" ref="F1265:F1269" si="2272">G1265-D1265</f>
        <v>0</v>
      </c>
      <c r="G1265" s="63">
        <f t="shared" ref="G1265:G1269" si="2273">AW1265</f>
        <v>0</v>
      </c>
      <c r="H1265" s="63">
        <f>AK1265+AN1265</f>
        <v>55</v>
      </c>
      <c r="I1265" s="106" t="str">
        <f t="shared" si="2257"/>
        <v>是</v>
      </c>
      <c r="J1265" s="146" t="str">
        <f t="shared" si="2193"/>
        <v>款</v>
      </c>
      <c r="K1265" s="146" t="str">
        <f t="shared" si="2194"/>
        <v>233</v>
      </c>
      <c r="N1265" s="218">
        <v>76</v>
      </c>
      <c r="O1265" s="146">
        <v>75.980058</v>
      </c>
      <c r="P1265" s="219">
        <f>ROUND(O1265,0)</f>
        <v>76</v>
      </c>
      <c r="Q1265" s="219">
        <v>0</v>
      </c>
      <c r="R1265" s="219">
        <v>0</v>
      </c>
      <c r="S1265" s="219">
        <f>VLOOKUP(A:A,[3]全区!$A$1:$O$65536,15,FALSE)</f>
        <v>0</v>
      </c>
      <c r="T1265" s="219">
        <v>0</v>
      </c>
      <c r="U1265" s="146">
        <f>VLOOKUP(A:A,[3]全区!$A$1:$Q$65536,17,FALSE)</f>
        <v>0</v>
      </c>
      <c r="V1265" s="219">
        <f>ROUND(U1265,0)</f>
        <v>0</v>
      </c>
      <c r="W1265" s="219">
        <v>0</v>
      </c>
      <c r="X1265" s="182">
        <f>VLOOKUP(A:A,[3]全区!$A$1:$S$65536,19,FALSE)</f>
        <v>0</v>
      </c>
      <c r="Y1265" s="219">
        <f>ROUND(X1265,0)</f>
        <v>0</v>
      </c>
      <c r="AA1265" s="182">
        <f>VLOOKUP(A:A,[2]全区!$A$1:$T$65536,20,FALSE)</f>
        <v>0</v>
      </c>
      <c r="AB1265" s="219">
        <f>ROUND(AA1265,0)</f>
        <v>0</v>
      </c>
      <c r="AC1265" s="182">
        <f>VLOOKUP(A:A,[1]全区!$A$1:$V$65536,22,FALSE)</f>
        <v>0</v>
      </c>
      <c r="AD1265" s="219">
        <f>ROUND(AC1265,0)</f>
        <v>0</v>
      </c>
      <c r="AE1265" s="182">
        <f>VLOOKUP(A:A,[2]全区!$A$1:$P$65536,16,FALSE)</f>
        <v>0</v>
      </c>
      <c r="AF1265" s="219">
        <f>ROUND(AE1265,0)</f>
        <v>0</v>
      </c>
      <c r="AH1265" s="182">
        <v>55</v>
      </c>
      <c r="AI1265" s="182">
        <f>VLOOKUP(A:A,'[4]YB01'!$A$1:$C$1317,3,FALSE)</f>
        <v>55</v>
      </c>
      <c r="AJ1265" s="177">
        <f t="shared" ref="AJ1265:AJ1269" si="2274">AO1265+AR1265</f>
        <v>0</v>
      </c>
      <c r="AK1265" s="146">
        <v>55</v>
      </c>
      <c r="AL1265" s="146">
        <f>ROUND(AM1265,0)</f>
        <v>55</v>
      </c>
      <c r="AM1265" s="228">
        <v>55.260476</v>
      </c>
      <c r="AN1265" s="182">
        <f t="shared" si="2203"/>
        <v>0</v>
      </c>
      <c r="AO1265" s="219">
        <v>0</v>
      </c>
      <c r="AP1265" s="176">
        <f>(SUMIF([5]预算调整!$O:$O,A:A,[5]预算调整!$AD:$AD))/10000</f>
        <v>0</v>
      </c>
      <c r="AQ1265" s="219">
        <f t="shared" si="2222"/>
        <v>0</v>
      </c>
      <c r="AR1265" s="219">
        <v>0</v>
      </c>
      <c r="AS1265" s="182">
        <f>(SUMIF([6]预算调整!$F:$F,A:A,[6]预算调整!$P:$P))/10000</f>
        <v>0</v>
      </c>
      <c r="AT1265" s="219">
        <f t="shared" ref="AT1265:AT1269" si="2275">ROUND(AS1265,0)</f>
        <v>0</v>
      </c>
      <c r="AW1265" s="231">
        <v>0</v>
      </c>
      <c r="AX1265" s="182">
        <f>(SUMIF([7]Sheet2!$B:$B,A:A,[7]Sheet2!$C:$C))/10000</f>
        <v>0</v>
      </c>
      <c r="AY1265" s="219">
        <f t="shared" ref="AY1265:AY1269" si="2276">ROUND(AX1265,0)</f>
        <v>0</v>
      </c>
      <c r="BC1265" s="182">
        <v>0</v>
      </c>
      <c r="BD1265" s="146">
        <f t="shared" ref="BD1265:BD1269" si="2277">ROUND(BE1265,0)</f>
        <v>0</v>
      </c>
      <c r="BE1265" s="182">
        <v>0</v>
      </c>
      <c r="BF1265" s="182">
        <f>SUMIF([8]Sheet1!$O:$O,A1265,[8]Sheet1!$AD:$AD)</f>
        <v>0</v>
      </c>
    </row>
    <row r="1266" hidden="1" customHeight="1" spans="1:58">
      <c r="A1266" s="208"/>
      <c r="B1266" s="60"/>
      <c r="C1266" s="63">
        <f>P1266+V1266+Y1266</f>
        <v>0</v>
      </c>
      <c r="D1266" s="63">
        <f t="shared" ref="D1265:D1269" si="2278">S1266+V1266</f>
        <v>0</v>
      </c>
      <c r="E1266" s="63">
        <f t="shared" si="2271"/>
        <v>0</v>
      </c>
      <c r="F1266" s="63">
        <f t="shared" si="2272"/>
        <v>0</v>
      </c>
      <c r="G1266" s="63">
        <f t="shared" si="2273"/>
        <v>0</v>
      </c>
      <c r="H1266" s="63">
        <f>AI1266+AJ1266</f>
        <v>0</v>
      </c>
      <c r="I1266" s="106" t="str">
        <f t="shared" si="2257"/>
        <v>否</v>
      </c>
      <c r="N1266" s="218">
        <v>0</v>
      </c>
      <c r="P1266" s="219">
        <f>ROUND(O1266,0)</f>
        <v>0</v>
      </c>
      <c r="Q1266" s="219"/>
      <c r="R1266" s="219"/>
      <c r="S1266" s="219"/>
      <c r="T1266" s="219"/>
      <c r="V1266" s="219"/>
      <c r="W1266" s="219">
        <v>0</v>
      </c>
      <c r="Y1266" s="219">
        <f>ROUND(X1266,0)</f>
        <v>0</v>
      </c>
      <c r="AB1266" s="219"/>
      <c r="AD1266" s="219">
        <f>ROUND(AC1266,0)</f>
        <v>0</v>
      </c>
      <c r="AF1266" s="219"/>
      <c r="AJ1266" s="177">
        <f t="shared" si="2274"/>
        <v>0</v>
      </c>
      <c r="AK1266" s="226"/>
      <c r="AL1266" s="146">
        <f>ROUND(AM1266,0)</f>
        <v>0</v>
      </c>
      <c r="AM1266" s="177"/>
      <c r="AN1266" s="182">
        <f t="shared" si="2203"/>
        <v>0</v>
      </c>
      <c r="AO1266" s="219">
        <v>0</v>
      </c>
      <c r="AP1266" s="176">
        <f>(SUMIF([5]预算调整!$O:$O,A:A,[5]预算调整!$AD:$AD))/10000</f>
        <v>0</v>
      </c>
      <c r="AQ1266" s="219">
        <f t="shared" si="2222"/>
        <v>0</v>
      </c>
      <c r="AR1266" s="219">
        <v>0</v>
      </c>
      <c r="AS1266" s="182">
        <f>(SUMIF([6]预算调整!$F:$F,A:A,[6]预算调整!$P:$P))/10000</f>
        <v>0</v>
      </c>
      <c r="AT1266" s="219">
        <f t="shared" si="2275"/>
        <v>0</v>
      </c>
      <c r="AW1266" s="231">
        <v>0</v>
      </c>
      <c r="AX1266" s="182">
        <f>(SUMIF([7]Sheet2!$B:$B,A:A,[7]Sheet2!$C:$C))/10000</f>
        <v>0</v>
      </c>
      <c r="AY1266" s="219">
        <f t="shared" si="2276"/>
        <v>0</v>
      </c>
      <c r="BC1266" s="182">
        <v>0</v>
      </c>
      <c r="BD1266" s="146">
        <f t="shared" si="2277"/>
        <v>0</v>
      </c>
      <c r="BE1266" s="182">
        <v>0</v>
      </c>
      <c r="BF1266" s="182">
        <f>SUMIF([8]Sheet1!$O:$O,A1266,[8]Sheet1!$AD:$AD)</f>
        <v>0</v>
      </c>
    </row>
    <row r="1267" s="177" customFormat="1" customHeight="1" spans="1:58">
      <c r="A1267" s="234">
        <v>230</v>
      </c>
      <c r="B1267" s="205" t="s">
        <v>1071</v>
      </c>
      <c r="C1267" s="55">
        <f t="shared" ref="C1267:H1267" si="2279">C1268</f>
        <v>7263</v>
      </c>
      <c r="D1267" s="55">
        <f t="shared" si="2279"/>
        <v>0</v>
      </c>
      <c r="E1267" s="55">
        <f t="shared" si="2279"/>
        <v>0</v>
      </c>
      <c r="F1267" s="55">
        <f t="shared" si="2279"/>
        <v>0</v>
      </c>
      <c r="G1267" s="55">
        <f t="shared" si="2279"/>
        <v>0</v>
      </c>
      <c r="H1267" s="55">
        <f t="shared" si="2279"/>
        <v>7263</v>
      </c>
      <c r="I1267" s="106" t="str">
        <f t="shared" si="2257"/>
        <v>是</v>
      </c>
      <c r="J1267" s="143"/>
      <c r="K1267" s="143"/>
      <c r="L1267" s="143"/>
      <c r="M1267" s="143"/>
      <c r="N1267" s="143"/>
      <c r="O1267" s="143"/>
      <c r="P1267" s="143"/>
      <c r="Q1267" s="143"/>
      <c r="R1267" s="143"/>
      <c r="S1267" s="143"/>
      <c r="T1267" s="143"/>
      <c r="U1267" s="143"/>
      <c r="V1267" s="143"/>
      <c r="W1267" s="143"/>
      <c r="AN1267" s="182">
        <f t="shared" si="2203"/>
        <v>0</v>
      </c>
      <c r="AO1267" s="219"/>
      <c r="AP1267" s="176">
        <f>(SUMIF([5]预算调整!$O:$O,A:A,[5]预算调整!$AD:$AD))/10000</f>
        <v>0</v>
      </c>
      <c r="AQ1267" s="219">
        <f t="shared" si="2222"/>
        <v>0</v>
      </c>
      <c r="AR1267" s="219"/>
      <c r="AS1267" s="182">
        <v>0</v>
      </c>
      <c r="AX1267" s="182">
        <v>0</v>
      </c>
      <c r="BC1267" s="182"/>
      <c r="BD1267" s="182"/>
      <c r="BE1267" s="182">
        <v>0</v>
      </c>
      <c r="BF1267" s="182"/>
    </row>
    <row r="1268" s="177" customFormat="1" customHeight="1" spans="1:58">
      <c r="A1268" s="209">
        <v>23006</v>
      </c>
      <c r="B1268" s="207" t="s">
        <v>1072</v>
      </c>
      <c r="C1268" s="66">
        <f t="shared" ref="C1268:H1268" si="2280">C1269</f>
        <v>7263</v>
      </c>
      <c r="D1268" s="66">
        <f t="shared" si="2280"/>
        <v>0</v>
      </c>
      <c r="E1268" s="66">
        <f t="shared" si="2280"/>
        <v>0</v>
      </c>
      <c r="F1268" s="66">
        <f t="shared" si="2280"/>
        <v>0</v>
      </c>
      <c r="G1268" s="66">
        <f t="shared" si="2280"/>
        <v>0</v>
      </c>
      <c r="H1268" s="66">
        <f t="shared" si="2280"/>
        <v>7263</v>
      </c>
      <c r="I1268" s="106" t="str">
        <f t="shared" si="2257"/>
        <v>是</v>
      </c>
      <c r="J1268" s="143"/>
      <c r="K1268" s="143"/>
      <c r="L1268" s="143"/>
      <c r="M1268" s="143"/>
      <c r="N1268" s="143"/>
      <c r="O1268" s="143"/>
      <c r="P1268" s="143"/>
      <c r="Q1268" s="143"/>
      <c r="R1268" s="143"/>
      <c r="S1268" s="143"/>
      <c r="T1268" s="143"/>
      <c r="U1268" s="143"/>
      <c r="V1268" s="143"/>
      <c r="W1268" s="143"/>
      <c r="AN1268" s="182">
        <f t="shared" si="2203"/>
        <v>0</v>
      </c>
      <c r="AO1268" s="219"/>
      <c r="AP1268" s="176">
        <f>(SUMIF([5]预算调整!$O:$O,A:A,[5]预算调整!$AD:$AD))/10000</f>
        <v>0</v>
      </c>
      <c r="AQ1268" s="219">
        <f t="shared" si="2222"/>
        <v>0</v>
      </c>
      <c r="AR1268" s="219"/>
      <c r="AS1268" s="182">
        <v>0</v>
      </c>
      <c r="AX1268" s="182">
        <v>0</v>
      </c>
      <c r="BC1268" s="182"/>
      <c r="BD1268" s="182"/>
      <c r="BE1268" s="182">
        <v>0</v>
      </c>
      <c r="BF1268" s="182"/>
    </row>
    <row r="1269" customHeight="1" spans="1:58">
      <c r="A1269" s="208">
        <v>2300602</v>
      </c>
      <c r="B1269" s="60" t="s">
        <v>1073</v>
      </c>
      <c r="C1269" s="63">
        <v>7263</v>
      </c>
      <c r="D1269" s="63">
        <f t="shared" si="2278"/>
        <v>0</v>
      </c>
      <c r="E1269" s="63">
        <f t="shared" si="2271"/>
        <v>0</v>
      </c>
      <c r="F1269" s="63">
        <f t="shared" si="2272"/>
        <v>0</v>
      </c>
      <c r="G1269" s="63">
        <f t="shared" si="2273"/>
        <v>0</v>
      </c>
      <c r="H1269" s="63">
        <v>7263</v>
      </c>
      <c r="I1269" s="106" t="str">
        <f t="shared" si="2257"/>
        <v>是</v>
      </c>
      <c r="N1269" s="218">
        <v>0</v>
      </c>
      <c r="P1269" s="219">
        <f>ROUND(O1269,0)</f>
        <v>0</v>
      </c>
      <c r="Q1269" s="219"/>
      <c r="R1269" s="219"/>
      <c r="S1269" s="219"/>
      <c r="T1269" s="219"/>
      <c r="V1269" s="219"/>
      <c r="W1269" s="219">
        <v>0</v>
      </c>
      <c r="Y1269" s="219">
        <f>ROUND(X1269,0)</f>
        <v>0</v>
      </c>
      <c r="AB1269" s="219"/>
      <c r="AD1269" s="219">
        <f>ROUND(AC1269,0)</f>
        <v>0</v>
      </c>
      <c r="AF1269" s="219"/>
      <c r="AJ1269" s="177">
        <f t="shared" si="2274"/>
        <v>0</v>
      </c>
      <c r="AK1269" s="226"/>
      <c r="AL1269" s="226"/>
      <c r="AM1269" s="177"/>
      <c r="AN1269" s="182">
        <f t="shared" si="2203"/>
        <v>0</v>
      </c>
      <c r="AO1269" s="219">
        <v>0</v>
      </c>
      <c r="AP1269" s="176">
        <f>(SUMIF([5]预算调整!$O:$O,A:A,[5]预算调整!$AD:$AD))/10000</f>
        <v>0</v>
      </c>
      <c r="AQ1269" s="219">
        <f t="shared" si="2222"/>
        <v>0</v>
      </c>
      <c r="AR1269" s="219">
        <v>0</v>
      </c>
      <c r="AS1269" s="182">
        <f>(SUMIF([6]预算调整!$F:$F,A:A,[6]预算调整!$P:$P))/10000</f>
        <v>0</v>
      </c>
      <c r="AT1269" s="219">
        <f t="shared" si="2275"/>
        <v>0</v>
      </c>
      <c r="AW1269" s="231">
        <v>0</v>
      </c>
      <c r="AX1269" s="182">
        <f>(SUMIF([7]Sheet2!$B:$B,A:A,[7]Sheet2!$C:$C))/10000</f>
        <v>0</v>
      </c>
      <c r="AY1269" s="219">
        <f t="shared" si="2276"/>
        <v>0</v>
      </c>
      <c r="BC1269" s="182">
        <v>0</v>
      </c>
      <c r="BD1269" s="146">
        <f t="shared" si="2277"/>
        <v>0</v>
      </c>
      <c r="BE1269" s="182">
        <v>0</v>
      </c>
      <c r="BF1269" s="182">
        <f>SUMIF([8]Sheet1!$O:$O,A1269,[8]Sheet1!$AD:$AD)</f>
        <v>0</v>
      </c>
    </row>
    <row r="1270" s="177" customFormat="1" customHeight="1" spans="1:58">
      <c r="A1270" s="234">
        <v>231</v>
      </c>
      <c r="B1270" s="205" t="s">
        <v>1074</v>
      </c>
      <c r="C1270" s="55">
        <f t="shared" ref="C1270:H1270" si="2281">C1271</f>
        <v>54951</v>
      </c>
      <c r="D1270" s="55">
        <f t="shared" si="2281"/>
        <v>30994</v>
      </c>
      <c r="E1270" s="55">
        <f t="shared" si="2281"/>
        <v>0</v>
      </c>
      <c r="F1270" s="55">
        <f t="shared" si="2281"/>
        <v>18406</v>
      </c>
      <c r="G1270" s="55">
        <f t="shared" si="2281"/>
        <v>49400</v>
      </c>
      <c r="H1270" s="55">
        <f t="shared" si="2281"/>
        <v>54951</v>
      </c>
      <c r="I1270" s="106" t="str">
        <f t="shared" si="2257"/>
        <v>是</v>
      </c>
      <c r="J1270" s="143"/>
      <c r="K1270" s="143"/>
      <c r="L1270" s="143"/>
      <c r="M1270" s="143"/>
      <c r="N1270" s="143"/>
      <c r="O1270" s="143"/>
      <c r="P1270" s="143"/>
      <c r="Q1270" s="143"/>
      <c r="R1270" s="143"/>
      <c r="S1270" s="143"/>
      <c r="T1270" s="143"/>
      <c r="U1270" s="143"/>
      <c r="V1270" s="143"/>
      <c r="W1270" s="143"/>
      <c r="AN1270" s="182">
        <f t="shared" si="2203"/>
        <v>0</v>
      </c>
      <c r="AO1270" s="219"/>
      <c r="AP1270" s="176">
        <f>(SUMIF([5]预算调整!$O:$O,A:A,[5]预算调整!$AD:$AD))/10000</f>
        <v>0</v>
      </c>
      <c r="AQ1270" s="219">
        <f t="shared" si="2222"/>
        <v>0</v>
      </c>
      <c r="AR1270" s="219"/>
      <c r="AS1270" s="182">
        <v>0</v>
      </c>
      <c r="AX1270" s="182">
        <v>0</v>
      </c>
      <c r="BC1270" s="182"/>
      <c r="BD1270" s="182"/>
      <c r="BE1270" s="182">
        <v>0</v>
      </c>
      <c r="BF1270" s="182"/>
    </row>
    <row r="1271" s="177" customFormat="1" customHeight="1" spans="1:58">
      <c r="A1271" s="209">
        <v>23103</v>
      </c>
      <c r="B1271" s="207" t="s">
        <v>1075</v>
      </c>
      <c r="C1271" s="66">
        <f t="shared" ref="C1271:H1271" si="2282">C1272</f>
        <v>54951</v>
      </c>
      <c r="D1271" s="66">
        <f t="shared" si="2282"/>
        <v>30994</v>
      </c>
      <c r="E1271" s="66">
        <f t="shared" si="2282"/>
        <v>0</v>
      </c>
      <c r="F1271" s="66">
        <f t="shared" si="2282"/>
        <v>18406</v>
      </c>
      <c r="G1271" s="66">
        <f t="shared" si="2282"/>
        <v>49400</v>
      </c>
      <c r="H1271" s="66">
        <f t="shared" si="2282"/>
        <v>54951</v>
      </c>
      <c r="I1271" s="106" t="str">
        <f t="shared" si="2257"/>
        <v>是</v>
      </c>
      <c r="J1271" s="143"/>
      <c r="K1271" s="143"/>
      <c r="L1271" s="143"/>
      <c r="M1271" s="143"/>
      <c r="N1271" s="143"/>
      <c r="O1271" s="143"/>
      <c r="P1271" s="143"/>
      <c r="Q1271" s="143"/>
      <c r="R1271" s="143"/>
      <c r="S1271" s="143"/>
      <c r="T1271" s="143"/>
      <c r="U1271" s="143"/>
      <c r="V1271" s="143"/>
      <c r="W1271" s="143"/>
      <c r="AN1271" s="182">
        <f t="shared" si="2203"/>
        <v>0</v>
      </c>
      <c r="AO1271" s="219"/>
      <c r="AP1271" s="176">
        <f>(SUMIF([5]预算调整!$O:$O,A:A,[5]预算调整!$AD:$AD))/10000</f>
        <v>0</v>
      </c>
      <c r="AQ1271" s="219">
        <f t="shared" si="2222"/>
        <v>0</v>
      </c>
      <c r="AR1271" s="219"/>
      <c r="AS1271" s="182">
        <v>0</v>
      </c>
      <c r="AX1271" s="182">
        <v>0</v>
      </c>
      <c r="BC1271" s="182"/>
      <c r="BD1271" s="182"/>
      <c r="BE1271" s="182">
        <v>0</v>
      </c>
      <c r="BF1271" s="182"/>
    </row>
    <row r="1272" customHeight="1" spans="1:58">
      <c r="A1272" s="208">
        <v>2310301</v>
      </c>
      <c r="B1272" s="60" t="s">
        <v>1076</v>
      </c>
      <c r="C1272" s="63">
        <v>54951</v>
      </c>
      <c r="D1272" s="63">
        <f>S1272+V1272</f>
        <v>30994</v>
      </c>
      <c r="E1272" s="63">
        <f>H1272-C1272</f>
        <v>0</v>
      </c>
      <c r="F1272" s="63">
        <f>G1272-D1272</f>
        <v>18406</v>
      </c>
      <c r="G1272" s="63">
        <v>49400</v>
      </c>
      <c r="H1272" s="63">
        <v>54951</v>
      </c>
      <c r="I1272" s="106" t="str">
        <f t="shared" si="2257"/>
        <v>是</v>
      </c>
      <c r="N1272" s="218">
        <v>0</v>
      </c>
      <c r="P1272" s="219">
        <f>ROUND(O1272,0)</f>
        <v>0</v>
      </c>
      <c r="Q1272" s="219">
        <v>0</v>
      </c>
      <c r="R1272" s="219">
        <v>0</v>
      </c>
      <c r="S1272" s="219">
        <f>VLOOKUP(A:A,[3]全区!$A$1:$O$65536,15,FALSE)</f>
        <v>0</v>
      </c>
      <c r="T1272" s="219">
        <v>30994</v>
      </c>
      <c r="U1272" s="146">
        <f>VLOOKUP(A:A,[3]全区!$A$1:$Q$65536,17,FALSE)</f>
        <v>30994.08</v>
      </c>
      <c r="V1272" s="219">
        <f>ROUND(U1272,0)</f>
        <v>30994</v>
      </c>
      <c r="W1272" s="219">
        <v>0</v>
      </c>
      <c r="X1272" s="182">
        <f>VLOOKUP(A:A,[3]全区!$A$1:$S$65536,19,FALSE)</f>
        <v>0</v>
      </c>
      <c r="Y1272" s="219">
        <f>ROUND(X1272,0)</f>
        <v>0</v>
      </c>
      <c r="AB1272" s="219">
        <f>ROUND(AA1272,0)</f>
        <v>0</v>
      </c>
      <c r="AC1272" s="182">
        <f>VLOOKUP(A:A,[1]全区!$A$1:$V$65536,22,FALSE)</f>
        <v>0</v>
      </c>
      <c r="AD1272" s="219">
        <f>ROUND(AC1272,0)</f>
        <v>0</v>
      </c>
      <c r="AE1272" s="182">
        <f>VLOOKUP(A:A,[2]全区!$A$1:$P$65536,16,FALSE)</f>
        <v>0</v>
      </c>
      <c r="AF1272" s="219">
        <f>ROUND(AE1272,0)</f>
        <v>0</v>
      </c>
      <c r="AJ1272" s="177">
        <f>AO1272+AR1272</f>
        <v>0</v>
      </c>
      <c r="AK1272" s="226"/>
      <c r="AL1272" s="226"/>
      <c r="AM1272" s="177"/>
      <c r="AN1272" s="182">
        <f t="shared" si="2203"/>
        <v>0</v>
      </c>
      <c r="AO1272" s="231">
        <v>0</v>
      </c>
      <c r="AP1272" s="176">
        <f>(SUMIF([5]预算调整!$O:$O,A:A,[5]预算调整!$AD:$AD))/10000</f>
        <v>0</v>
      </c>
      <c r="AQ1272" s="219">
        <f t="shared" si="2222"/>
        <v>0</v>
      </c>
      <c r="AR1272" s="219">
        <v>0</v>
      </c>
      <c r="AS1272" s="182">
        <f>(SUMIF([6]预算调整!$F:$F,A:A,[6]预算调整!$P:$P))/10000</f>
        <v>16.97</v>
      </c>
      <c r="AT1272" s="219">
        <f>ROUND(AS1272,0)</f>
        <v>17</v>
      </c>
      <c r="AW1272" s="231">
        <v>0</v>
      </c>
      <c r="AX1272" s="182">
        <f>(SUMIF([7]Sheet2!$B:$B,A:A,[7]Sheet2!$C:$C))/10000</f>
        <v>0</v>
      </c>
      <c r="AY1272" s="219">
        <f>ROUND(AX1272,0)</f>
        <v>0</v>
      </c>
      <c r="BC1272" s="182">
        <v>0</v>
      </c>
      <c r="BD1272" s="146">
        <f>ROUND(BE1272,0)</f>
        <v>0</v>
      </c>
      <c r="BE1272" s="182">
        <v>0</v>
      </c>
      <c r="BF1272" s="182">
        <f>SUMIF([8]Sheet1!$O:$O,A1272,[8]Sheet1!$AD:$AD)</f>
        <v>0</v>
      </c>
    </row>
  </sheetData>
  <autoFilter ref="A5:BI1272">
    <filterColumn colId="8">
      <customFilters>
        <customFilter operator="equal" val="是"/>
      </customFilters>
    </filterColumn>
    <extLst/>
  </autoFilter>
  <mergeCells count="22">
    <mergeCell ref="B2:H2"/>
    <mergeCell ref="O2:Y2"/>
    <mergeCell ref="AA2:AF2"/>
    <mergeCell ref="N4:P4"/>
    <mergeCell ref="Q4:S4"/>
    <mergeCell ref="T4:V4"/>
    <mergeCell ref="W4:Y4"/>
    <mergeCell ref="AA4:AB4"/>
    <mergeCell ref="AC4:AD4"/>
    <mergeCell ref="AE4:AF4"/>
    <mergeCell ref="AH4:AI4"/>
    <mergeCell ref="AK4:AM4"/>
    <mergeCell ref="AP4:AT4"/>
    <mergeCell ref="BC4:BF4"/>
    <mergeCell ref="BG4:BI4"/>
    <mergeCell ref="A4:A5"/>
    <mergeCell ref="B4:B5"/>
    <mergeCell ref="C4:C5"/>
    <mergeCell ref="E4:E5"/>
    <mergeCell ref="G4:G5"/>
    <mergeCell ref="H4:H5"/>
    <mergeCell ref="AU4:AU5"/>
  </mergeCells>
  <pageMargins left="0.786805555555556" right="0.786805555555556" top="0.786805555555556" bottom="0.786805555555556" header="0.511805555555556" footer="0.511805555555556"/>
  <pageSetup paperSize="9" scale="86" fitToHeight="0" orientation="portrait" blackAndWhite="1"/>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57"/>
  <sheetViews>
    <sheetView workbookViewId="0">
      <selection activeCell="C7" sqref="C7"/>
    </sheetView>
  </sheetViews>
  <sheetFormatPr defaultColWidth="9" defaultRowHeight="28" customHeight="1"/>
  <cols>
    <col min="1" max="1" width="12.1111111111111" style="145" customWidth="1"/>
    <col min="2" max="2" width="34.2222222222222" style="146" customWidth="1"/>
    <col min="3" max="3" width="19.2037037037037" style="143" customWidth="1"/>
    <col min="4" max="4" width="17.6666666666667" style="143" customWidth="1"/>
    <col min="5" max="5" width="11.8888888888889" style="147" customWidth="1"/>
    <col min="6" max="6" width="7.44444444444444" style="143" customWidth="1"/>
    <col min="7" max="7" width="9.37962962962963" style="143"/>
    <col min="8" max="16366" width="9" style="143"/>
    <col min="16367" max="16367" width="45.6296296296296" style="143"/>
    <col min="16368" max="16384" width="9" style="143"/>
  </cols>
  <sheetData>
    <row r="1" ht="15" customHeight="1" spans="2:2">
      <c r="B1" s="146" t="s">
        <v>1077</v>
      </c>
    </row>
    <row r="2" s="143" customFormat="1" customHeight="1" spans="1:6">
      <c r="A2" s="145"/>
      <c r="B2" s="148" t="s">
        <v>1078</v>
      </c>
      <c r="C2" s="148"/>
      <c r="D2" s="148"/>
      <c r="E2" s="148"/>
      <c r="F2" s="146"/>
    </row>
    <row r="3" s="143" customFormat="1" ht="18" customHeight="1" spans="1:6">
      <c r="A3" s="145"/>
      <c r="B3" s="146"/>
      <c r="C3" s="149"/>
      <c r="D3" s="146"/>
      <c r="E3" s="150" t="s">
        <v>2</v>
      </c>
      <c r="F3" s="146"/>
    </row>
    <row r="4" s="144" customFormat="1" customHeight="1" spans="1:6">
      <c r="A4" s="151" t="s">
        <v>3</v>
      </c>
      <c r="B4" s="152" t="s">
        <v>4</v>
      </c>
      <c r="C4" s="75" t="s">
        <v>5</v>
      </c>
      <c r="D4" s="75" t="s">
        <v>6</v>
      </c>
      <c r="E4" s="56" t="s">
        <v>7</v>
      </c>
      <c r="F4" s="153" t="s">
        <v>8</v>
      </c>
    </row>
    <row r="5" s="144" customFormat="1" customHeight="1" spans="1:6">
      <c r="A5" s="108">
        <v>1030102</v>
      </c>
      <c r="B5" s="58" t="s">
        <v>1079</v>
      </c>
      <c r="C5" s="154"/>
      <c r="D5" s="154"/>
      <c r="E5" s="155" t="str">
        <f t="shared" ref="E5:E11" si="0">IF(C5&lt;&gt;0,D5/C5-1,"")</f>
        <v/>
      </c>
      <c r="F5" s="156" t="str">
        <f t="shared" ref="F5:F44" si="1">IF(LEN(A5)=7,"是",IF(B5&lt;&gt;"",IF(SUM(C5:D5)&lt;&gt;0,"是","否"),"是"))</f>
        <v>是</v>
      </c>
    </row>
    <row r="6" s="143" customFormat="1" customHeight="1" spans="1:9">
      <c r="A6" s="108">
        <v>1030112</v>
      </c>
      <c r="B6" s="58" t="s">
        <v>1080</v>
      </c>
      <c r="C6" s="154"/>
      <c r="D6" s="154"/>
      <c r="E6" s="155" t="str">
        <f t="shared" si="0"/>
        <v/>
      </c>
      <c r="F6" s="156" t="str">
        <f t="shared" si="1"/>
        <v>是</v>
      </c>
      <c r="H6" s="144"/>
      <c r="I6" s="144"/>
    </row>
    <row r="7" s="143" customFormat="1" customHeight="1" spans="1:9">
      <c r="A7" s="108">
        <v>1030129</v>
      </c>
      <c r="B7" s="58" t="s">
        <v>1081</v>
      </c>
      <c r="C7" s="154"/>
      <c r="D7" s="154"/>
      <c r="E7" s="155" t="str">
        <f t="shared" si="0"/>
        <v/>
      </c>
      <c r="F7" s="156" t="str">
        <f t="shared" si="1"/>
        <v>是</v>
      </c>
      <c r="H7" s="144"/>
      <c r="I7" s="144"/>
    </row>
    <row r="8" s="143" customFormat="1" customHeight="1" spans="1:9">
      <c r="A8" s="108">
        <v>1030146</v>
      </c>
      <c r="B8" s="58" t="s">
        <v>1082</v>
      </c>
      <c r="C8" s="154"/>
      <c r="D8" s="154"/>
      <c r="E8" s="157" t="str">
        <f t="shared" si="0"/>
        <v/>
      </c>
      <c r="F8" s="156" t="str">
        <f t="shared" si="1"/>
        <v>是</v>
      </c>
      <c r="H8" s="144"/>
      <c r="I8" s="144"/>
    </row>
    <row r="9" s="143" customFormat="1" customHeight="1" spans="1:9">
      <c r="A9" s="108">
        <v>1030147</v>
      </c>
      <c r="B9" s="58" t="s">
        <v>1083</v>
      </c>
      <c r="C9" s="154"/>
      <c r="D9" s="154"/>
      <c r="E9" s="157" t="str">
        <f t="shared" si="0"/>
        <v/>
      </c>
      <c r="F9" s="156" t="str">
        <f t="shared" si="1"/>
        <v>是</v>
      </c>
      <c r="H9" s="144"/>
      <c r="I9" s="144"/>
    </row>
    <row r="10" s="143" customFormat="1" customHeight="1" spans="1:9">
      <c r="A10" s="108">
        <v>1030148</v>
      </c>
      <c r="B10" s="58" t="s">
        <v>1084</v>
      </c>
      <c r="C10" s="154">
        <f>SUM(C11:C17)</f>
        <v>65145</v>
      </c>
      <c r="D10" s="154">
        <f>SUM(D11:D17)</f>
        <v>16070</v>
      </c>
      <c r="E10" s="157">
        <f t="shared" si="0"/>
        <v>-0.753319517998311</v>
      </c>
      <c r="F10" s="156" t="str">
        <f t="shared" si="1"/>
        <v>是</v>
      </c>
      <c r="H10" s="144"/>
      <c r="I10" s="144"/>
    </row>
    <row r="11" s="143" customFormat="1" customHeight="1" spans="1:9">
      <c r="A11" s="108">
        <v>103014801</v>
      </c>
      <c r="B11" s="60" t="s">
        <v>1085</v>
      </c>
      <c r="C11" s="158">
        <v>63489</v>
      </c>
      <c r="D11" s="63">
        <v>10712</v>
      </c>
      <c r="E11" s="155">
        <f t="shared" si="0"/>
        <v>-0.831277859156704</v>
      </c>
      <c r="F11" s="156" t="str">
        <f t="shared" si="1"/>
        <v>是</v>
      </c>
      <c r="H11" s="144"/>
      <c r="I11" s="144"/>
    </row>
    <row r="12" s="143" customFormat="1" customHeight="1" spans="1:9">
      <c r="A12" s="108">
        <v>103014802</v>
      </c>
      <c r="B12" s="60" t="s">
        <v>1086</v>
      </c>
      <c r="C12" s="158"/>
      <c r="D12" s="63">
        <v>88</v>
      </c>
      <c r="E12" s="155" t="str">
        <f>IF(C12&lt;&gt;0,-(D12/C12-1),"")</f>
        <v/>
      </c>
      <c r="F12" s="156" t="str">
        <f t="shared" si="1"/>
        <v>是</v>
      </c>
      <c r="H12" s="144"/>
      <c r="I12" s="144"/>
    </row>
    <row r="13" s="143" customFormat="1" customHeight="1" spans="1:9">
      <c r="A13" s="108">
        <v>103014803</v>
      </c>
      <c r="B13" s="60" t="s">
        <v>1087</v>
      </c>
      <c r="C13" s="158">
        <v>1656</v>
      </c>
      <c r="D13" s="63">
        <v>5270</v>
      </c>
      <c r="E13" s="155">
        <f t="shared" ref="E13:E42" si="2">IF(C13&lt;&gt;0,D13/C13-1,"")</f>
        <v>2.18236714975845</v>
      </c>
      <c r="F13" s="156" t="str">
        <f t="shared" si="1"/>
        <v>是</v>
      </c>
      <c r="H13" s="144"/>
      <c r="I13" s="144"/>
    </row>
    <row r="14" s="143" customFormat="1" hidden="1" customHeight="1" spans="1:9">
      <c r="A14" s="108">
        <v>103014890</v>
      </c>
      <c r="B14" s="60" t="s">
        <v>1088</v>
      </c>
      <c r="C14" s="63"/>
      <c r="D14" s="63"/>
      <c r="E14" s="155"/>
      <c r="F14" s="156" t="str">
        <f t="shared" si="1"/>
        <v>否</v>
      </c>
      <c r="H14" s="144"/>
      <c r="I14" s="144"/>
    </row>
    <row r="15" s="143" customFormat="1" hidden="1" customHeight="1" spans="1:9">
      <c r="A15" s="108">
        <v>103014893</v>
      </c>
      <c r="B15" s="60" t="s">
        <v>1089</v>
      </c>
      <c r="C15" s="63"/>
      <c r="D15" s="63"/>
      <c r="E15" s="155"/>
      <c r="F15" s="156" t="str">
        <f t="shared" si="1"/>
        <v>否</v>
      </c>
      <c r="H15" s="144"/>
      <c r="I15" s="144"/>
    </row>
    <row r="16" s="143" customFormat="1" hidden="1" customHeight="1" spans="1:9">
      <c r="A16" s="108">
        <v>103014898</v>
      </c>
      <c r="B16" s="60" t="s">
        <v>1090</v>
      </c>
      <c r="C16" s="63"/>
      <c r="D16" s="63"/>
      <c r="E16" s="155" t="str">
        <f t="shared" si="2"/>
        <v/>
      </c>
      <c r="F16" s="156" t="str">
        <f t="shared" si="1"/>
        <v>否</v>
      </c>
      <c r="H16" s="144"/>
      <c r="I16" s="144"/>
    </row>
    <row r="17" s="143" customFormat="1" hidden="1" customHeight="1" spans="1:9">
      <c r="A17" s="108">
        <v>103014899</v>
      </c>
      <c r="B17" s="60" t="s">
        <v>1091</v>
      </c>
      <c r="C17" s="158"/>
      <c r="D17" s="63"/>
      <c r="E17" s="155" t="str">
        <f t="shared" si="2"/>
        <v/>
      </c>
      <c r="F17" s="156" t="str">
        <f t="shared" si="1"/>
        <v>否</v>
      </c>
      <c r="H17" s="144"/>
      <c r="I17" s="144"/>
    </row>
    <row r="18" s="143" customFormat="1" customHeight="1" spans="1:9">
      <c r="A18" s="159">
        <v>1030150</v>
      </c>
      <c r="B18" s="77" t="s">
        <v>1092</v>
      </c>
      <c r="C18" s="154"/>
      <c r="D18" s="154"/>
      <c r="E18" s="155" t="str">
        <f t="shared" si="2"/>
        <v/>
      </c>
      <c r="F18" s="156" t="str">
        <f t="shared" si="1"/>
        <v>是</v>
      </c>
      <c r="H18" s="144"/>
      <c r="I18" s="144"/>
    </row>
    <row r="19" s="143" customFormat="1" customHeight="1" spans="1:9">
      <c r="A19" s="159">
        <v>1030155</v>
      </c>
      <c r="B19" s="77" t="s">
        <v>1093</v>
      </c>
      <c r="C19" s="154">
        <f>SUM(C20:C21)</f>
        <v>0</v>
      </c>
      <c r="D19" s="154">
        <f>SUM(D20:D21)</f>
        <v>380</v>
      </c>
      <c r="E19" s="155" t="str">
        <f t="shared" si="2"/>
        <v/>
      </c>
      <c r="F19" s="156" t="str">
        <f t="shared" si="1"/>
        <v>是</v>
      </c>
      <c r="H19" s="144"/>
      <c r="I19" s="144"/>
    </row>
    <row r="20" s="143" customFormat="1" customHeight="1" spans="1:9">
      <c r="A20" s="159">
        <v>103015501</v>
      </c>
      <c r="B20" s="89" t="s">
        <v>1094</v>
      </c>
      <c r="C20" s="158"/>
      <c r="D20" s="63">
        <v>161</v>
      </c>
      <c r="E20" s="155" t="str">
        <f t="shared" si="2"/>
        <v/>
      </c>
      <c r="F20" s="156" t="str">
        <f t="shared" si="1"/>
        <v>是</v>
      </c>
      <c r="H20" s="144"/>
      <c r="I20" s="144"/>
    </row>
    <row r="21" s="143" customFormat="1" customHeight="1" spans="1:9">
      <c r="A21" s="159">
        <v>103015502</v>
      </c>
      <c r="B21" s="89" t="s">
        <v>1095</v>
      </c>
      <c r="C21" s="158"/>
      <c r="D21" s="63">
        <v>219</v>
      </c>
      <c r="E21" s="155" t="str">
        <f t="shared" si="2"/>
        <v/>
      </c>
      <c r="F21" s="156" t="str">
        <f t="shared" si="1"/>
        <v>是</v>
      </c>
      <c r="H21" s="144"/>
      <c r="I21" s="144"/>
    </row>
    <row r="22" s="143" customFormat="1" customHeight="1" spans="1:9">
      <c r="A22" s="159">
        <v>1030156</v>
      </c>
      <c r="B22" s="77" t="s">
        <v>1096</v>
      </c>
      <c r="C22" s="154">
        <v>50</v>
      </c>
      <c r="D22" s="154">
        <v>130</v>
      </c>
      <c r="E22" s="157">
        <f t="shared" si="2"/>
        <v>1.6</v>
      </c>
      <c r="F22" s="156" t="str">
        <f t="shared" si="1"/>
        <v>是</v>
      </c>
      <c r="H22" s="144"/>
      <c r="I22" s="144"/>
    </row>
    <row r="23" s="143" customFormat="1" customHeight="1" spans="1:9">
      <c r="A23" s="159">
        <v>1030157</v>
      </c>
      <c r="B23" s="77" t="s">
        <v>1097</v>
      </c>
      <c r="C23" s="154"/>
      <c r="D23" s="154"/>
      <c r="E23" s="155" t="str">
        <f t="shared" si="2"/>
        <v/>
      </c>
      <c r="F23" s="156" t="str">
        <f t="shared" si="1"/>
        <v>是</v>
      </c>
      <c r="H23" s="144"/>
      <c r="I23" s="144"/>
    </row>
    <row r="24" s="143" customFormat="1" customHeight="1" spans="1:9">
      <c r="A24" s="159">
        <v>1030158</v>
      </c>
      <c r="B24" s="77" t="s">
        <v>1098</v>
      </c>
      <c r="C24" s="154"/>
      <c r="D24" s="154"/>
      <c r="E24" s="155" t="str">
        <f t="shared" si="2"/>
        <v/>
      </c>
      <c r="F24" s="156" t="str">
        <f t="shared" si="1"/>
        <v>是</v>
      </c>
      <c r="H24" s="144"/>
      <c r="I24" s="144"/>
    </row>
    <row r="25" s="143" customFormat="1" customHeight="1" spans="1:9">
      <c r="A25" s="108">
        <v>1030159</v>
      </c>
      <c r="B25" s="58" t="s">
        <v>1099</v>
      </c>
      <c r="C25" s="154">
        <v>0</v>
      </c>
      <c r="D25" s="154">
        <v>0</v>
      </c>
      <c r="E25" s="155" t="str">
        <f t="shared" si="2"/>
        <v/>
      </c>
      <c r="F25" s="156" t="str">
        <f t="shared" si="1"/>
        <v>是</v>
      </c>
      <c r="H25" s="144"/>
      <c r="I25" s="144"/>
    </row>
    <row r="26" s="143" customFormat="1" ht="24" customHeight="1" spans="1:9">
      <c r="A26" s="108">
        <v>1030178</v>
      </c>
      <c r="B26" s="58" t="s">
        <v>1100</v>
      </c>
      <c r="C26" s="154">
        <v>560</v>
      </c>
      <c r="D26" s="154">
        <v>767</v>
      </c>
      <c r="E26" s="155">
        <f t="shared" si="2"/>
        <v>0.369642857142857</v>
      </c>
      <c r="F26" s="156" t="str">
        <f t="shared" si="1"/>
        <v>是</v>
      </c>
      <c r="H26" s="144"/>
      <c r="I26" s="144"/>
    </row>
    <row r="27" s="143" customFormat="1" customHeight="1" spans="1:9">
      <c r="A27" s="108">
        <v>1030180</v>
      </c>
      <c r="B27" s="58" t="s">
        <v>1101</v>
      </c>
      <c r="C27" s="154">
        <f>SUM(C28:C32)</f>
        <v>0</v>
      </c>
      <c r="D27" s="154">
        <f>SUM(D28:D32)</f>
        <v>0</v>
      </c>
      <c r="E27" s="155" t="str">
        <f t="shared" si="2"/>
        <v/>
      </c>
      <c r="F27" s="156" t="str">
        <f t="shared" si="1"/>
        <v>是</v>
      </c>
      <c r="H27" s="144"/>
      <c r="I27" s="144"/>
    </row>
    <row r="28" s="143" customFormat="1" hidden="1" customHeight="1" spans="1:9">
      <c r="A28" s="108">
        <v>103018003</v>
      </c>
      <c r="B28" s="60" t="s">
        <v>1102</v>
      </c>
      <c r="C28" s="63">
        <v>0</v>
      </c>
      <c r="D28" s="63">
        <v>0</v>
      </c>
      <c r="E28" s="155" t="str">
        <f t="shared" si="2"/>
        <v/>
      </c>
      <c r="F28" s="156" t="str">
        <f t="shared" si="1"/>
        <v>否</v>
      </c>
      <c r="H28" s="144"/>
      <c r="I28" s="144"/>
    </row>
    <row r="29" s="143" customFormat="1" hidden="1" customHeight="1" spans="1:9">
      <c r="A29" s="108">
        <v>103018004</v>
      </c>
      <c r="B29" s="60" t="s">
        <v>1103</v>
      </c>
      <c r="C29" s="63">
        <v>0</v>
      </c>
      <c r="D29" s="63">
        <v>0</v>
      </c>
      <c r="E29" s="155" t="str">
        <f t="shared" si="2"/>
        <v/>
      </c>
      <c r="F29" s="156" t="str">
        <f t="shared" si="1"/>
        <v>否</v>
      </c>
      <c r="H29" s="144"/>
      <c r="I29" s="144"/>
    </row>
    <row r="30" s="143" customFormat="1" hidden="1" customHeight="1" spans="1:9">
      <c r="A30" s="108">
        <v>103018005</v>
      </c>
      <c r="B30" s="60" t="s">
        <v>1104</v>
      </c>
      <c r="C30" s="63">
        <v>0</v>
      </c>
      <c r="D30" s="63">
        <v>0</v>
      </c>
      <c r="E30" s="155" t="str">
        <f t="shared" si="2"/>
        <v/>
      </c>
      <c r="F30" s="156" t="str">
        <f t="shared" si="1"/>
        <v>否</v>
      </c>
      <c r="H30" s="144"/>
      <c r="I30" s="144"/>
    </row>
    <row r="31" s="143" customFormat="1" hidden="1" customHeight="1" spans="1:9">
      <c r="A31" s="108">
        <v>103018006</v>
      </c>
      <c r="B31" s="60" t="s">
        <v>1105</v>
      </c>
      <c r="C31" s="63">
        <v>0</v>
      </c>
      <c r="D31" s="63">
        <v>0</v>
      </c>
      <c r="E31" s="155" t="str">
        <f t="shared" si="2"/>
        <v/>
      </c>
      <c r="F31" s="156" t="str">
        <f t="shared" si="1"/>
        <v>否</v>
      </c>
      <c r="H31" s="144"/>
      <c r="I31" s="144"/>
    </row>
    <row r="32" s="143" customFormat="1" hidden="1" customHeight="1" spans="1:9">
      <c r="A32" s="108">
        <v>103018007</v>
      </c>
      <c r="B32" s="60" t="s">
        <v>1106</v>
      </c>
      <c r="C32" s="63">
        <v>0</v>
      </c>
      <c r="D32" s="63">
        <v>0</v>
      </c>
      <c r="E32" s="155" t="str">
        <f t="shared" si="2"/>
        <v/>
      </c>
      <c r="F32" s="156" t="str">
        <f t="shared" si="1"/>
        <v>否</v>
      </c>
      <c r="H32" s="144"/>
      <c r="I32" s="144"/>
    </row>
    <row r="33" s="143" customFormat="1" customHeight="1" spans="1:9">
      <c r="A33" s="108">
        <v>1030199</v>
      </c>
      <c r="B33" s="58" t="s">
        <v>1107</v>
      </c>
      <c r="C33" s="160">
        <v>0</v>
      </c>
      <c r="D33" s="160">
        <v>0</v>
      </c>
      <c r="E33" s="155" t="str">
        <f t="shared" si="2"/>
        <v/>
      </c>
      <c r="F33" s="156" t="str">
        <f t="shared" si="1"/>
        <v>是</v>
      </c>
      <c r="H33" s="144"/>
      <c r="I33" s="144"/>
    </row>
    <row r="34" s="143" customFormat="1" customHeight="1" spans="1:9">
      <c r="A34" s="108">
        <v>10310</v>
      </c>
      <c r="B34" s="58" t="s">
        <v>1108</v>
      </c>
      <c r="C34" s="154">
        <v>22999</v>
      </c>
      <c r="D34" s="154">
        <v>8791</v>
      </c>
      <c r="E34" s="157">
        <f t="shared" si="2"/>
        <v>-0.617765989825645</v>
      </c>
      <c r="F34" s="156" t="str">
        <f t="shared" si="1"/>
        <v>是</v>
      </c>
      <c r="H34" s="144"/>
      <c r="I34" s="144"/>
    </row>
    <row r="35" s="143" customFormat="1" customHeight="1" spans="1:9">
      <c r="A35" s="108"/>
      <c r="B35" s="60"/>
      <c r="C35" s="63">
        <v>0</v>
      </c>
      <c r="D35" s="63">
        <v>0</v>
      </c>
      <c r="E35" s="155" t="str">
        <f t="shared" si="2"/>
        <v/>
      </c>
      <c r="F35" s="156" t="str">
        <f t="shared" si="1"/>
        <v>是</v>
      </c>
      <c r="H35" s="144"/>
      <c r="I35" s="144"/>
    </row>
    <row r="36" s="143" customFormat="1" customHeight="1" spans="1:9">
      <c r="A36" s="161"/>
      <c r="B36" s="91" t="s">
        <v>59</v>
      </c>
      <c r="C36" s="154">
        <f>SUM(C5,C6,C7,C8,C9,C10,C18,C19,C22,C23,C24,C25,C26,C27,C33,C34)</f>
        <v>88754</v>
      </c>
      <c r="D36" s="154">
        <f>SUM(D5,D6,D7,D8,D9,D10,D18,D19,D22,D23,D24,D25,D26,D27,D33,D34)</f>
        <v>26138</v>
      </c>
      <c r="E36" s="157">
        <f t="shared" si="2"/>
        <v>-0.705500597156185</v>
      </c>
      <c r="F36" s="156" t="str">
        <f t="shared" si="1"/>
        <v>是</v>
      </c>
      <c r="H36" s="144"/>
      <c r="I36" s="144"/>
    </row>
    <row r="37" s="143" customFormat="1" hidden="1" customHeight="1" spans="1:9">
      <c r="A37" s="162">
        <v>105</v>
      </c>
      <c r="B37" s="163" t="s">
        <v>1109</v>
      </c>
      <c r="C37" s="140"/>
      <c r="D37" s="142"/>
      <c r="E37" s="155" t="str">
        <f t="shared" si="2"/>
        <v/>
      </c>
      <c r="F37" s="156" t="str">
        <f t="shared" si="1"/>
        <v>否</v>
      </c>
      <c r="H37" s="144"/>
      <c r="I37" s="144"/>
    </row>
    <row r="38" s="143" customFormat="1" customHeight="1" spans="1:9">
      <c r="A38" s="164">
        <v>110</v>
      </c>
      <c r="B38" s="165" t="s">
        <v>61</v>
      </c>
      <c r="C38" s="166">
        <f>SUM(C39:C41)</f>
        <v>8572</v>
      </c>
      <c r="D38" s="167">
        <f>SUM(D39:D42)</f>
        <v>11827</v>
      </c>
      <c r="E38" s="157">
        <f t="shared" si="2"/>
        <v>0.379724685020999</v>
      </c>
      <c r="F38" s="156" t="str">
        <f t="shared" si="1"/>
        <v>是</v>
      </c>
      <c r="H38" s="144"/>
      <c r="I38" s="144"/>
    </row>
    <row r="39" s="143" customFormat="1" customHeight="1" spans="1:9">
      <c r="A39" s="168">
        <v>11004</v>
      </c>
      <c r="B39" s="168" t="s">
        <v>1110</v>
      </c>
      <c r="C39" s="140"/>
      <c r="D39" s="140">
        <v>2455</v>
      </c>
      <c r="E39" s="155" t="str">
        <f t="shared" si="2"/>
        <v/>
      </c>
      <c r="F39" s="156" t="str">
        <f t="shared" si="1"/>
        <v>是</v>
      </c>
      <c r="H39" s="144"/>
      <c r="I39" s="144"/>
    </row>
    <row r="40" s="143" customFormat="1" customHeight="1" spans="1:9">
      <c r="A40" s="168">
        <v>11008</v>
      </c>
      <c r="B40" s="168" t="s">
        <v>1111</v>
      </c>
      <c r="C40" s="140">
        <v>8572</v>
      </c>
      <c r="D40" s="140">
        <v>8572</v>
      </c>
      <c r="E40" s="155">
        <f t="shared" si="2"/>
        <v>0</v>
      </c>
      <c r="F40" s="156" t="str">
        <f t="shared" si="1"/>
        <v>是</v>
      </c>
      <c r="H40" s="144"/>
      <c r="I40" s="144"/>
    </row>
    <row r="41" s="143" customFormat="1" hidden="1" customHeight="1" spans="1:9">
      <c r="A41" s="168">
        <v>11009</v>
      </c>
      <c r="B41" s="168" t="s">
        <v>66</v>
      </c>
      <c r="C41" s="169"/>
      <c r="D41" s="140"/>
      <c r="E41" s="155" t="str">
        <f t="shared" si="2"/>
        <v/>
      </c>
      <c r="F41" s="156" t="str">
        <f t="shared" si="1"/>
        <v>否</v>
      </c>
      <c r="H41" s="144"/>
      <c r="I41" s="144"/>
    </row>
    <row r="42" s="143" customFormat="1" customHeight="1" spans="1:9">
      <c r="A42" s="168">
        <v>11011</v>
      </c>
      <c r="B42" s="168" t="s">
        <v>67</v>
      </c>
      <c r="C42" s="169"/>
      <c r="D42" s="140">
        <f>SUM(D43)</f>
        <v>800</v>
      </c>
      <c r="E42" s="155"/>
      <c r="F42" s="156" t="str">
        <f t="shared" si="1"/>
        <v>是</v>
      </c>
      <c r="H42" s="144"/>
      <c r="I42" s="144"/>
    </row>
    <row r="43" s="143" customFormat="1" customHeight="1" spans="1:9">
      <c r="A43" s="168">
        <v>1101102</v>
      </c>
      <c r="B43" s="168" t="s">
        <v>1112</v>
      </c>
      <c r="C43" s="169"/>
      <c r="D43" s="140">
        <v>800</v>
      </c>
      <c r="E43" s="155"/>
      <c r="F43" s="156" t="str">
        <f t="shared" si="1"/>
        <v>是</v>
      </c>
      <c r="H43" s="144"/>
      <c r="I43" s="144"/>
    </row>
    <row r="44" s="143" customFormat="1" customHeight="1" spans="1:6">
      <c r="A44" s="170"/>
      <c r="B44" s="171" t="s">
        <v>70</v>
      </c>
      <c r="C44" s="166">
        <f>SUM(C36:C37,C38)</f>
        <v>97326</v>
      </c>
      <c r="D44" s="167">
        <f>SUM(D36:D37,D38)</f>
        <v>37965</v>
      </c>
      <c r="E44" s="157">
        <f>IF(C44&lt;&gt;0,D44/C44-1,"")</f>
        <v>-0.609919240490722</v>
      </c>
      <c r="F44" s="156" t="str">
        <f t="shared" si="1"/>
        <v>是</v>
      </c>
    </row>
    <row r="45" s="143" customFormat="1" customHeight="1" spans="1:5">
      <c r="A45" s="145"/>
      <c r="B45" s="146"/>
      <c r="C45" s="172"/>
      <c r="D45" s="172"/>
      <c r="E45" s="147"/>
    </row>
    <row r="46" s="143" customFormat="1" customHeight="1" spans="1:5">
      <c r="A46" s="145"/>
      <c r="B46" s="146"/>
      <c r="E46" s="147"/>
    </row>
    <row r="47" s="143" customFormat="1" customHeight="1" spans="1:5">
      <c r="A47" s="145"/>
      <c r="B47" s="146"/>
      <c r="C47" s="172"/>
      <c r="D47" s="172"/>
      <c r="E47" s="147"/>
    </row>
    <row r="48" s="143" customFormat="1" customHeight="1" spans="1:5">
      <c r="A48" s="145"/>
      <c r="B48" s="146"/>
      <c r="E48" s="147"/>
    </row>
    <row r="49" s="143" customFormat="1" customHeight="1" spans="1:5">
      <c r="A49" s="145"/>
      <c r="B49" s="146"/>
      <c r="C49" s="172"/>
      <c r="D49" s="172"/>
      <c r="E49" s="147"/>
    </row>
    <row r="50" s="143" customFormat="1" customHeight="1" spans="1:5">
      <c r="A50" s="145"/>
      <c r="B50" s="146"/>
      <c r="C50" s="172"/>
      <c r="D50" s="172"/>
      <c r="E50" s="147"/>
    </row>
    <row r="51" s="143" customFormat="1" customHeight="1" spans="1:5">
      <c r="A51" s="145"/>
      <c r="B51" s="146"/>
      <c r="E51" s="147"/>
    </row>
    <row r="52" s="143" customFormat="1" customHeight="1" spans="1:5">
      <c r="A52" s="145"/>
      <c r="B52" s="146"/>
      <c r="C52" s="172"/>
      <c r="D52" s="172"/>
      <c r="E52" s="147"/>
    </row>
    <row r="53" s="143" customFormat="1" customHeight="1" spans="1:5">
      <c r="A53" s="145"/>
      <c r="B53" s="146"/>
      <c r="C53" s="172"/>
      <c r="D53" s="172"/>
      <c r="E53" s="147"/>
    </row>
    <row r="54" s="143" customFormat="1" customHeight="1" spans="1:5">
      <c r="A54" s="145"/>
      <c r="B54" s="146"/>
      <c r="C54" s="172"/>
      <c r="D54" s="172"/>
      <c r="E54" s="147"/>
    </row>
    <row r="55" s="143" customFormat="1" customHeight="1" spans="1:5">
      <c r="A55" s="145"/>
      <c r="B55" s="146"/>
      <c r="C55" s="172"/>
      <c r="D55" s="172"/>
      <c r="E55" s="147"/>
    </row>
    <row r="56" s="143" customFormat="1" customHeight="1" spans="1:5">
      <c r="A56" s="145"/>
      <c r="B56" s="146"/>
      <c r="E56" s="147"/>
    </row>
    <row r="57" s="143" customFormat="1" customHeight="1" spans="1:5">
      <c r="A57" s="145"/>
      <c r="B57" s="146"/>
      <c r="C57" s="172"/>
      <c r="D57" s="172"/>
      <c r="E57" s="147"/>
    </row>
  </sheetData>
  <autoFilter ref="A4:I44">
    <filterColumn colId="5">
      <customFilters>
        <customFilter operator="equal" val="是"/>
      </customFilters>
    </filterColumn>
    <extLst/>
  </autoFilter>
  <mergeCells count="1">
    <mergeCell ref="B2:E2"/>
  </mergeCells>
  <conditionalFormatting sqref="B37">
    <cfRule type="expression" dxfId="1" priority="4" stopIfTrue="1">
      <formula>"len($A:$A)=3"</formula>
    </cfRule>
  </conditionalFormatting>
  <conditionalFormatting sqref="B38:B39">
    <cfRule type="expression" dxfId="1" priority="1" stopIfTrue="1">
      <formula>"len($A:$A)=3"</formula>
    </cfRule>
  </conditionalFormatting>
  <conditionalFormatting sqref="D37 D39:D40">
    <cfRule type="expression" dxfId="1" priority="2" stopIfTrue="1">
      <formula>"len($A:$A)=3"</formula>
    </cfRule>
  </conditionalFormatting>
  <conditionalFormatting sqref="C38 D38:D39">
    <cfRule type="expression" dxfId="1" priority="3" stopIfTrue="1">
      <formula>"len($A:$A)=3"</formula>
    </cfRule>
  </conditionalFormatting>
  <printOptions horizontalCentered="1"/>
  <pageMargins left="0.786805555555556" right="0.786805555555556" top="0.786805555555556" bottom="0.786805555555556" header="0.511805555555556" footer="0.511805555555556"/>
  <pageSetup paperSize="9" orientation="portrait" blackAndWhite="1"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
    <pageSetUpPr fitToPage="1"/>
  </sheetPr>
  <dimension ref="A1:V284"/>
  <sheetViews>
    <sheetView showZeros="0" zoomScale="85" zoomScaleNormal="85" workbookViewId="0">
      <pane ySplit="5" topLeftCell="A6" activePane="bottomLeft" state="frozen"/>
      <selection/>
      <selection pane="bottomLeft" activeCell="B8" sqref="B8"/>
    </sheetView>
  </sheetViews>
  <sheetFormatPr defaultColWidth="9" defaultRowHeight="28" customHeight="1"/>
  <cols>
    <col min="1" max="1" width="9.44444444444444" style="32" customWidth="1"/>
    <col min="2" max="2" width="41.1111111111111" style="32" customWidth="1"/>
    <col min="3" max="7" width="15.1111111111111" style="32" customWidth="1"/>
    <col min="8" max="8" width="7.33333333333333" style="101" customWidth="1"/>
    <col min="9" max="9" width="9" style="36" hidden="1" customWidth="1"/>
    <col min="10" max="10" width="11.6666666666667" style="36" customWidth="1"/>
    <col min="11" max="11" width="9" style="31" customWidth="1"/>
    <col min="12" max="18" width="9" style="31" hidden="1" customWidth="1"/>
    <col min="19" max="19" width="10.5555555555556" style="31" hidden="1" customWidth="1"/>
    <col min="20" max="20" width="9" style="31" hidden="1" customWidth="1"/>
    <col min="21" max="21" width="11.8888888888889" style="31" hidden="1" customWidth="1"/>
    <col min="22" max="29" width="9" style="31" hidden="1" customWidth="1"/>
    <col min="30" max="16384" width="9" style="31"/>
  </cols>
  <sheetData>
    <row r="1" s="31" customFormat="1" customHeight="1" spans="1:10">
      <c r="A1" s="32"/>
      <c r="B1" s="35" t="s">
        <v>1113</v>
      </c>
      <c r="C1" s="32"/>
      <c r="D1" s="32"/>
      <c r="E1" s="32"/>
      <c r="F1" s="32"/>
      <c r="G1" s="32"/>
      <c r="H1" s="101"/>
      <c r="I1" s="36"/>
      <c r="J1" s="36"/>
    </row>
    <row r="2" s="32" customFormat="1" customHeight="1" spans="2:20">
      <c r="B2" s="37" t="s">
        <v>1114</v>
      </c>
      <c r="C2" s="37"/>
      <c r="D2" s="37"/>
      <c r="E2" s="37"/>
      <c r="F2" s="37"/>
      <c r="G2" s="37"/>
      <c r="H2" s="102"/>
      <c r="I2" s="36"/>
      <c r="J2" s="36"/>
      <c r="L2" s="110" t="s">
        <v>5</v>
      </c>
      <c r="M2" s="111"/>
      <c r="N2" s="111"/>
      <c r="O2" s="111"/>
      <c r="P2" s="111"/>
      <c r="Q2" s="119"/>
      <c r="R2" s="120" t="s">
        <v>1115</v>
      </c>
      <c r="S2" s="120"/>
      <c r="T2" s="121"/>
    </row>
    <row r="3" s="97" customFormat="1" customHeight="1" spans="1:22">
      <c r="A3" s="32"/>
      <c r="B3" s="36"/>
      <c r="C3" s="36"/>
      <c r="D3" s="36"/>
      <c r="E3" s="36"/>
      <c r="F3" s="36"/>
      <c r="G3" s="41" t="s">
        <v>2</v>
      </c>
      <c r="H3" s="101"/>
      <c r="I3" s="36"/>
      <c r="J3" s="36"/>
      <c r="L3" s="112" t="s">
        <v>5</v>
      </c>
      <c r="M3" s="112"/>
      <c r="N3" s="112"/>
      <c r="O3" s="113" t="s">
        <v>80</v>
      </c>
      <c r="P3" s="113"/>
      <c r="Q3" s="113"/>
      <c r="R3" s="122" t="s">
        <v>1116</v>
      </c>
      <c r="S3" s="122"/>
      <c r="T3" s="123"/>
      <c r="U3" s="124"/>
      <c r="V3" s="124"/>
    </row>
    <row r="4" s="34" customFormat="1" customHeight="1" spans="1:22">
      <c r="A4" s="43" t="s">
        <v>3</v>
      </c>
      <c r="B4" s="44" t="s">
        <v>4</v>
      </c>
      <c r="C4" s="45" t="s">
        <v>5</v>
      </c>
      <c r="D4" s="46"/>
      <c r="E4" s="45" t="s">
        <v>74</v>
      </c>
      <c r="F4" s="103"/>
      <c r="G4" s="48" t="s">
        <v>75</v>
      </c>
      <c r="H4" s="104" t="s">
        <v>8</v>
      </c>
      <c r="I4" s="114" t="s">
        <v>76</v>
      </c>
      <c r="J4" s="36"/>
      <c r="L4" s="115">
        <f t="shared" ref="L4:V4" si="0">SUM(L7:L271)</f>
        <v>61927</v>
      </c>
      <c r="M4" s="115">
        <f t="shared" si="0"/>
        <v>61925.64252</v>
      </c>
      <c r="N4" s="115">
        <f t="shared" si="0"/>
        <v>61927</v>
      </c>
      <c r="O4" s="115">
        <f t="shared" si="0"/>
        <v>8572</v>
      </c>
      <c r="P4" s="115">
        <f t="shared" si="0"/>
        <v>8572.304004</v>
      </c>
      <c r="Q4" s="115">
        <f t="shared" si="0"/>
        <v>8572</v>
      </c>
      <c r="R4" s="125">
        <f t="shared" si="0"/>
        <v>2455</v>
      </c>
      <c r="S4" s="125">
        <f t="shared" si="0"/>
        <v>2454.47</v>
      </c>
      <c r="T4" s="125">
        <f t="shared" si="0"/>
        <v>2455</v>
      </c>
      <c r="U4" s="126">
        <f t="shared" si="0"/>
        <v>0</v>
      </c>
      <c r="V4" s="126">
        <f t="shared" si="0"/>
        <v>0</v>
      </c>
    </row>
    <row r="5" s="34" customFormat="1" customHeight="1" spans="1:22">
      <c r="A5" s="49"/>
      <c r="B5" s="44"/>
      <c r="C5" s="50"/>
      <c r="D5" s="51" t="s">
        <v>91</v>
      </c>
      <c r="E5" s="52"/>
      <c r="F5" s="48" t="s">
        <v>91</v>
      </c>
      <c r="G5" s="48"/>
      <c r="H5" s="104"/>
      <c r="I5" s="36"/>
      <c r="J5" s="36"/>
      <c r="L5" s="34" t="s">
        <v>92</v>
      </c>
      <c r="O5" s="34" t="s">
        <v>92</v>
      </c>
      <c r="P5" s="34" t="s">
        <v>80</v>
      </c>
      <c r="R5" s="34" t="s">
        <v>92</v>
      </c>
      <c r="S5" s="127" t="s">
        <v>1116</v>
      </c>
      <c r="T5" s="127"/>
      <c r="U5" s="127" t="s">
        <v>1117</v>
      </c>
      <c r="V5" s="127"/>
    </row>
    <row r="6" s="34" customFormat="1" customHeight="1" spans="1:22">
      <c r="A6" s="53"/>
      <c r="B6" s="54" t="s">
        <v>97</v>
      </c>
      <c r="C6" s="55">
        <f t="shared" ref="C6:G6" si="1">SUM(C8,C24,C36,C47,C104,C128,C180,C184,C210,C227,C245,C267,C271)</f>
        <v>97326</v>
      </c>
      <c r="D6" s="55"/>
      <c r="E6" s="105">
        <f t="shared" si="1"/>
        <v>-60361</v>
      </c>
      <c r="F6" s="55">
        <f t="shared" si="1"/>
        <v>2455</v>
      </c>
      <c r="G6" s="55">
        <f t="shared" si="1"/>
        <v>36965</v>
      </c>
      <c r="H6" s="106" t="str">
        <f t="shared" ref="H6:H69" si="2">IF(SUM(C6:G6)=0,"否","是")</f>
        <v>是</v>
      </c>
      <c r="I6" s="114"/>
      <c r="J6" s="114"/>
      <c r="S6" s="127"/>
      <c r="T6" s="127" t="s">
        <v>94</v>
      </c>
      <c r="U6" s="127"/>
      <c r="V6" s="127" t="s">
        <v>94</v>
      </c>
    </row>
    <row r="7" s="34" customFormat="1" customHeight="1" spans="1:20">
      <c r="A7" s="53"/>
      <c r="B7" s="56" t="s">
        <v>1118</v>
      </c>
      <c r="C7" s="55">
        <f t="shared" ref="C7:G7" si="3">SUM(C8,C24,C36,C47,C104,C128,C180,C184,C210,C227,C245)</f>
        <v>70499</v>
      </c>
      <c r="D7" s="55"/>
      <c r="E7" s="55">
        <f t="shared" si="3"/>
        <v>-36597</v>
      </c>
      <c r="F7" s="55">
        <f t="shared" si="3"/>
        <v>2455</v>
      </c>
      <c r="G7" s="55">
        <f t="shared" si="3"/>
        <v>33902</v>
      </c>
      <c r="H7" s="106" t="str">
        <f t="shared" si="2"/>
        <v>是</v>
      </c>
      <c r="I7" s="114"/>
      <c r="J7" s="114"/>
      <c r="T7" s="32">
        <f t="shared" ref="T7:T70" si="4">ROUND(S7,0)</f>
        <v>0</v>
      </c>
    </row>
    <row r="8" s="32" customFormat="1" customHeight="1" spans="1:22">
      <c r="A8" s="57">
        <v>207</v>
      </c>
      <c r="B8" s="58" t="s">
        <v>1119</v>
      </c>
      <c r="C8" s="55">
        <f t="shared" ref="C8:G8" si="5">SUM(C9,C15,C21)</f>
        <v>0</v>
      </c>
      <c r="D8" s="55"/>
      <c r="E8" s="55">
        <f t="shared" si="5"/>
        <v>5</v>
      </c>
      <c r="F8" s="55">
        <f t="shared" si="5"/>
        <v>5</v>
      </c>
      <c r="G8" s="55">
        <f t="shared" si="5"/>
        <v>5</v>
      </c>
      <c r="H8" s="106" t="str">
        <f t="shared" si="2"/>
        <v>是</v>
      </c>
      <c r="I8" s="36" t="str">
        <f t="shared" ref="I8:I71" si="6">IF(LEN(A8)=3,"类",IF(LEN(A8)=5,"款","项"))</f>
        <v>类</v>
      </c>
      <c r="J8" s="36"/>
      <c r="S8" s="34"/>
      <c r="T8" s="32">
        <f t="shared" si="4"/>
        <v>0</v>
      </c>
      <c r="U8" s="34"/>
      <c r="V8" s="34"/>
    </row>
    <row r="9" s="32" customFormat="1" customHeight="1" spans="1:20">
      <c r="A9" s="59">
        <v>20707</v>
      </c>
      <c r="B9" s="60" t="s">
        <v>1120</v>
      </c>
      <c r="C9" s="66">
        <f t="shared" ref="C9:G9" si="7">SUM(C10:C14)</f>
        <v>0</v>
      </c>
      <c r="D9" s="66"/>
      <c r="E9" s="66">
        <f t="shared" si="7"/>
        <v>5</v>
      </c>
      <c r="F9" s="66">
        <f t="shared" si="7"/>
        <v>5</v>
      </c>
      <c r="G9" s="66">
        <f t="shared" si="7"/>
        <v>5</v>
      </c>
      <c r="H9" s="106" t="str">
        <f t="shared" si="2"/>
        <v>是</v>
      </c>
      <c r="I9" s="36" t="str">
        <f t="shared" si="6"/>
        <v>款</v>
      </c>
      <c r="J9" s="36"/>
      <c r="S9" s="34"/>
      <c r="T9" s="32">
        <f t="shared" si="4"/>
        <v>0</v>
      </c>
    </row>
    <row r="10" s="32" customFormat="1" customHeight="1" spans="1:20">
      <c r="A10" s="62">
        <v>2070701</v>
      </c>
      <c r="B10" s="60" t="s">
        <v>1121</v>
      </c>
      <c r="C10" s="63">
        <f t="shared" ref="C10:C14" si="8">N10+Q10</f>
        <v>0</v>
      </c>
      <c r="D10" s="63"/>
      <c r="E10" s="63">
        <f t="shared" ref="E10:E14" si="9">G10-C10</f>
        <v>5</v>
      </c>
      <c r="F10" s="63">
        <f t="shared" ref="F10:F14" si="10">T10</f>
        <v>5</v>
      </c>
      <c r="G10" s="63">
        <f t="shared" ref="G10:G14" si="11">C10+F10</f>
        <v>5</v>
      </c>
      <c r="H10" s="106" t="str">
        <f t="shared" si="2"/>
        <v>是</v>
      </c>
      <c r="I10" s="36" t="str">
        <f t="shared" si="6"/>
        <v>项</v>
      </c>
      <c r="J10" s="36"/>
      <c r="L10" s="32">
        <v>0</v>
      </c>
      <c r="M10" s="32">
        <v>0</v>
      </c>
      <c r="N10" s="32">
        <f t="shared" ref="N10:N14" si="12">ROUND(M10,0)</f>
        <v>0</v>
      </c>
      <c r="O10" s="32">
        <v>0</v>
      </c>
      <c r="P10" s="32">
        <f>SUMIF([3]全区!$A$1400:$A$1554,A:A,[3]全区!$S$1400:$S$1554)</f>
        <v>0</v>
      </c>
      <c r="Q10" s="32">
        <f t="shared" ref="Q10:Q14" si="13">ROUND(P10,0)</f>
        <v>0</v>
      </c>
      <c r="R10" s="32">
        <v>5</v>
      </c>
      <c r="S10" s="34">
        <f>SUMIF([3]全区!$A$1:$A$65536,A:A,[3]全区!$T$1:$T$65536)</f>
        <v>5.1</v>
      </c>
      <c r="T10" s="32">
        <f t="shared" si="4"/>
        <v>5</v>
      </c>
    </row>
    <row r="11" s="32" customFormat="1" hidden="1" customHeight="1" spans="1:20">
      <c r="A11" s="59">
        <v>2070702</v>
      </c>
      <c r="B11" s="60" t="s">
        <v>1122</v>
      </c>
      <c r="C11" s="63">
        <f t="shared" si="8"/>
        <v>0</v>
      </c>
      <c r="D11" s="63"/>
      <c r="E11" s="63">
        <f t="shared" si="9"/>
        <v>0</v>
      </c>
      <c r="F11" s="63">
        <f t="shared" si="10"/>
        <v>0</v>
      </c>
      <c r="G11" s="63">
        <f t="shared" si="11"/>
        <v>0</v>
      </c>
      <c r="H11" s="106" t="str">
        <f t="shared" si="2"/>
        <v>否</v>
      </c>
      <c r="I11" s="36" t="str">
        <f t="shared" si="6"/>
        <v>项</v>
      </c>
      <c r="J11" s="36"/>
      <c r="L11" s="32">
        <v>0</v>
      </c>
      <c r="M11" s="32">
        <v>0</v>
      </c>
      <c r="N11" s="32">
        <f t="shared" si="12"/>
        <v>0</v>
      </c>
      <c r="O11" s="32">
        <v>0</v>
      </c>
      <c r="P11" s="32">
        <f>SUMIF([3]全区!$A$1400:$A$1554,A:A,[3]全区!$S$1400:$S$1554)</f>
        <v>0</v>
      </c>
      <c r="Q11" s="32">
        <f t="shared" si="13"/>
        <v>0</v>
      </c>
      <c r="R11" s="32">
        <v>0</v>
      </c>
      <c r="S11" s="34">
        <f>SUMIF([3]全区!$A$1:$A$65536,A:A,[3]全区!$T$1:$T$65536)</f>
        <v>0</v>
      </c>
      <c r="T11" s="32">
        <f t="shared" si="4"/>
        <v>0</v>
      </c>
    </row>
    <row r="12" s="32" customFormat="1" hidden="1" customHeight="1" spans="1:20">
      <c r="A12" s="64">
        <v>2070703</v>
      </c>
      <c r="B12" s="60" t="s">
        <v>1123</v>
      </c>
      <c r="C12" s="63">
        <f t="shared" si="8"/>
        <v>0</v>
      </c>
      <c r="D12" s="63"/>
      <c r="E12" s="63">
        <f t="shared" si="9"/>
        <v>0</v>
      </c>
      <c r="F12" s="63">
        <f t="shared" si="10"/>
        <v>0</v>
      </c>
      <c r="G12" s="63">
        <f t="shared" si="11"/>
        <v>0</v>
      </c>
      <c r="H12" s="106" t="str">
        <f t="shared" si="2"/>
        <v>否</v>
      </c>
      <c r="I12" s="36" t="str">
        <f t="shared" si="6"/>
        <v>项</v>
      </c>
      <c r="J12" s="36"/>
      <c r="L12" s="32">
        <v>0</v>
      </c>
      <c r="M12" s="32">
        <v>0</v>
      </c>
      <c r="N12" s="32">
        <f t="shared" si="12"/>
        <v>0</v>
      </c>
      <c r="O12" s="32">
        <v>0</v>
      </c>
      <c r="P12" s="32">
        <f>SUMIF([3]全区!$A$1400:$A$1554,A:A,[3]全区!$S$1400:$S$1554)</f>
        <v>0</v>
      </c>
      <c r="Q12" s="32">
        <f t="shared" si="13"/>
        <v>0</v>
      </c>
      <c r="R12" s="32">
        <v>0</v>
      </c>
      <c r="S12" s="34">
        <f>SUMIF([3]全区!$A$1:$A$65536,A:A,[3]全区!$T$1:$T$65536)</f>
        <v>0</v>
      </c>
      <c r="T12" s="32">
        <f t="shared" si="4"/>
        <v>0</v>
      </c>
    </row>
    <row r="13" s="32" customFormat="1" hidden="1" customHeight="1" spans="1:20">
      <c r="A13" s="64">
        <v>2070704</v>
      </c>
      <c r="B13" s="60" t="s">
        <v>1124</v>
      </c>
      <c r="C13" s="63">
        <f t="shared" si="8"/>
        <v>0</v>
      </c>
      <c r="D13" s="63"/>
      <c r="E13" s="63">
        <f t="shared" si="9"/>
        <v>0</v>
      </c>
      <c r="F13" s="63">
        <f t="shared" si="10"/>
        <v>0</v>
      </c>
      <c r="G13" s="63">
        <f t="shared" si="11"/>
        <v>0</v>
      </c>
      <c r="H13" s="106" t="str">
        <f t="shared" si="2"/>
        <v>否</v>
      </c>
      <c r="I13" s="36" t="str">
        <f t="shared" si="6"/>
        <v>项</v>
      </c>
      <c r="J13" s="36"/>
      <c r="L13" s="32">
        <v>0</v>
      </c>
      <c r="M13" s="32">
        <v>0</v>
      </c>
      <c r="N13" s="32">
        <f t="shared" si="12"/>
        <v>0</v>
      </c>
      <c r="O13" s="32">
        <v>0</v>
      </c>
      <c r="P13" s="32">
        <f>SUMIF([3]全区!$A$1400:$A$1554,A:A,[3]全区!$S$1400:$S$1554)</f>
        <v>0</v>
      </c>
      <c r="Q13" s="32">
        <f t="shared" si="13"/>
        <v>0</v>
      </c>
      <c r="R13" s="32">
        <v>0</v>
      </c>
      <c r="S13" s="34">
        <f>SUMIF([3]全区!$A$1:$A$65536,A:A,[3]全区!$T$1:$T$65536)</f>
        <v>0</v>
      </c>
      <c r="T13" s="32">
        <f t="shared" si="4"/>
        <v>0</v>
      </c>
    </row>
    <row r="14" s="32" customFormat="1" hidden="1" customHeight="1" spans="1:20">
      <c r="A14" s="64">
        <v>2070799</v>
      </c>
      <c r="B14" s="60" t="s">
        <v>1125</v>
      </c>
      <c r="C14" s="63">
        <f t="shared" si="8"/>
        <v>0</v>
      </c>
      <c r="D14" s="63"/>
      <c r="E14" s="63">
        <f t="shared" si="9"/>
        <v>0</v>
      </c>
      <c r="F14" s="63">
        <f t="shared" si="10"/>
        <v>0</v>
      </c>
      <c r="G14" s="63">
        <f t="shared" si="11"/>
        <v>0</v>
      </c>
      <c r="H14" s="106" t="str">
        <f t="shared" si="2"/>
        <v>否</v>
      </c>
      <c r="I14" s="36" t="str">
        <f t="shared" si="6"/>
        <v>项</v>
      </c>
      <c r="J14" s="36"/>
      <c r="L14" s="32">
        <v>0</v>
      </c>
      <c r="M14" s="32">
        <v>0</v>
      </c>
      <c r="N14" s="32">
        <f t="shared" si="12"/>
        <v>0</v>
      </c>
      <c r="O14" s="32">
        <v>0</v>
      </c>
      <c r="P14" s="32">
        <f>SUMIF([3]全区!$A$1400:$A$1554,A:A,[3]全区!$S$1400:$S$1554)</f>
        <v>0</v>
      </c>
      <c r="Q14" s="32">
        <f t="shared" si="13"/>
        <v>0</v>
      </c>
      <c r="R14" s="32">
        <v>0</v>
      </c>
      <c r="S14" s="34">
        <f>SUMIF([3]全区!$A$1:$A$65536,A:A,[3]全区!$T$1:$T$65536)</f>
        <v>0</v>
      </c>
      <c r="T14" s="32">
        <f t="shared" si="4"/>
        <v>0</v>
      </c>
    </row>
    <row r="15" s="32" customFormat="1" hidden="1" customHeight="1" spans="1:20">
      <c r="A15" s="64">
        <v>20709</v>
      </c>
      <c r="B15" s="60" t="s">
        <v>1126</v>
      </c>
      <c r="C15" s="66">
        <f t="shared" ref="C15:F15" si="14">SUM(C16:C20)</f>
        <v>0</v>
      </c>
      <c r="D15" s="66"/>
      <c r="E15" s="66">
        <f t="shared" si="14"/>
        <v>0</v>
      </c>
      <c r="F15" s="66">
        <f t="shared" si="14"/>
        <v>0</v>
      </c>
      <c r="G15" s="66"/>
      <c r="H15" s="106" t="str">
        <f t="shared" si="2"/>
        <v>否</v>
      </c>
      <c r="I15" s="36" t="str">
        <f t="shared" si="6"/>
        <v>款</v>
      </c>
      <c r="J15" s="36"/>
      <c r="S15" s="34"/>
      <c r="T15" s="32">
        <f t="shared" si="4"/>
        <v>0</v>
      </c>
    </row>
    <row r="16" s="32" customFormat="1" hidden="1" customHeight="1" spans="1:20">
      <c r="A16" s="64">
        <v>2070901</v>
      </c>
      <c r="B16" s="60" t="s">
        <v>1127</v>
      </c>
      <c r="C16" s="63">
        <f t="shared" ref="C16:C20" si="15">N16+Q16</f>
        <v>0</v>
      </c>
      <c r="D16" s="63"/>
      <c r="E16" s="63">
        <f t="shared" ref="E16:E20" si="16">G16-C16</f>
        <v>0</v>
      </c>
      <c r="F16" s="63">
        <f t="shared" ref="F16:F20" si="17">T16</f>
        <v>0</v>
      </c>
      <c r="G16" s="63">
        <f t="shared" ref="G16:G20" si="18">C16+F16</f>
        <v>0</v>
      </c>
      <c r="H16" s="106" t="str">
        <f t="shared" si="2"/>
        <v>否</v>
      </c>
      <c r="I16" s="36" t="str">
        <f t="shared" si="6"/>
        <v>项</v>
      </c>
      <c r="J16" s="36"/>
      <c r="L16" s="32">
        <v>0</v>
      </c>
      <c r="M16" s="32">
        <v>0</v>
      </c>
      <c r="N16" s="32">
        <f t="shared" ref="N16:N20" si="19">ROUND(M16,0)</f>
        <v>0</v>
      </c>
      <c r="O16" s="32">
        <v>0</v>
      </c>
      <c r="P16" s="32">
        <f>SUMIF([3]全区!$A$1400:$A$1554,A:A,[3]全区!$S$1400:$S$1554)</f>
        <v>0</v>
      </c>
      <c r="Q16" s="32">
        <f t="shared" ref="Q16:Q20" si="20">ROUND(P16,0)</f>
        <v>0</v>
      </c>
      <c r="R16" s="32">
        <v>0</v>
      </c>
      <c r="S16" s="34">
        <f>SUMIF([3]全区!$A$1:$A$65536,A:A,[3]全区!$T$1:$T$65536)</f>
        <v>0</v>
      </c>
      <c r="T16" s="32">
        <f t="shared" si="4"/>
        <v>0</v>
      </c>
    </row>
    <row r="17" s="32" customFormat="1" hidden="1" customHeight="1" spans="1:20">
      <c r="A17" s="64">
        <v>2070902</v>
      </c>
      <c r="B17" s="60" t="s">
        <v>1128</v>
      </c>
      <c r="C17" s="63">
        <f t="shared" si="15"/>
        <v>0</v>
      </c>
      <c r="D17" s="63"/>
      <c r="E17" s="63">
        <f t="shared" si="16"/>
        <v>0</v>
      </c>
      <c r="F17" s="63">
        <f t="shared" si="17"/>
        <v>0</v>
      </c>
      <c r="G17" s="63">
        <f t="shared" si="18"/>
        <v>0</v>
      </c>
      <c r="H17" s="106" t="str">
        <f t="shared" si="2"/>
        <v>否</v>
      </c>
      <c r="I17" s="36" t="str">
        <f t="shared" si="6"/>
        <v>项</v>
      </c>
      <c r="J17" s="36"/>
      <c r="L17" s="32">
        <v>0</v>
      </c>
      <c r="M17" s="32">
        <v>0</v>
      </c>
      <c r="N17" s="32">
        <f t="shared" si="19"/>
        <v>0</v>
      </c>
      <c r="O17" s="32">
        <v>0</v>
      </c>
      <c r="P17" s="32">
        <f>SUMIF([3]全区!$A$1400:$A$1554,A:A,[3]全区!$S$1400:$S$1554)</f>
        <v>0</v>
      </c>
      <c r="Q17" s="32">
        <f t="shared" si="20"/>
        <v>0</v>
      </c>
      <c r="R17" s="32">
        <v>0</v>
      </c>
      <c r="S17" s="34">
        <f>SUMIF([3]全区!$A$1:$A$65536,A:A,[3]全区!$T$1:$T$65536)</f>
        <v>0</v>
      </c>
      <c r="T17" s="32">
        <f t="shared" si="4"/>
        <v>0</v>
      </c>
    </row>
    <row r="18" s="32" customFormat="1" hidden="1" customHeight="1" spans="1:20">
      <c r="A18" s="64">
        <v>2070903</v>
      </c>
      <c r="B18" s="60" t="s">
        <v>1129</v>
      </c>
      <c r="C18" s="63">
        <f t="shared" si="15"/>
        <v>0</v>
      </c>
      <c r="D18" s="63"/>
      <c r="E18" s="63">
        <f t="shared" si="16"/>
        <v>0</v>
      </c>
      <c r="F18" s="63">
        <f t="shared" si="17"/>
        <v>0</v>
      </c>
      <c r="G18" s="63">
        <f t="shared" si="18"/>
        <v>0</v>
      </c>
      <c r="H18" s="106" t="str">
        <f t="shared" si="2"/>
        <v>否</v>
      </c>
      <c r="I18" s="36" t="str">
        <f t="shared" si="6"/>
        <v>项</v>
      </c>
      <c r="J18" s="36"/>
      <c r="L18" s="32">
        <v>0</v>
      </c>
      <c r="M18" s="32">
        <v>0</v>
      </c>
      <c r="N18" s="32">
        <f t="shared" si="19"/>
        <v>0</v>
      </c>
      <c r="O18" s="32">
        <v>0</v>
      </c>
      <c r="P18" s="32">
        <f>SUMIF([3]全区!$A$1400:$A$1554,A:A,[3]全区!$S$1400:$S$1554)</f>
        <v>0</v>
      </c>
      <c r="Q18" s="32">
        <f t="shared" si="20"/>
        <v>0</v>
      </c>
      <c r="R18" s="32">
        <v>0</v>
      </c>
      <c r="S18" s="34">
        <f>SUMIF([3]全区!$A$1:$A$65536,A:A,[3]全区!$T$1:$T$65536)</f>
        <v>0</v>
      </c>
      <c r="T18" s="32">
        <f t="shared" si="4"/>
        <v>0</v>
      </c>
    </row>
    <row r="19" s="32" customFormat="1" hidden="1" customHeight="1" spans="1:20">
      <c r="A19" s="64">
        <v>2070904</v>
      </c>
      <c r="B19" s="60" t="s">
        <v>1130</v>
      </c>
      <c r="C19" s="63">
        <f t="shared" si="15"/>
        <v>0</v>
      </c>
      <c r="D19" s="63"/>
      <c r="E19" s="63">
        <f t="shared" si="16"/>
        <v>0</v>
      </c>
      <c r="F19" s="63">
        <f t="shared" si="17"/>
        <v>0</v>
      </c>
      <c r="G19" s="63">
        <f t="shared" si="18"/>
        <v>0</v>
      </c>
      <c r="H19" s="106" t="str">
        <f t="shared" si="2"/>
        <v>否</v>
      </c>
      <c r="I19" s="36" t="str">
        <f t="shared" si="6"/>
        <v>项</v>
      </c>
      <c r="J19" s="36"/>
      <c r="L19" s="32">
        <v>0</v>
      </c>
      <c r="M19" s="32">
        <v>0</v>
      </c>
      <c r="N19" s="32">
        <f t="shared" si="19"/>
        <v>0</v>
      </c>
      <c r="O19" s="32">
        <v>0</v>
      </c>
      <c r="P19" s="32">
        <f>SUMIF([3]全区!$A$1400:$A$1554,A:A,[3]全区!$S$1400:$S$1554)</f>
        <v>0</v>
      </c>
      <c r="Q19" s="32">
        <f t="shared" si="20"/>
        <v>0</v>
      </c>
      <c r="R19" s="32">
        <v>0</v>
      </c>
      <c r="S19" s="34">
        <f>SUMIF([3]全区!$A$1:$A$65536,A:A,[3]全区!$T$1:$T$65536)</f>
        <v>0</v>
      </c>
      <c r="T19" s="32">
        <f t="shared" si="4"/>
        <v>0</v>
      </c>
    </row>
    <row r="20" s="32" customFormat="1" hidden="1" customHeight="1" spans="1:20">
      <c r="A20" s="64">
        <v>2070999</v>
      </c>
      <c r="B20" s="60" t="s">
        <v>1131</v>
      </c>
      <c r="C20" s="63">
        <f t="shared" si="15"/>
        <v>0</v>
      </c>
      <c r="D20" s="63"/>
      <c r="E20" s="63">
        <f t="shared" si="16"/>
        <v>0</v>
      </c>
      <c r="F20" s="63">
        <f t="shared" si="17"/>
        <v>0</v>
      </c>
      <c r="G20" s="63">
        <f t="shared" si="18"/>
        <v>0</v>
      </c>
      <c r="H20" s="106" t="str">
        <f t="shared" si="2"/>
        <v>否</v>
      </c>
      <c r="I20" s="36" t="str">
        <f t="shared" si="6"/>
        <v>项</v>
      </c>
      <c r="J20" s="36"/>
      <c r="L20" s="32">
        <v>0</v>
      </c>
      <c r="M20" s="32">
        <v>0</v>
      </c>
      <c r="N20" s="32">
        <f t="shared" si="19"/>
        <v>0</v>
      </c>
      <c r="O20" s="32">
        <v>0</v>
      </c>
      <c r="P20" s="32">
        <f>SUMIF([3]全区!$A$1400:$A$1554,A:A,[3]全区!$S$1400:$S$1554)</f>
        <v>0</v>
      </c>
      <c r="Q20" s="32">
        <f t="shared" si="20"/>
        <v>0</v>
      </c>
      <c r="R20" s="32">
        <v>0</v>
      </c>
      <c r="S20" s="34">
        <f>SUMIF([3]全区!$A$1:$A$65536,A:A,[3]全区!$T$1:$T$65536)</f>
        <v>0</v>
      </c>
      <c r="T20" s="32">
        <f t="shared" si="4"/>
        <v>0</v>
      </c>
    </row>
    <row r="21" s="98" customFormat="1" hidden="1" customHeight="1" spans="1:22">
      <c r="A21" s="64">
        <v>20710</v>
      </c>
      <c r="B21" s="60" t="s">
        <v>1132</v>
      </c>
      <c r="C21" s="66">
        <f t="shared" ref="C21:F21" si="21">SUM(C22:C23)</f>
        <v>0</v>
      </c>
      <c r="D21" s="66"/>
      <c r="E21" s="66">
        <f t="shared" si="21"/>
        <v>0</v>
      </c>
      <c r="F21" s="66">
        <f t="shared" si="21"/>
        <v>0</v>
      </c>
      <c r="G21" s="66"/>
      <c r="H21" s="106" t="str">
        <f t="shared" si="2"/>
        <v>否</v>
      </c>
      <c r="I21" s="116" t="str">
        <f t="shared" si="6"/>
        <v>款</v>
      </c>
      <c r="J21" s="116"/>
      <c r="S21" s="34"/>
      <c r="T21" s="32">
        <f t="shared" si="4"/>
        <v>0</v>
      </c>
      <c r="U21" s="32"/>
      <c r="V21" s="32"/>
    </row>
    <row r="22" s="32" customFormat="1" hidden="1" customHeight="1" spans="1:20">
      <c r="A22" s="64">
        <v>2071001</v>
      </c>
      <c r="B22" s="60" t="s">
        <v>1133</v>
      </c>
      <c r="C22" s="63">
        <f t="shared" ref="C22:C28" si="22">N22+Q22</f>
        <v>0</v>
      </c>
      <c r="D22" s="63"/>
      <c r="E22" s="63">
        <f t="shared" ref="E22:E28" si="23">G22-C22</f>
        <v>0</v>
      </c>
      <c r="F22" s="63">
        <f t="shared" ref="F22:F28" si="24">T22</f>
        <v>0</v>
      </c>
      <c r="G22" s="63">
        <f t="shared" ref="G22:G28" si="25">C22+F22</f>
        <v>0</v>
      </c>
      <c r="H22" s="106" t="str">
        <f t="shared" si="2"/>
        <v>否</v>
      </c>
      <c r="I22" s="36" t="str">
        <f t="shared" si="6"/>
        <v>项</v>
      </c>
      <c r="J22" s="36"/>
      <c r="L22" s="32">
        <v>0</v>
      </c>
      <c r="M22" s="32">
        <v>0</v>
      </c>
      <c r="N22" s="32">
        <f t="shared" ref="N22:N28" si="26">ROUND(M22,0)</f>
        <v>0</v>
      </c>
      <c r="O22" s="32">
        <v>0</v>
      </c>
      <c r="P22" s="32">
        <f>SUMIF([3]全区!$A$1400:$A$1554,A:A,[3]全区!$S$1400:$S$1554)</f>
        <v>0</v>
      </c>
      <c r="Q22" s="32">
        <f t="shared" ref="Q22:Q28" si="27">ROUND(P22,0)</f>
        <v>0</v>
      </c>
      <c r="R22" s="32">
        <v>0</v>
      </c>
      <c r="S22" s="34">
        <f>SUMIF([3]全区!$A$1:$A$65536,A:A,[3]全区!$T$1:$T$65536)</f>
        <v>0</v>
      </c>
      <c r="T22" s="32">
        <f t="shared" si="4"/>
        <v>0</v>
      </c>
    </row>
    <row r="23" s="32" customFormat="1" hidden="1" customHeight="1" spans="1:20">
      <c r="A23" s="62">
        <v>2071099</v>
      </c>
      <c r="B23" s="60" t="s">
        <v>1134</v>
      </c>
      <c r="C23" s="63">
        <f t="shared" si="22"/>
        <v>0</v>
      </c>
      <c r="D23" s="63"/>
      <c r="E23" s="63">
        <f t="shared" si="23"/>
        <v>0</v>
      </c>
      <c r="F23" s="63">
        <f t="shared" si="24"/>
        <v>0</v>
      </c>
      <c r="G23" s="63">
        <f t="shared" si="25"/>
        <v>0</v>
      </c>
      <c r="H23" s="106" t="str">
        <f t="shared" si="2"/>
        <v>否</v>
      </c>
      <c r="I23" s="36" t="str">
        <f t="shared" si="6"/>
        <v>项</v>
      </c>
      <c r="J23" s="36"/>
      <c r="L23" s="32">
        <v>0</v>
      </c>
      <c r="M23" s="32">
        <v>0</v>
      </c>
      <c r="N23" s="32">
        <f t="shared" si="26"/>
        <v>0</v>
      </c>
      <c r="O23" s="32">
        <v>0</v>
      </c>
      <c r="P23" s="32">
        <f>SUMIF([3]全区!$A$1400:$A$1554,A:A,[3]全区!$S$1400:$S$1554)</f>
        <v>0</v>
      </c>
      <c r="Q23" s="32">
        <f t="shared" si="27"/>
        <v>0</v>
      </c>
      <c r="R23" s="32">
        <v>0</v>
      </c>
      <c r="S23" s="34">
        <f>SUMIF([3]全区!$A$1:$A$65536,A:A,[3]全区!$T$1:$T$65536)</f>
        <v>0</v>
      </c>
      <c r="T23" s="32">
        <f t="shared" si="4"/>
        <v>0</v>
      </c>
    </row>
    <row r="24" s="32" customFormat="1" customHeight="1" spans="1:20">
      <c r="A24" s="57">
        <v>208</v>
      </c>
      <c r="B24" s="58" t="s">
        <v>1135</v>
      </c>
      <c r="C24" s="55">
        <f t="shared" ref="C24:G24" si="28">SUM(C25,C29,C33)</f>
        <v>484</v>
      </c>
      <c r="D24" s="55"/>
      <c r="E24" s="55">
        <f t="shared" si="28"/>
        <v>1159</v>
      </c>
      <c r="F24" s="55">
        <f t="shared" si="28"/>
        <v>1159</v>
      </c>
      <c r="G24" s="55">
        <f t="shared" si="28"/>
        <v>1643</v>
      </c>
      <c r="H24" s="106" t="str">
        <f t="shared" si="2"/>
        <v>是</v>
      </c>
      <c r="I24" s="36" t="str">
        <f t="shared" si="6"/>
        <v>类</v>
      </c>
      <c r="J24" s="36"/>
      <c r="S24" s="34"/>
      <c r="T24" s="32">
        <f t="shared" si="4"/>
        <v>0</v>
      </c>
    </row>
    <row r="25" s="32" customFormat="1" customHeight="1" spans="1:20">
      <c r="A25" s="59">
        <v>20822</v>
      </c>
      <c r="B25" s="60" t="s">
        <v>1136</v>
      </c>
      <c r="C25" s="66">
        <f t="shared" ref="C25:G25" si="29">SUM(C26:C28)</f>
        <v>484</v>
      </c>
      <c r="D25" s="66"/>
      <c r="E25" s="66">
        <f t="shared" si="29"/>
        <v>1159</v>
      </c>
      <c r="F25" s="66">
        <f t="shared" si="29"/>
        <v>1159</v>
      </c>
      <c r="G25" s="66">
        <f t="shared" si="29"/>
        <v>1643</v>
      </c>
      <c r="H25" s="106" t="str">
        <f t="shared" si="2"/>
        <v>是</v>
      </c>
      <c r="I25" s="36" t="str">
        <f t="shared" si="6"/>
        <v>款</v>
      </c>
      <c r="J25" s="36"/>
      <c r="S25" s="34"/>
      <c r="T25" s="32">
        <f t="shared" si="4"/>
        <v>0</v>
      </c>
    </row>
    <row r="26" s="32" customFormat="1" customHeight="1" spans="1:20">
      <c r="A26" s="59">
        <v>2082201</v>
      </c>
      <c r="B26" s="60" t="s">
        <v>1137</v>
      </c>
      <c r="C26" s="63">
        <f t="shared" si="22"/>
        <v>34</v>
      </c>
      <c r="D26" s="63"/>
      <c r="E26" s="63">
        <f t="shared" si="23"/>
        <v>243</v>
      </c>
      <c r="F26" s="63">
        <f t="shared" si="24"/>
        <v>243</v>
      </c>
      <c r="G26" s="63">
        <f t="shared" si="25"/>
        <v>277</v>
      </c>
      <c r="H26" s="106" t="str">
        <f t="shared" si="2"/>
        <v>是</v>
      </c>
      <c r="I26" s="36" t="str">
        <f t="shared" si="6"/>
        <v>项</v>
      </c>
      <c r="J26" s="36"/>
      <c r="L26" s="32">
        <v>0</v>
      </c>
      <c r="M26" s="32">
        <v>0</v>
      </c>
      <c r="N26" s="32">
        <f t="shared" si="26"/>
        <v>0</v>
      </c>
      <c r="O26" s="32">
        <v>34</v>
      </c>
      <c r="P26" s="32">
        <f>SUMIF([3]全区!$A$1400:$A$1554,A:A,[3]全区!$S$1400:$S$1554)</f>
        <v>33.735</v>
      </c>
      <c r="Q26" s="32">
        <f t="shared" si="27"/>
        <v>34</v>
      </c>
      <c r="R26" s="32">
        <v>243</v>
      </c>
      <c r="S26" s="34">
        <f>SUMIF([3]全区!$A$1:$A$65536,A:A,[3]全区!$T$1:$T$65536)</f>
        <v>242.86</v>
      </c>
      <c r="T26" s="32">
        <f t="shared" si="4"/>
        <v>243</v>
      </c>
    </row>
    <row r="27" s="32" customFormat="1" customHeight="1" spans="1:20">
      <c r="A27" s="59">
        <v>2082202</v>
      </c>
      <c r="B27" s="60" t="s">
        <v>1138</v>
      </c>
      <c r="C27" s="63">
        <f t="shared" si="22"/>
        <v>450</v>
      </c>
      <c r="D27" s="63"/>
      <c r="E27" s="63">
        <f t="shared" si="23"/>
        <v>916</v>
      </c>
      <c r="F27" s="63">
        <f t="shared" si="24"/>
        <v>916</v>
      </c>
      <c r="G27" s="63">
        <f t="shared" si="25"/>
        <v>1366</v>
      </c>
      <c r="H27" s="106" t="str">
        <f t="shared" si="2"/>
        <v>是</v>
      </c>
      <c r="I27" s="36" t="str">
        <f t="shared" si="6"/>
        <v>项</v>
      </c>
      <c r="J27" s="36"/>
      <c r="L27" s="32">
        <v>0</v>
      </c>
      <c r="M27" s="32">
        <v>0</v>
      </c>
      <c r="N27" s="32">
        <f t="shared" si="26"/>
        <v>0</v>
      </c>
      <c r="O27" s="32">
        <v>450</v>
      </c>
      <c r="P27" s="32">
        <f>SUMIF([3]全区!$A$1400:$A$1554,A:A,[3]全区!$S$1400:$S$1554)</f>
        <v>450</v>
      </c>
      <c r="Q27" s="32">
        <f t="shared" si="27"/>
        <v>450</v>
      </c>
      <c r="R27" s="32">
        <v>916</v>
      </c>
      <c r="S27" s="34">
        <f>SUMIF([3]全区!$A$1:$A$65536,A:A,[3]全区!$T$1:$T$65536)</f>
        <v>916.11</v>
      </c>
      <c r="T27" s="32">
        <f t="shared" si="4"/>
        <v>916</v>
      </c>
    </row>
    <row r="28" s="32" customFormat="1" hidden="1" customHeight="1" spans="1:20">
      <c r="A28" s="64">
        <v>2082299</v>
      </c>
      <c r="B28" s="60" t="s">
        <v>1139</v>
      </c>
      <c r="C28" s="63">
        <f t="shared" si="22"/>
        <v>0</v>
      </c>
      <c r="D28" s="63"/>
      <c r="E28" s="63">
        <f t="shared" si="23"/>
        <v>0</v>
      </c>
      <c r="F28" s="63">
        <f t="shared" si="24"/>
        <v>0</v>
      </c>
      <c r="G28" s="63">
        <f t="shared" si="25"/>
        <v>0</v>
      </c>
      <c r="H28" s="106" t="str">
        <f t="shared" si="2"/>
        <v>否</v>
      </c>
      <c r="I28" s="36" t="str">
        <f t="shared" si="6"/>
        <v>项</v>
      </c>
      <c r="J28" s="36"/>
      <c r="L28" s="32">
        <v>0</v>
      </c>
      <c r="M28" s="32">
        <v>0</v>
      </c>
      <c r="N28" s="32">
        <f t="shared" si="26"/>
        <v>0</v>
      </c>
      <c r="O28" s="32">
        <v>0</v>
      </c>
      <c r="P28" s="32">
        <f>SUMIF([3]全区!$A$1400:$A$1554,A:A,[3]全区!$S$1400:$S$1554)</f>
        <v>0</v>
      </c>
      <c r="Q28" s="32">
        <f t="shared" si="27"/>
        <v>0</v>
      </c>
      <c r="R28" s="32">
        <v>0</v>
      </c>
      <c r="S28" s="34">
        <f>SUMIF([3]全区!$A$1:$A$65536,A:A,[3]全区!$T$1:$T$65536)</f>
        <v>0</v>
      </c>
      <c r="T28" s="32">
        <f t="shared" si="4"/>
        <v>0</v>
      </c>
    </row>
    <row r="29" s="32" customFormat="1" hidden="1" customHeight="1" spans="1:20">
      <c r="A29" s="64">
        <v>20823</v>
      </c>
      <c r="B29" s="60" t="s">
        <v>1140</v>
      </c>
      <c r="C29" s="66">
        <f t="shared" ref="C29:G29" si="30">SUM(C30:C32)</f>
        <v>0</v>
      </c>
      <c r="D29" s="66"/>
      <c r="E29" s="66">
        <f t="shared" si="30"/>
        <v>0</v>
      </c>
      <c r="F29" s="66">
        <f t="shared" si="30"/>
        <v>0</v>
      </c>
      <c r="G29" s="66">
        <f t="shared" si="30"/>
        <v>0</v>
      </c>
      <c r="H29" s="106" t="str">
        <f t="shared" si="2"/>
        <v>否</v>
      </c>
      <c r="I29" s="36" t="str">
        <f t="shared" si="6"/>
        <v>款</v>
      </c>
      <c r="J29" s="36"/>
      <c r="S29" s="34"/>
      <c r="T29" s="32">
        <f t="shared" si="4"/>
        <v>0</v>
      </c>
    </row>
    <row r="30" s="32" customFormat="1" hidden="1" customHeight="1" spans="1:20">
      <c r="A30" s="64">
        <v>2082301</v>
      </c>
      <c r="B30" s="60" t="s">
        <v>1137</v>
      </c>
      <c r="C30" s="63">
        <f t="shared" ref="C30:C32" si="31">N30+Q30</f>
        <v>0</v>
      </c>
      <c r="D30" s="63"/>
      <c r="E30" s="63">
        <f t="shared" ref="E30:E32" si="32">G30-C30</f>
        <v>0</v>
      </c>
      <c r="F30" s="63">
        <f t="shared" ref="F30:F32" si="33">T30</f>
        <v>0</v>
      </c>
      <c r="G30" s="63">
        <f t="shared" ref="G30:G32" si="34">C30+F30</f>
        <v>0</v>
      </c>
      <c r="H30" s="106" t="str">
        <f t="shared" si="2"/>
        <v>否</v>
      </c>
      <c r="I30" s="36" t="str">
        <f t="shared" si="6"/>
        <v>项</v>
      </c>
      <c r="J30" s="36"/>
      <c r="L30" s="32">
        <v>0</v>
      </c>
      <c r="M30" s="32">
        <v>0</v>
      </c>
      <c r="N30" s="32">
        <f t="shared" ref="N30:N32" si="35">ROUND(M30,0)</f>
        <v>0</v>
      </c>
      <c r="O30" s="32">
        <v>0</v>
      </c>
      <c r="P30" s="32">
        <f>SUMIF([3]全区!$A$1400:$A$1554,A:A,[3]全区!$S$1400:$S$1554)</f>
        <v>0</v>
      </c>
      <c r="Q30" s="32">
        <f t="shared" ref="Q30:Q32" si="36">ROUND(P30,0)</f>
        <v>0</v>
      </c>
      <c r="R30" s="32">
        <v>0</v>
      </c>
      <c r="S30" s="34">
        <f>SUMIF([3]全区!$A$1:$A$65536,A:A,[3]全区!$T$1:$T$65536)</f>
        <v>0</v>
      </c>
      <c r="T30" s="32">
        <f t="shared" si="4"/>
        <v>0</v>
      </c>
    </row>
    <row r="31" s="32" customFormat="1" hidden="1" customHeight="1" spans="1:22">
      <c r="A31" s="64">
        <v>2082302</v>
      </c>
      <c r="B31" s="60" t="s">
        <v>1138</v>
      </c>
      <c r="C31" s="63">
        <f t="shared" si="31"/>
        <v>0</v>
      </c>
      <c r="D31" s="63"/>
      <c r="E31" s="63">
        <f t="shared" si="32"/>
        <v>0</v>
      </c>
      <c r="F31" s="63">
        <f t="shared" si="33"/>
        <v>0</v>
      </c>
      <c r="G31" s="63">
        <f t="shared" si="34"/>
        <v>0</v>
      </c>
      <c r="H31" s="106" t="str">
        <f t="shared" si="2"/>
        <v>否</v>
      </c>
      <c r="I31" s="36" t="str">
        <f t="shared" si="6"/>
        <v>项</v>
      </c>
      <c r="J31" s="36"/>
      <c r="L31" s="32">
        <v>0</v>
      </c>
      <c r="M31" s="32">
        <v>0</v>
      </c>
      <c r="N31" s="32">
        <f t="shared" si="35"/>
        <v>0</v>
      </c>
      <c r="O31" s="32">
        <v>0</v>
      </c>
      <c r="P31" s="32">
        <f>SUMIF([3]全区!$A$1400:$A$1554,A:A,[3]全区!$S$1400:$S$1554)</f>
        <v>0</v>
      </c>
      <c r="Q31" s="32">
        <f t="shared" si="36"/>
        <v>0</v>
      </c>
      <c r="R31" s="32">
        <v>0</v>
      </c>
      <c r="S31" s="34">
        <f>SUMIF([3]全区!$A$1:$A$65536,A:A,[3]全区!$T$1:$T$65536)</f>
        <v>0</v>
      </c>
      <c r="T31" s="32">
        <f t="shared" si="4"/>
        <v>0</v>
      </c>
      <c r="U31" s="98"/>
      <c r="V31" s="98"/>
    </row>
    <row r="32" s="32" customFormat="1" hidden="1" customHeight="1" spans="1:20">
      <c r="A32" s="64">
        <v>2082399</v>
      </c>
      <c r="B32" s="60" t="s">
        <v>1141</v>
      </c>
      <c r="C32" s="63">
        <f t="shared" si="31"/>
        <v>0</v>
      </c>
      <c r="D32" s="63"/>
      <c r="E32" s="63">
        <f t="shared" si="32"/>
        <v>0</v>
      </c>
      <c r="F32" s="63">
        <f t="shared" si="33"/>
        <v>0</v>
      </c>
      <c r="G32" s="63">
        <f t="shared" si="34"/>
        <v>0</v>
      </c>
      <c r="H32" s="106" t="str">
        <f t="shared" si="2"/>
        <v>否</v>
      </c>
      <c r="I32" s="36" t="str">
        <f t="shared" si="6"/>
        <v>项</v>
      </c>
      <c r="J32" s="36"/>
      <c r="L32" s="32">
        <v>0</v>
      </c>
      <c r="M32" s="32">
        <v>0</v>
      </c>
      <c r="N32" s="32">
        <f t="shared" si="35"/>
        <v>0</v>
      </c>
      <c r="O32" s="32">
        <v>0</v>
      </c>
      <c r="P32" s="32">
        <f>SUMIF([3]全区!$A$1400:$A$1554,A:A,[3]全区!$S$1400:$S$1554)</f>
        <v>0</v>
      </c>
      <c r="Q32" s="32">
        <f t="shared" si="36"/>
        <v>0</v>
      </c>
      <c r="R32" s="32">
        <v>0</v>
      </c>
      <c r="S32" s="34">
        <f>SUMIF([3]全区!$A$1:$A$65536,A:A,[3]全区!$T$1:$T$65536)</f>
        <v>0</v>
      </c>
      <c r="T32" s="32">
        <f t="shared" si="4"/>
        <v>0</v>
      </c>
    </row>
    <row r="33" s="99" customFormat="1" hidden="1" customHeight="1" spans="1:22">
      <c r="A33" s="64">
        <v>20829</v>
      </c>
      <c r="B33" s="60" t="s">
        <v>1142</v>
      </c>
      <c r="C33" s="66">
        <f t="shared" ref="C33:G33" si="37">SUM(C34:C35)</f>
        <v>0</v>
      </c>
      <c r="D33" s="66"/>
      <c r="E33" s="66">
        <f t="shared" si="37"/>
        <v>0</v>
      </c>
      <c r="F33" s="66">
        <f t="shared" si="37"/>
        <v>0</v>
      </c>
      <c r="G33" s="66">
        <f t="shared" si="37"/>
        <v>0</v>
      </c>
      <c r="H33" s="106" t="str">
        <f t="shared" si="2"/>
        <v>否</v>
      </c>
      <c r="I33" s="116" t="str">
        <f t="shared" si="6"/>
        <v>款</v>
      </c>
      <c r="J33" s="117"/>
      <c r="S33" s="34"/>
      <c r="T33" s="32">
        <f t="shared" si="4"/>
        <v>0</v>
      </c>
      <c r="U33" s="32"/>
      <c r="V33" s="32"/>
    </row>
    <row r="34" s="32" customFormat="1" hidden="1" customHeight="1" spans="1:20">
      <c r="A34" s="64">
        <v>2082901</v>
      </c>
      <c r="B34" s="60" t="s">
        <v>1138</v>
      </c>
      <c r="C34" s="63">
        <f t="shared" ref="C34:C41" si="38">N34+Q34</f>
        <v>0</v>
      </c>
      <c r="D34" s="63"/>
      <c r="E34" s="63">
        <f t="shared" ref="E34:E41" si="39">G34-C34</f>
        <v>0</v>
      </c>
      <c r="F34" s="63">
        <f t="shared" ref="F34:F41" si="40">T34</f>
        <v>0</v>
      </c>
      <c r="G34" s="63">
        <f t="shared" ref="G34:G41" si="41">C34+F34</f>
        <v>0</v>
      </c>
      <c r="H34" s="106" t="str">
        <f t="shared" si="2"/>
        <v>否</v>
      </c>
      <c r="I34" s="36" t="str">
        <f t="shared" si="6"/>
        <v>项</v>
      </c>
      <c r="J34" s="36"/>
      <c r="L34" s="32">
        <v>0</v>
      </c>
      <c r="M34" s="32">
        <v>0</v>
      </c>
      <c r="N34" s="32">
        <f t="shared" ref="N34:N41" si="42">ROUND(M34,0)</f>
        <v>0</v>
      </c>
      <c r="O34" s="32">
        <v>0</v>
      </c>
      <c r="P34" s="32">
        <f>SUMIF([3]全区!$A$1400:$A$1554,A:A,[3]全区!$S$1400:$S$1554)</f>
        <v>0</v>
      </c>
      <c r="Q34" s="32">
        <f t="shared" ref="Q34:Q41" si="43">ROUND(P34,0)</f>
        <v>0</v>
      </c>
      <c r="R34" s="32">
        <v>0</v>
      </c>
      <c r="S34" s="34">
        <f>SUMIF([3]全区!$A$1:$A$65536,A:A,[3]全区!$T$1:$T$65536)</f>
        <v>0</v>
      </c>
      <c r="T34" s="32">
        <f t="shared" si="4"/>
        <v>0</v>
      </c>
    </row>
    <row r="35" s="32" customFormat="1" hidden="1" customHeight="1" spans="1:22">
      <c r="A35" s="62">
        <v>2082999</v>
      </c>
      <c r="B35" s="60" t="s">
        <v>1143</v>
      </c>
      <c r="C35" s="63">
        <f t="shared" si="38"/>
        <v>0</v>
      </c>
      <c r="D35" s="63"/>
      <c r="E35" s="63">
        <f t="shared" si="39"/>
        <v>0</v>
      </c>
      <c r="F35" s="63">
        <f t="shared" si="40"/>
        <v>0</v>
      </c>
      <c r="G35" s="63">
        <f t="shared" si="41"/>
        <v>0</v>
      </c>
      <c r="H35" s="106" t="str">
        <f t="shared" si="2"/>
        <v>否</v>
      </c>
      <c r="I35" s="36" t="str">
        <f t="shared" si="6"/>
        <v>项</v>
      </c>
      <c r="J35" s="36"/>
      <c r="L35" s="32">
        <v>0</v>
      </c>
      <c r="M35" s="32">
        <v>0</v>
      </c>
      <c r="N35" s="32">
        <f t="shared" si="42"/>
        <v>0</v>
      </c>
      <c r="O35" s="32">
        <v>0</v>
      </c>
      <c r="P35" s="32">
        <f>SUMIF([3]全区!$A$1400:$A$1554,A:A,[3]全区!$S$1400:$S$1554)</f>
        <v>0</v>
      </c>
      <c r="Q35" s="32">
        <f t="shared" si="43"/>
        <v>0</v>
      </c>
      <c r="R35" s="32">
        <v>0</v>
      </c>
      <c r="S35" s="34">
        <f>SUMIF([3]全区!$A$1:$A$65536,A:A,[3]全区!$T$1:$T$65536)</f>
        <v>0</v>
      </c>
      <c r="T35" s="32">
        <f t="shared" si="4"/>
        <v>0</v>
      </c>
      <c r="U35" s="98"/>
      <c r="V35" s="98"/>
    </row>
    <row r="36" s="32" customFormat="1" hidden="1" customHeight="1" spans="1:20">
      <c r="A36" s="57">
        <v>211</v>
      </c>
      <c r="B36" s="58" t="s">
        <v>1144</v>
      </c>
      <c r="C36" s="55">
        <f t="shared" ref="C36:G36" si="44">SUM(C37,C42)</f>
        <v>0</v>
      </c>
      <c r="D36" s="55"/>
      <c r="E36" s="55">
        <f t="shared" si="44"/>
        <v>0</v>
      </c>
      <c r="F36" s="55">
        <f t="shared" si="44"/>
        <v>0</v>
      </c>
      <c r="G36" s="55">
        <f t="shared" si="44"/>
        <v>0</v>
      </c>
      <c r="H36" s="106" t="str">
        <f t="shared" si="2"/>
        <v>否</v>
      </c>
      <c r="I36" s="36" t="str">
        <f t="shared" si="6"/>
        <v>类</v>
      </c>
      <c r="J36" s="36"/>
      <c r="S36" s="34"/>
      <c r="T36" s="32">
        <f t="shared" si="4"/>
        <v>0</v>
      </c>
    </row>
    <row r="37" s="32" customFormat="1" hidden="1" customHeight="1" spans="1:20">
      <c r="A37" s="64">
        <v>21160</v>
      </c>
      <c r="B37" s="60" t="s">
        <v>1145</v>
      </c>
      <c r="C37" s="66">
        <f t="shared" ref="C37:G37" si="45">SUM(C38:C41)</f>
        <v>0</v>
      </c>
      <c r="D37" s="66"/>
      <c r="E37" s="66">
        <f t="shared" si="45"/>
        <v>0</v>
      </c>
      <c r="F37" s="66">
        <f t="shared" si="45"/>
        <v>0</v>
      </c>
      <c r="G37" s="66">
        <f t="shared" si="45"/>
        <v>0</v>
      </c>
      <c r="H37" s="106" t="str">
        <f t="shared" si="2"/>
        <v>否</v>
      </c>
      <c r="I37" s="36" t="str">
        <f t="shared" si="6"/>
        <v>款</v>
      </c>
      <c r="J37" s="36"/>
      <c r="S37" s="34"/>
      <c r="T37" s="32">
        <f t="shared" si="4"/>
        <v>0</v>
      </c>
    </row>
    <row r="38" s="98" customFormat="1" hidden="1" customHeight="1" spans="1:22">
      <c r="A38" s="64">
        <v>2116001</v>
      </c>
      <c r="B38" s="60" t="s">
        <v>1146</v>
      </c>
      <c r="C38" s="66">
        <f t="shared" ref="C38:G38" si="46">SUM(C39:C46)</f>
        <v>0</v>
      </c>
      <c r="D38" s="66"/>
      <c r="E38" s="66">
        <f t="shared" si="46"/>
        <v>0</v>
      </c>
      <c r="F38" s="66">
        <f t="shared" si="46"/>
        <v>0</v>
      </c>
      <c r="G38" s="66">
        <f t="shared" si="46"/>
        <v>0</v>
      </c>
      <c r="H38" s="106" t="str">
        <f t="shared" si="2"/>
        <v>否</v>
      </c>
      <c r="I38" s="116" t="str">
        <f t="shared" si="6"/>
        <v>项</v>
      </c>
      <c r="J38" s="116"/>
      <c r="S38" s="34"/>
      <c r="T38" s="32">
        <f t="shared" si="4"/>
        <v>0</v>
      </c>
      <c r="U38" s="32"/>
      <c r="V38" s="32"/>
    </row>
    <row r="39" s="32" customFormat="1" hidden="1" customHeight="1" spans="1:20">
      <c r="A39" s="64">
        <v>2116002</v>
      </c>
      <c r="B39" s="60" t="s">
        <v>1147</v>
      </c>
      <c r="C39" s="63">
        <f t="shared" si="38"/>
        <v>0</v>
      </c>
      <c r="D39" s="63"/>
      <c r="E39" s="63">
        <f t="shared" si="39"/>
        <v>0</v>
      </c>
      <c r="F39" s="63">
        <f t="shared" si="40"/>
        <v>0</v>
      </c>
      <c r="G39" s="63">
        <f t="shared" si="41"/>
        <v>0</v>
      </c>
      <c r="H39" s="106" t="str">
        <f t="shared" si="2"/>
        <v>否</v>
      </c>
      <c r="I39" s="36" t="str">
        <f t="shared" si="6"/>
        <v>项</v>
      </c>
      <c r="J39" s="36"/>
      <c r="L39" s="32">
        <v>0</v>
      </c>
      <c r="M39" s="32">
        <v>0</v>
      </c>
      <c r="N39" s="32">
        <f t="shared" si="42"/>
        <v>0</v>
      </c>
      <c r="O39" s="32">
        <v>0</v>
      </c>
      <c r="P39" s="32">
        <f>SUMIF([3]全区!$A$1400:$A$1554,A:A,[3]全区!$S$1400:$S$1554)</f>
        <v>0</v>
      </c>
      <c r="Q39" s="32">
        <f t="shared" si="43"/>
        <v>0</v>
      </c>
      <c r="R39" s="32">
        <v>0</v>
      </c>
      <c r="S39" s="34">
        <f>SUMIF([3]全区!$A$1:$A$65536,A:A,[3]全区!$T$1:$T$65536)</f>
        <v>0</v>
      </c>
      <c r="T39" s="32">
        <f t="shared" si="4"/>
        <v>0</v>
      </c>
    </row>
    <row r="40" s="32" customFormat="1" hidden="1" customHeight="1" spans="1:20">
      <c r="A40" s="64">
        <v>2116003</v>
      </c>
      <c r="B40" s="60" t="s">
        <v>64</v>
      </c>
      <c r="C40" s="63">
        <f t="shared" si="38"/>
        <v>0</v>
      </c>
      <c r="D40" s="63"/>
      <c r="E40" s="63">
        <f t="shared" si="39"/>
        <v>0</v>
      </c>
      <c r="F40" s="63">
        <f t="shared" si="40"/>
        <v>0</v>
      </c>
      <c r="G40" s="63">
        <f t="shared" si="41"/>
        <v>0</v>
      </c>
      <c r="H40" s="106" t="str">
        <f t="shared" si="2"/>
        <v>否</v>
      </c>
      <c r="I40" s="36" t="str">
        <f t="shared" si="6"/>
        <v>项</v>
      </c>
      <c r="J40" s="36"/>
      <c r="L40" s="32">
        <v>0</v>
      </c>
      <c r="M40" s="32">
        <v>0</v>
      </c>
      <c r="N40" s="32">
        <f t="shared" si="42"/>
        <v>0</v>
      </c>
      <c r="O40" s="32">
        <v>0</v>
      </c>
      <c r="P40" s="32">
        <f>SUMIF([3]全区!$A$1400:$A$1554,A:A,[3]全区!$S$1400:$S$1554)</f>
        <v>0</v>
      </c>
      <c r="Q40" s="32">
        <f t="shared" si="43"/>
        <v>0</v>
      </c>
      <c r="R40" s="32">
        <v>0</v>
      </c>
      <c r="S40" s="34">
        <f>SUMIF([3]全区!$A$1:$A$65536,A:A,[3]全区!$T$1:$T$65536)</f>
        <v>0</v>
      </c>
      <c r="T40" s="32">
        <f t="shared" si="4"/>
        <v>0</v>
      </c>
    </row>
    <row r="41" s="100" customFormat="1" hidden="1" customHeight="1" spans="1:22">
      <c r="A41" s="64">
        <v>2116099</v>
      </c>
      <c r="B41" s="60" t="s">
        <v>1148</v>
      </c>
      <c r="C41" s="63">
        <f t="shared" si="38"/>
        <v>0</v>
      </c>
      <c r="D41" s="63"/>
      <c r="E41" s="63">
        <f t="shared" si="39"/>
        <v>0</v>
      </c>
      <c r="F41" s="63">
        <f t="shared" si="40"/>
        <v>0</v>
      </c>
      <c r="G41" s="63">
        <f t="shared" si="41"/>
        <v>0</v>
      </c>
      <c r="H41" s="106" t="str">
        <f t="shared" si="2"/>
        <v>否</v>
      </c>
      <c r="I41" s="36" t="str">
        <f t="shared" si="6"/>
        <v>项</v>
      </c>
      <c r="J41" s="36"/>
      <c r="L41" s="118">
        <v>0</v>
      </c>
      <c r="M41" s="32">
        <v>0</v>
      </c>
      <c r="N41" s="32">
        <f t="shared" si="42"/>
        <v>0</v>
      </c>
      <c r="O41" s="32">
        <v>0</v>
      </c>
      <c r="P41" s="32">
        <f>SUMIF([3]全区!$A$1400:$A$1554,A:A,[3]全区!$S$1400:$S$1554)</f>
        <v>0</v>
      </c>
      <c r="Q41" s="32">
        <f t="shared" si="43"/>
        <v>0</v>
      </c>
      <c r="R41" s="32">
        <v>0</v>
      </c>
      <c r="S41" s="34">
        <f>SUMIF([3]全区!$A$1:$A$65536,A:A,[3]全区!$T$1:$T$65536)</f>
        <v>0</v>
      </c>
      <c r="T41" s="32">
        <f t="shared" si="4"/>
        <v>0</v>
      </c>
      <c r="U41" s="32"/>
      <c r="V41" s="32"/>
    </row>
    <row r="42" s="98" customFormat="1" hidden="1" customHeight="1" spans="1:22">
      <c r="A42" s="64">
        <v>21161</v>
      </c>
      <c r="B42" s="60" t="s">
        <v>1149</v>
      </c>
      <c r="C42" s="66">
        <f t="shared" ref="C42:G42" si="47">SUM(C43:C46)</f>
        <v>0</v>
      </c>
      <c r="D42" s="66"/>
      <c r="E42" s="66">
        <f t="shared" si="47"/>
        <v>0</v>
      </c>
      <c r="F42" s="66">
        <f t="shared" si="47"/>
        <v>0</v>
      </c>
      <c r="G42" s="66">
        <f t="shared" si="47"/>
        <v>0</v>
      </c>
      <c r="H42" s="106" t="str">
        <f t="shared" si="2"/>
        <v>否</v>
      </c>
      <c r="I42" s="116" t="str">
        <f t="shared" si="6"/>
        <v>款</v>
      </c>
      <c r="J42" s="116"/>
      <c r="S42" s="34"/>
      <c r="T42" s="32">
        <f t="shared" si="4"/>
        <v>0</v>
      </c>
      <c r="U42" s="32"/>
      <c r="V42" s="32"/>
    </row>
    <row r="43" s="32" customFormat="1" hidden="1" customHeight="1" spans="1:20">
      <c r="A43" s="64">
        <v>2116101</v>
      </c>
      <c r="B43" s="60" t="s">
        <v>1150</v>
      </c>
      <c r="C43" s="63">
        <f t="shared" ref="C43:C46" si="48">N43+Q43</f>
        <v>0</v>
      </c>
      <c r="D43" s="63"/>
      <c r="E43" s="63">
        <f t="shared" ref="E43:E46" si="49">G43-C43</f>
        <v>0</v>
      </c>
      <c r="F43" s="63">
        <f t="shared" ref="F43:F46" si="50">T43</f>
        <v>0</v>
      </c>
      <c r="G43" s="63">
        <f t="shared" ref="G43:G46" si="51">C43+F43</f>
        <v>0</v>
      </c>
      <c r="H43" s="106" t="str">
        <f t="shared" si="2"/>
        <v>否</v>
      </c>
      <c r="I43" s="36" t="str">
        <f t="shared" si="6"/>
        <v>项</v>
      </c>
      <c r="J43" s="36"/>
      <c r="L43" s="32">
        <v>0</v>
      </c>
      <c r="M43" s="32">
        <v>0</v>
      </c>
      <c r="N43" s="32">
        <f t="shared" ref="N43:N46" si="52">ROUND(M43,0)</f>
        <v>0</v>
      </c>
      <c r="O43" s="32">
        <v>0</v>
      </c>
      <c r="P43" s="32">
        <f>SUMIF([3]全区!$A$1400:$A$1554,A:A,[3]全区!$S$1400:$S$1554)</f>
        <v>0</v>
      </c>
      <c r="Q43" s="32">
        <f t="shared" ref="Q43:Q46" si="53">ROUND(P43,0)</f>
        <v>0</v>
      </c>
      <c r="R43" s="32">
        <v>0</v>
      </c>
      <c r="S43" s="34">
        <f>SUMIF([3]全区!$A$1:$A$65536,A:A,[3]全区!$T$1:$T$65536)</f>
        <v>0</v>
      </c>
      <c r="T43" s="32">
        <f t="shared" si="4"/>
        <v>0</v>
      </c>
    </row>
    <row r="44" s="32" customFormat="1" hidden="1" customHeight="1" spans="1:22">
      <c r="A44" s="64">
        <v>2116102</v>
      </c>
      <c r="B44" s="60" t="s">
        <v>1151</v>
      </c>
      <c r="C44" s="63">
        <f t="shared" si="48"/>
        <v>0</v>
      </c>
      <c r="D44" s="63"/>
      <c r="E44" s="63">
        <f t="shared" si="49"/>
        <v>0</v>
      </c>
      <c r="F44" s="63">
        <f t="shared" si="50"/>
        <v>0</v>
      </c>
      <c r="G44" s="63">
        <f t="shared" si="51"/>
        <v>0</v>
      </c>
      <c r="H44" s="106" t="str">
        <f t="shared" si="2"/>
        <v>否</v>
      </c>
      <c r="I44" s="36" t="str">
        <f t="shared" si="6"/>
        <v>项</v>
      </c>
      <c r="J44" s="36"/>
      <c r="L44" s="32">
        <v>0</v>
      </c>
      <c r="M44" s="32">
        <v>0</v>
      </c>
      <c r="N44" s="32">
        <f t="shared" si="52"/>
        <v>0</v>
      </c>
      <c r="O44" s="32">
        <v>0</v>
      </c>
      <c r="P44" s="32">
        <f>SUMIF([3]全区!$A$1400:$A$1554,A:A,[3]全区!$S$1400:$S$1554)</f>
        <v>0</v>
      </c>
      <c r="Q44" s="32">
        <f t="shared" si="53"/>
        <v>0</v>
      </c>
      <c r="R44" s="32">
        <v>0</v>
      </c>
      <c r="S44" s="34">
        <f>SUMIF([3]全区!$A$1:$A$65536,A:A,[3]全区!$T$1:$T$65536)</f>
        <v>0</v>
      </c>
      <c r="T44" s="32">
        <f t="shared" si="4"/>
        <v>0</v>
      </c>
      <c r="U44" s="98"/>
      <c r="V44" s="98"/>
    </row>
    <row r="45" s="32" customFormat="1" hidden="1" customHeight="1" spans="1:20">
      <c r="A45" s="64">
        <v>2116103</v>
      </c>
      <c r="B45" s="60" t="s">
        <v>1152</v>
      </c>
      <c r="C45" s="63">
        <f t="shared" si="48"/>
        <v>0</v>
      </c>
      <c r="D45" s="63"/>
      <c r="E45" s="63">
        <f t="shared" si="49"/>
        <v>0</v>
      </c>
      <c r="F45" s="63">
        <f t="shared" si="50"/>
        <v>0</v>
      </c>
      <c r="G45" s="63">
        <f t="shared" si="51"/>
        <v>0</v>
      </c>
      <c r="H45" s="106" t="str">
        <f t="shared" si="2"/>
        <v>否</v>
      </c>
      <c r="I45" s="36" t="str">
        <f t="shared" si="6"/>
        <v>项</v>
      </c>
      <c r="J45" s="36"/>
      <c r="L45" s="32">
        <v>0</v>
      </c>
      <c r="M45" s="32">
        <v>0</v>
      </c>
      <c r="N45" s="32">
        <f t="shared" si="52"/>
        <v>0</v>
      </c>
      <c r="O45" s="32">
        <v>0</v>
      </c>
      <c r="P45" s="32">
        <f>SUMIF([3]全区!$A$1400:$A$1554,A:A,[3]全区!$S$1400:$S$1554)</f>
        <v>0</v>
      </c>
      <c r="Q45" s="32">
        <f t="shared" si="53"/>
        <v>0</v>
      </c>
      <c r="R45" s="32">
        <v>0</v>
      </c>
      <c r="S45" s="34">
        <f>SUMIF([3]全区!$A$1:$A$65536,A:A,[3]全区!$T$1:$T$65536)</f>
        <v>0</v>
      </c>
      <c r="T45" s="32">
        <f t="shared" si="4"/>
        <v>0</v>
      </c>
    </row>
    <row r="46" s="32" customFormat="1" hidden="1" customHeight="1" spans="1:20">
      <c r="A46" s="62">
        <v>2116104</v>
      </c>
      <c r="B46" s="60" t="s">
        <v>1153</v>
      </c>
      <c r="C46" s="63">
        <f t="shared" si="48"/>
        <v>0</v>
      </c>
      <c r="D46" s="63"/>
      <c r="E46" s="63">
        <f t="shared" si="49"/>
        <v>0</v>
      </c>
      <c r="F46" s="63">
        <f t="shared" si="50"/>
        <v>0</v>
      </c>
      <c r="G46" s="63">
        <f t="shared" si="51"/>
        <v>0</v>
      </c>
      <c r="H46" s="106" t="str">
        <f t="shared" si="2"/>
        <v>否</v>
      </c>
      <c r="I46" s="36" t="str">
        <f t="shared" si="6"/>
        <v>项</v>
      </c>
      <c r="J46" s="36"/>
      <c r="L46" s="32">
        <v>0</v>
      </c>
      <c r="M46" s="32">
        <v>0</v>
      </c>
      <c r="N46" s="32">
        <f t="shared" si="52"/>
        <v>0</v>
      </c>
      <c r="O46" s="32">
        <v>0</v>
      </c>
      <c r="P46" s="32">
        <f>SUMIF([3]全区!$A$1400:$A$1554,A:A,[3]全区!$S$1400:$S$1554)</f>
        <v>0</v>
      </c>
      <c r="Q46" s="32">
        <f t="shared" si="53"/>
        <v>0</v>
      </c>
      <c r="R46" s="32">
        <v>0</v>
      </c>
      <c r="S46" s="34">
        <f>SUMIF([3]全区!$A$1:$A$65536,A:A,[3]全区!$T$1:$T$65536)</f>
        <v>0</v>
      </c>
      <c r="T46" s="32">
        <f t="shared" si="4"/>
        <v>0</v>
      </c>
    </row>
    <row r="47" s="32" customFormat="1" customHeight="1" spans="1:20">
      <c r="A47" s="57">
        <v>212</v>
      </c>
      <c r="B47" s="58" t="s">
        <v>1154</v>
      </c>
      <c r="C47" s="55">
        <f t="shared" ref="C47:G47" si="54">SUM(C48,C63,C67,C68,C74,C78,C82,C86,C92,C95)</f>
        <v>54389</v>
      </c>
      <c r="D47" s="55">
        <f t="shared" si="54"/>
        <v>0</v>
      </c>
      <c r="E47" s="55">
        <f t="shared" si="54"/>
        <v>-35105</v>
      </c>
      <c r="F47" s="55">
        <f t="shared" si="54"/>
        <v>0</v>
      </c>
      <c r="G47" s="55">
        <f t="shared" si="54"/>
        <v>19284</v>
      </c>
      <c r="H47" s="106" t="str">
        <f t="shared" si="2"/>
        <v>是</v>
      </c>
      <c r="I47" s="36" t="str">
        <f t="shared" si="6"/>
        <v>类</v>
      </c>
      <c r="J47" s="36"/>
      <c r="S47" s="34"/>
      <c r="T47" s="32">
        <f t="shared" si="4"/>
        <v>0</v>
      </c>
    </row>
    <row r="48" s="32" customFormat="1" customHeight="1" spans="1:22">
      <c r="A48" s="59">
        <v>21208</v>
      </c>
      <c r="B48" s="60" t="s">
        <v>1155</v>
      </c>
      <c r="C48" s="66">
        <f t="shared" ref="C48:G48" si="55">SUM(C49:C62)</f>
        <v>53652</v>
      </c>
      <c r="D48" s="66"/>
      <c r="E48" s="66">
        <f t="shared" si="55"/>
        <v>-35392</v>
      </c>
      <c r="F48" s="66">
        <f t="shared" si="55"/>
        <v>0</v>
      </c>
      <c r="G48" s="66">
        <f t="shared" si="55"/>
        <v>18260</v>
      </c>
      <c r="H48" s="106" t="str">
        <f t="shared" si="2"/>
        <v>是</v>
      </c>
      <c r="I48" s="36" t="str">
        <f t="shared" si="6"/>
        <v>款</v>
      </c>
      <c r="J48" s="36"/>
      <c r="S48" s="34"/>
      <c r="T48" s="32">
        <f t="shared" si="4"/>
        <v>0</v>
      </c>
      <c r="U48" s="98"/>
      <c r="V48" s="98"/>
    </row>
    <row r="49" s="32" customFormat="1" customHeight="1" spans="1:22">
      <c r="A49" s="59">
        <v>2120801</v>
      </c>
      <c r="B49" s="60" t="s">
        <v>1156</v>
      </c>
      <c r="C49" s="63">
        <f t="shared" ref="C49:C62" si="56">N49+Q49</f>
        <v>13741</v>
      </c>
      <c r="D49" s="63"/>
      <c r="E49" s="63">
        <f t="shared" ref="E49:E62" si="57">G49-C49</f>
        <v>-10039</v>
      </c>
      <c r="F49" s="63">
        <f t="shared" ref="F49:F62" si="58">T49</f>
        <v>0</v>
      </c>
      <c r="G49" s="85">
        <v>3702</v>
      </c>
      <c r="H49" s="106" t="str">
        <f t="shared" si="2"/>
        <v>是</v>
      </c>
      <c r="I49" s="36" t="str">
        <f t="shared" si="6"/>
        <v>项</v>
      </c>
      <c r="J49" s="36"/>
      <c r="L49" s="32">
        <v>13741</v>
      </c>
      <c r="M49" s="32">
        <v>13741.43</v>
      </c>
      <c r="N49" s="32">
        <f t="shared" ref="N49:N61" si="59">ROUND(M49,0)</f>
        <v>13741</v>
      </c>
      <c r="O49" s="32">
        <v>0</v>
      </c>
      <c r="P49" s="32">
        <f>SUMIF([3]全区!$A$1400:$A$1554,A:A,[3]全区!$S$1400:$S$1554)</f>
        <v>0</v>
      </c>
      <c r="Q49" s="32">
        <f t="shared" ref="Q49:Q61" si="60">ROUND(P49,0)</f>
        <v>0</v>
      </c>
      <c r="R49" s="32">
        <v>0</v>
      </c>
      <c r="S49" s="34">
        <f>SUMIF([3]全区!$A$1:$A$65536,A:A,[3]全区!$T$1:$T$65536)</f>
        <v>0</v>
      </c>
      <c r="T49" s="32">
        <f t="shared" si="4"/>
        <v>0</v>
      </c>
      <c r="U49" s="98"/>
      <c r="V49" s="98"/>
    </row>
    <row r="50" s="32" customFormat="1" customHeight="1" spans="1:20">
      <c r="A50" s="59">
        <v>2120802</v>
      </c>
      <c r="B50" s="60" t="s">
        <v>1157</v>
      </c>
      <c r="C50" s="63">
        <f t="shared" si="56"/>
        <v>24796</v>
      </c>
      <c r="D50" s="63"/>
      <c r="E50" s="63">
        <f t="shared" si="57"/>
        <v>-18920</v>
      </c>
      <c r="F50" s="63">
        <f t="shared" si="58"/>
        <v>0</v>
      </c>
      <c r="G50" s="85">
        <v>5876</v>
      </c>
      <c r="H50" s="106" t="str">
        <f t="shared" si="2"/>
        <v>是</v>
      </c>
      <c r="I50" s="36" t="str">
        <f t="shared" si="6"/>
        <v>项</v>
      </c>
      <c r="J50" s="36"/>
      <c r="L50" s="32">
        <v>24796</v>
      </c>
      <c r="M50" s="32">
        <v>24796.02</v>
      </c>
      <c r="N50" s="32">
        <f t="shared" si="59"/>
        <v>24796</v>
      </c>
      <c r="O50" s="32">
        <v>0</v>
      </c>
      <c r="P50" s="32">
        <f>SUMIF([3]全区!$A$1400:$A$1554,A:A,[3]全区!$S$1400:$S$1554)</f>
        <v>0</v>
      </c>
      <c r="Q50" s="32">
        <f t="shared" si="60"/>
        <v>0</v>
      </c>
      <c r="R50" s="32">
        <v>0</v>
      </c>
      <c r="S50" s="34">
        <f>SUMIF([3]全区!$A$1:$A$65536,A:A,[3]全区!$T$1:$T$65536)</f>
        <v>0</v>
      </c>
      <c r="T50" s="32">
        <f t="shared" si="4"/>
        <v>0</v>
      </c>
    </row>
    <row r="51" s="32" customFormat="1" customHeight="1" spans="1:20">
      <c r="A51" s="59">
        <v>2120803</v>
      </c>
      <c r="B51" s="60" t="s">
        <v>1158</v>
      </c>
      <c r="C51" s="63">
        <f t="shared" si="56"/>
        <v>383</v>
      </c>
      <c r="D51" s="63"/>
      <c r="E51" s="63">
        <f t="shared" si="57"/>
        <v>0</v>
      </c>
      <c r="F51" s="63">
        <f t="shared" si="58"/>
        <v>0</v>
      </c>
      <c r="G51" s="85">
        <v>383</v>
      </c>
      <c r="H51" s="106" t="str">
        <f t="shared" si="2"/>
        <v>是</v>
      </c>
      <c r="I51" s="36" t="str">
        <f t="shared" si="6"/>
        <v>项</v>
      </c>
      <c r="J51" s="36"/>
      <c r="L51" s="32">
        <v>0</v>
      </c>
      <c r="M51" s="32">
        <v>0</v>
      </c>
      <c r="N51" s="32">
        <f t="shared" si="59"/>
        <v>0</v>
      </c>
      <c r="O51" s="32">
        <v>383</v>
      </c>
      <c r="P51" s="32">
        <f>SUMIF([3]全区!$A$1400:$A$1554,A:A,[3]全区!$S$1400:$S$1554)</f>
        <v>383.2204</v>
      </c>
      <c r="Q51" s="32">
        <f t="shared" si="60"/>
        <v>383</v>
      </c>
      <c r="R51" s="32">
        <v>0</v>
      </c>
      <c r="S51" s="34">
        <f>SUMIF([3]全区!$A$1:$A$65536,A:A,[3]全区!$T$1:$T$65536)</f>
        <v>0</v>
      </c>
      <c r="T51" s="32">
        <f t="shared" si="4"/>
        <v>0</v>
      </c>
    </row>
    <row r="52" s="32" customFormat="1" customHeight="1" spans="1:20">
      <c r="A52" s="59">
        <v>2120804</v>
      </c>
      <c r="B52" s="60" t="s">
        <v>1159</v>
      </c>
      <c r="C52" s="63">
        <f t="shared" si="56"/>
        <v>7799</v>
      </c>
      <c r="D52" s="63"/>
      <c r="E52" s="63">
        <f t="shared" si="57"/>
        <v>-4479</v>
      </c>
      <c r="F52" s="63">
        <f t="shared" si="58"/>
        <v>0</v>
      </c>
      <c r="G52" s="85">
        <v>3320</v>
      </c>
      <c r="H52" s="106" t="str">
        <f t="shared" si="2"/>
        <v>是</v>
      </c>
      <c r="I52" s="36" t="str">
        <f t="shared" si="6"/>
        <v>项</v>
      </c>
      <c r="J52" s="36"/>
      <c r="L52" s="32">
        <v>4479</v>
      </c>
      <c r="M52" s="32">
        <v>4478.94</v>
      </c>
      <c r="N52" s="32">
        <f t="shared" si="59"/>
        <v>4479</v>
      </c>
      <c r="O52" s="32">
        <v>3320</v>
      </c>
      <c r="P52" s="32">
        <f>SUMIF([3]全区!$A$1400:$A$1554,A:A,[3]全区!$S$1400:$S$1554)</f>
        <v>3320.421857</v>
      </c>
      <c r="Q52" s="32">
        <f t="shared" si="60"/>
        <v>3320</v>
      </c>
      <c r="R52" s="32">
        <v>0</v>
      </c>
      <c r="S52" s="34">
        <f>SUMIF([3]全区!$A$1:$A$65536,A:A,[3]全区!$T$1:$T$65536)</f>
        <v>0</v>
      </c>
      <c r="T52" s="32">
        <f t="shared" si="4"/>
        <v>0</v>
      </c>
    </row>
    <row r="53" s="32" customFormat="1" hidden="1" customHeight="1" spans="1:20">
      <c r="A53" s="62">
        <v>2120805</v>
      </c>
      <c r="B53" s="60" t="s">
        <v>1160</v>
      </c>
      <c r="C53" s="63">
        <f t="shared" si="56"/>
        <v>0</v>
      </c>
      <c r="D53" s="63"/>
      <c r="E53" s="63">
        <f t="shared" si="57"/>
        <v>0</v>
      </c>
      <c r="F53" s="63">
        <f t="shared" si="58"/>
        <v>0</v>
      </c>
      <c r="G53" s="63">
        <f t="shared" ref="G53:G57" si="61">C53+F53</f>
        <v>0</v>
      </c>
      <c r="H53" s="106" t="str">
        <f t="shared" si="2"/>
        <v>否</v>
      </c>
      <c r="I53" s="36" t="str">
        <f t="shared" si="6"/>
        <v>项</v>
      </c>
      <c r="J53" s="36"/>
      <c r="L53" s="32">
        <v>0</v>
      </c>
      <c r="M53" s="32">
        <v>0</v>
      </c>
      <c r="N53" s="32">
        <f t="shared" si="59"/>
        <v>0</v>
      </c>
      <c r="O53" s="32">
        <v>0</v>
      </c>
      <c r="P53" s="32">
        <f>SUMIF([3]全区!$A$1400:$A$1554,A:A,[3]全区!$S$1400:$S$1554)</f>
        <v>0</v>
      </c>
      <c r="Q53" s="32">
        <f t="shared" si="60"/>
        <v>0</v>
      </c>
      <c r="R53" s="32">
        <v>0</v>
      </c>
      <c r="S53" s="34">
        <f>SUMIF([3]全区!$A$1:$A$65536,A:A,[3]全区!$T$1:$T$65536)</f>
        <v>0</v>
      </c>
      <c r="T53" s="32">
        <f t="shared" si="4"/>
        <v>0</v>
      </c>
    </row>
    <row r="54" s="32" customFormat="1" customHeight="1" spans="1:20">
      <c r="A54" s="59">
        <v>2120806</v>
      </c>
      <c r="B54" s="60" t="s">
        <v>1161</v>
      </c>
      <c r="C54" s="63">
        <f t="shared" si="56"/>
        <v>1144</v>
      </c>
      <c r="D54" s="63"/>
      <c r="E54" s="63">
        <f t="shared" si="57"/>
        <v>-827</v>
      </c>
      <c r="F54" s="63">
        <f t="shared" si="58"/>
        <v>0</v>
      </c>
      <c r="G54" s="85">
        <v>317</v>
      </c>
      <c r="H54" s="106" t="str">
        <f t="shared" si="2"/>
        <v>是</v>
      </c>
      <c r="I54" s="36" t="str">
        <f t="shared" si="6"/>
        <v>项</v>
      </c>
      <c r="J54" s="36"/>
      <c r="L54" s="32">
        <v>1144</v>
      </c>
      <c r="M54" s="32">
        <v>1144.43</v>
      </c>
      <c r="N54" s="32">
        <f t="shared" si="59"/>
        <v>1144</v>
      </c>
      <c r="O54" s="32">
        <v>0</v>
      </c>
      <c r="P54" s="32">
        <f>SUMIF([3]全区!$A$1400:$A$1554,A:A,[3]全区!$S$1400:$S$1554)</f>
        <v>0</v>
      </c>
      <c r="Q54" s="32">
        <f t="shared" si="60"/>
        <v>0</v>
      </c>
      <c r="R54" s="32">
        <v>0</v>
      </c>
      <c r="S54" s="34">
        <f>SUMIF([3]全区!$A$1:$A$65536,A:A,[3]全区!$T$1:$T$65536)</f>
        <v>0</v>
      </c>
      <c r="T54" s="32">
        <f t="shared" si="4"/>
        <v>0</v>
      </c>
    </row>
    <row r="55" s="32" customFormat="1" customHeight="1" spans="1:21">
      <c r="A55" s="59">
        <v>2120807</v>
      </c>
      <c r="B55" s="60" t="s">
        <v>1162</v>
      </c>
      <c r="C55" s="63">
        <f t="shared" si="56"/>
        <v>345</v>
      </c>
      <c r="D55" s="63"/>
      <c r="E55" s="63">
        <f t="shared" si="57"/>
        <v>105</v>
      </c>
      <c r="F55" s="63">
        <f t="shared" si="58"/>
        <v>0</v>
      </c>
      <c r="G55" s="85">
        <v>450</v>
      </c>
      <c r="H55" s="106" t="str">
        <f t="shared" si="2"/>
        <v>是</v>
      </c>
      <c r="I55" s="36" t="str">
        <f t="shared" si="6"/>
        <v>项</v>
      </c>
      <c r="J55" s="36"/>
      <c r="L55" s="32">
        <v>137</v>
      </c>
      <c r="M55" s="32">
        <v>136.73</v>
      </c>
      <c r="N55" s="32">
        <f t="shared" si="59"/>
        <v>137</v>
      </c>
      <c r="O55" s="32">
        <v>208</v>
      </c>
      <c r="P55" s="32">
        <f>SUMIF([3]全区!$A$1400:$A$1554,A:A,[3]全区!$S$1400:$S$1554)</f>
        <v>208</v>
      </c>
      <c r="Q55" s="32">
        <f t="shared" si="60"/>
        <v>208</v>
      </c>
      <c r="R55" s="32">
        <v>0</v>
      </c>
      <c r="S55" s="34">
        <f>SUMIF([3]全区!$A$1:$A$65536,A:A,[3]全区!$T$1:$T$65536)</f>
        <v>0</v>
      </c>
      <c r="T55" s="32">
        <f t="shared" si="4"/>
        <v>0</v>
      </c>
      <c r="U55"/>
    </row>
    <row r="56" s="32" customFormat="1" hidden="1" customHeight="1" spans="1:20">
      <c r="A56" s="64">
        <v>2120809</v>
      </c>
      <c r="B56" s="60" t="s">
        <v>1163</v>
      </c>
      <c r="C56" s="63">
        <f t="shared" si="56"/>
        <v>0</v>
      </c>
      <c r="D56" s="63"/>
      <c r="E56" s="63">
        <f t="shared" si="57"/>
        <v>0</v>
      </c>
      <c r="F56" s="63">
        <f t="shared" si="58"/>
        <v>0</v>
      </c>
      <c r="G56" s="63">
        <f t="shared" si="61"/>
        <v>0</v>
      </c>
      <c r="H56" s="106" t="str">
        <f t="shared" si="2"/>
        <v>否</v>
      </c>
      <c r="I56" s="36" t="str">
        <f t="shared" si="6"/>
        <v>项</v>
      </c>
      <c r="J56" s="36"/>
      <c r="L56" s="32">
        <v>0</v>
      </c>
      <c r="M56" s="32">
        <v>0</v>
      </c>
      <c r="N56" s="32">
        <f t="shared" si="59"/>
        <v>0</v>
      </c>
      <c r="O56" s="32">
        <v>0</v>
      </c>
      <c r="P56" s="32">
        <f>SUMIF([3]全区!$A$1400:$A$1554,A:A,[3]全区!$S$1400:$S$1554)</f>
        <v>0</v>
      </c>
      <c r="Q56" s="32">
        <f t="shared" si="60"/>
        <v>0</v>
      </c>
      <c r="R56" s="32">
        <v>0</v>
      </c>
      <c r="S56" s="34">
        <f>SUMIF([3]全区!$A$1:$A$65536,A:A,[3]全区!$T$1:$T$65536)</f>
        <v>0</v>
      </c>
      <c r="T56" s="32">
        <f t="shared" si="4"/>
        <v>0</v>
      </c>
    </row>
    <row r="57" s="32" customFormat="1" hidden="1" customHeight="1" spans="1:20">
      <c r="A57" s="62">
        <v>2120810</v>
      </c>
      <c r="B57" s="107" t="s">
        <v>1164</v>
      </c>
      <c r="C57" s="63">
        <f t="shared" si="56"/>
        <v>0</v>
      </c>
      <c r="D57" s="63"/>
      <c r="E57" s="63">
        <f t="shared" si="57"/>
        <v>0</v>
      </c>
      <c r="F57" s="63">
        <f t="shared" si="58"/>
        <v>0</v>
      </c>
      <c r="G57" s="63">
        <f t="shared" si="61"/>
        <v>0</v>
      </c>
      <c r="H57" s="106" t="str">
        <f t="shared" si="2"/>
        <v>否</v>
      </c>
      <c r="I57" s="36" t="str">
        <f t="shared" si="6"/>
        <v>项</v>
      </c>
      <c r="J57" s="36"/>
      <c r="L57" s="32">
        <v>0</v>
      </c>
      <c r="M57" s="32">
        <v>0</v>
      </c>
      <c r="N57" s="32">
        <f t="shared" si="59"/>
        <v>0</v>
      </c>
      <c r="O57" s="32">
        <v>0</v>
      </c>
      <c r="P57" s="32">
        <f>SUMIF([3]全区!$A$1400:$A$1554,A:A,[3]全区!$S$1400:$S$1554)</f>
        <v>0</v>
      </c>
      <c r="Q57" s="32">
        <f t="shared" si="60"/>
        <v>0</v>
      </c>
      <c r="R57" s="32">
        <v>0</v>
      </c>
      <c r="S57" s="34">
        <f>SUMIF([3]全区!$A$1:$A$65536,A:A,[3]全区!$T$1:$T$65536)</f>
        <v>0</v>
      </c>
      <c r="T57" s="32">
        <f t="shared" si="4"/>
        <v>0</v>
      </c>
    </row>
    <row r="58" s="32" customFormat="1" customHeight="1" spans="1:20">
      <c r="A58" s="108">
        <v>2120811</v>
      </c>
      <c r="B58" s="60" t="s">
        <v>1165</v>
      </c>
      <c r="C58" s="63">
        <f t="shared" si="56"/>
        <v>324</v>
      </c>
      <c r="D58" s="63"/>
      <c r="E58" s="63">
        <f t="shared" si="57"/>
        <v>170</v>
      </c>
      <c r="F58" s="63">
        <f t="shared" si="58"/>
        <v>0</v>
      </c>
      <c r="G58" s="85">
        <v>494</v>
      </c>
      <c r="H58" s="106" t="str">
        <f t="shared" si="2"/>
        <v>是</v>
      </c>
      <c r="I58" s="36" t="str">
        <f t="shared" si="6"/>
        <v>项</v>
      </c>
      <c r="J58" s="36"/>
      <c r="L58" s="32">
        <v>190</v>
      </c>
      <c r="M58" s="32">
        <v>189.85</v>
      </c>
      <c r="N58" s="32">
        <f t="shared" si="59"/>
        <v>190</v>
      </c>
      <c r="O58" s="32">
        <v>134</v>
      </c>
      <c r="P58" s="32">
        <f>SUMIF([3]全区!$A$1400:$A$1554,A:A,[3]全区!$S$1400:$S$1554)</f>
        <v>133.96</v>
      </c>
      <c r="Q58" s="32">
        <f t="shared" si="60"/>
        <v>134</v>
      </c>
      <c r="R58" s="32">
        <v>0</v>
      </c>
      <c r="S58" s="34">
        <f>SUMIF([3]全区!$A$1:$A$65536,A:A,[3]全区!$T$1:$T$65536)</f>
        <v>0</v>
      </c>
      <c r="T58" s="32">
        <f t="shared" si="4"/>
        <v>0</v>
      </c>
    </row>
    <row r="59" s="32" customFormat="1" hidden="1" customHeight="1" spans="1:20">
      <c r="A59" s="108">
        <v>2120813</v>
      </c>
      <c r="B59" s="60" t="s">
        <v>1166</v>
      </c>
      <c r="C59" s="63">
        <f t="shared" si="56"/>
        <v>0</v>
      </c>
      <c r="D59" s="63"/>
      <c r="E59" s="63">
        <f t="shared" si="57"/>
        <v>0</v>
      </c>
      <c r="F59" s="63">
        <f t="shared" si="58"/>
        <v>0</v>
      </c>
      <c r="G59" s="63">
        <f t="shared" ref="G59:G67" si="62">C59+F59</f>
        <v>0</v>
      </c>
      <c r="H59" s="106" t="str">
        <f t="shared" si="2"/>
        <v>否</v>
      </c>
      <c r="I59" s="36" t="str">
        <f t="shared" si="6"/>
        <v>项</v>
      </c>
      <c r="J59" s="36"/>
      <c r="L59" s="32">
        <v>0</v>
      </c>
      <c r="M59" s="32">
        <v>0</v>
      </c>
      <c r="N59" s="32">
        <f t="shared" si="59"/>
        <v>0</v>
      </c>
      <c r="O59" s="32">
        <v>0</v>
      </c>
      <c r="P59" s="32">
        <f>SUMIF([3]全区!$A$1400:$A$1554,A:A,[3]全区!$S$1400:$S$1554)</f>
        <v>0</v>
      </c>
      <c r="Q59" s="32">
        <f t="shared" si="60"/>
        <v>0</v>
      </c>
      <c r="R59" s="32">
        <v>0</v>
      </c>
      <c r="S59" s="34">
        <f>SUMIF([3]全区!$A$1:$A$65536,A:A,[3]全区!$T$1:$T$65536)</f>
        <v>0</v>
      </c>
      <c r="T59" s="32">
        <f t="shared" si="4"/>
        <v>0</v>
      </c>
    </row>
    <row r="60" s="32" customFormat="1" customHeight="1" spans="1:20">
      <c r="A60" s="108">
        <v>2120814</v>
      </c>
      <c r="B60" s="60" t="s">
        <v>1167</v>
      </c>
      <c r="C60" s="63">
        <f t="shared" si="56"/>
        <v>1355</v>
      </c>
      <c r="D60" s="63"/>
      <c r="E60" s="63">
        <f t="shared" si="57"/>
        <v>0</v>
      </c>
      <c r="F60" s="63">
        <f t="shared" si="58"/>
        <v>0</v>
      </c>
      <c r="G60" s="85">
        <v>1355</v>
      </c>
      <c r="H60" s="106" t="str">
        <f t="shared" si="2"/>
        <v>是</v>
      </c>
      <c r="I60" s="36" t="str">
        <f t="shared" si="6"/>
        <v>项</v>
      </c>
      <c r="J60" s="36"/>
      <c r="L60" s="32">
        <v>572</v>
      </c>
      <c r="M60" s="32">
        <v>572.1</v>
      </c>
      <c r="N60" s="32">
        <f t="shared" si="59"/>
        <v>572</v>
      </c>
      <c r="O60" s="32">
        <v>783</v>
      </c>
      <c r="P60" s="32">
        <f>SUMIF([3]全区!$A$1400:$A$1554,A:A,[3]全区!$S$1400:$S$1554)</f>
        <v>782.67</v>
      </c>
      <c r="Q60" s="32">
        <f t="shared" si="60"/>
        <v>783</v>
      </c>
      <c r="R60" s="32">
        <v>0</v>
      </c>
      <c r="S60" s="34">
        <f>SUMIF([3]全区!$A$1:$A$65536,A:A,[3]全区!$T$1:$T$65536)</f>
        <v>0</v>
      </c>
      <c r="T60" s="32">
        <f t="shared" si="4"/>
        <v>0</v>
      </c>
    </row>
    <row r="61" s="32" customFormat="1" customHeight="1" spans="1:20">
      <c r="A61" s="108">
        <v>2120816</v>
      </c>
      <c r="B61" s="109" t="s">
        <v>1168</v>
      </c>
      <c r="C61" s="63">
        <f t="shared" si="56"/>
        <v>293</v>
      </c>
      <c r="D61" s="85"/>
      <c r="E61" s="63">
        <f t="shared" si="57"/>
        <v>0</v>
      </c>
      <c r="F61" s="63">
        <f t="shared" si="58"/>
        <v>0</v>
      </c>
      <c r="G61" s="63">
        <f t="shared" si="62"/>
        <v>293</v>
      </c>
      <c r="H61" s="106" t="str">
        <f t="shared" si="2"/>
        <v>是</v>
      </c>
      <c r="I61" s="36" t="str">
        <f t="shared" si="6"/>
        <v>项</v>
      </c>
      <c r="J61" s="36"/>
      <c r="L61" s="32">
        <v>233</v>
      </c>
      <c r="M61" s="32">
        <v>233</v>
      </c>
      <c r="N61" s="32">
        <f t="shared" si="59"/>
        <v>233</v>
      </c>
      <c r="O61" s="32">
        <v>60</v>
      </c>
      <c r="P61" s="32">
        <f>SUMIF([3]全区!$A$1400:$A$1554,A:A,[3]全区!$S$1400:$S$1554)</f>
        <v>60</v>
      </c>
      <c r="Q61" s="32">
        <f t="shared" si="60"/>
        <v>60</v>
      </c>
      <c r="R61" s="32">
        <v>0</v>
      </c>
      <c r="S61" s="34">
        <f>SUMIF([3]全区!$A$1:$A$65536,A:A,[3]全区!$T$1:$T$65536)</f>
        <v>0</v>
      </c>
      <c r="T61" s="32">
        <f t="shared" si="4"/>
        <v>0</v>
      </c>
    </row>
    <row r="62" s="32" customFormat="1" customHeight="1" spans="1:20">
      <c r="A62" s="108">
        <v>2120899</v>
      </c>
      <c r="B62" s="60" t="s">
        <v>1169</v>
      </c>
      <c r="C62" s="63">
        <f t="shared" si="56"/>
        <v>3472</v>
      </c>
      <c r="D62" s="63"/>
      <c r="E62" s="63">
        <f t="shared" si="57"/>
        <v>-1402</v>
      </c>
      <c r="F62" s="63">
        <f t="shared" si="58"/>
        <v>0</v>
      </c>
      <c r="G62" s="85">
        <v>2070</v>
      </c>
      <c r="H62" s="106" t="str">
        <f t="shared" si="2"/>
        <v>是</v>
      </c>
      <c r="I62" s="36" t="str">
        <f t="shared" si="6"/>
        <v>项</v>
      </c>
      <c r="J62" s="36"/>
      <c r="L62" s="32">
        <v>2051</v>
      </c>
      <c r="M62" s="32">
        <v>2050.44</v>
      </c>
      <c r="N62" s="32">
        <v>2051</v>
      </c>
      <c r="O62" s="32">
        <v>1421</v>
      </c>
      <c r="P62" s="32">
        <f>SUMIF([3]全区!$A$1400:$A$1554,A:A,[3]全区!$S$1400:$S$1554)</f>
        <v>1420.108704</v>
      </c>
      <c r="Q62" s="32">
        <v>1421</v>
      </c>
      <c r="R62" s="32">
        <v>0</v>
      </c>
      <c r="S62" s="34">
        <f>SUMIF([3]全区!$A$1:$A$65536,A:A,[3]全区!$T$1:$T$65536)</f>
        <v>0</v>
      </c>
      <c r="T62" s="32">
        <f t="shared" si="4"/>
        <v>0</v>
      </c>
    </row>
    <row r="63" s="32" customFormat="1" hidden="1" customHeight="1" spans="1:20">
      <c r="A63" s="59">
        <v>21210</v>
      </c>
      <c r="B63" s="60" t="s">
        <v>1170</v>
      </c>
      <c r="C63" s="66">
        <f t="shared" ref="C63:G63" si="63">SUM(C64:C66)</f>
        <v>0</v>
      </c>
      <c r="D63" s="66"/>
      <c r="E63" s="66">
        <f t="shared" si="63"/>
        <v>0</v>
      </c>
      <c r="F63" s="66">
        <f t="shared" si="63"/>
        <v>0</v>
      </c>
      <c r="G63" s="66">
        <f t="shared" si="63"/>
        <v>0</v>
      </c>
      <c r="H63" s="106" t="str">
        <f t="shared" si="2"/>
        <v>否</v>
      </c>
      <c r="I63" s="36" t="str">
        <f t="shared" si="6"/>
        <v>款</v>
      </c>
      <c r="J63" s="36"/>
      <c r="S63" s="34"/>
      <c r="T63" s="32">
        <f t="shared" si="4"/>
        <v>0</v>
      </c>
    </row>
    <row r="64" s="32" customFormat="1" hidden="1" customHeight="1" spans="1:20">
      <c r="A64" s="62">
        <v>2121001</v>
      </c>
      <c r="B64" s="60" t="s">
        <v>1156</v>
      </c>
      <c r="C64" s="63">
        <f t="shared" ref="C64:C67" si="64">N64+Q64</f>
        <v>0</v>
      </c>
      <c r="D64" s="63"/>
      <c r="E64" s="63">
        <f t="shared" ref="E64:E67" si="65">G64-C64</f>
        <v>0</v>
      </c>
      <c r="F64" s="63">
        <f t="shared" ref="F64:F67" si="66">T64</f>
        <v>0</v>
      </c>
      <c r="G64" s="63">
        <f t="shared" si="62"/>
        <v>0</v>
      </c>
      <c r="H64" s="106" t="str">
        <f t="shared" si="2"/>
        <v>否</v>
      </c>
      <c r="I64" s="36" t="str">
        <f t="shared" si="6"/>
        <v>项</v>
      </c>
      <c r="J64" s="36"/>
      <c r="L64" s="32">
        <v>0</v>
      </c>
      <c r="M64" s="32">
        <v>0</v>
      </c>
      <c r="N64" s="32">
        <f t="shared" ref="N64:N67" si="67">ROUND(M64,0)</f>
        <v>0</v>
      </c>
      <c r="O64" s="32">
        <v>0</v>
      </c>
      <c r="P64" s="32">
        <f>SUMIF([3]全区!$A$1400:$A$1554,A:A,[3]全区!$S$1400:$S$1554)</f>
        <v>0</v>
      </c>
      <c r="Q64" s="32">
        <f t="shared" ref="Q64:Q67" si="68">ROUND(P64,0)</f>
        <v>0</v>
      </c>
      <c r="R64" s="32">
        <v>0</v>
      </c>
      <c r="S64" s="34">
        <f>SUMIF([3]全区!$A$1:$A$65536,A:A,[3]全区!$T$1:$T$65536)</f>
        <v>0</v>
      </c>
      <c r="T64" s="32">
        <f t="shared" si="4"/>
        <v>0</v>
      </c>
    </row>
    <row r="65" s="32" customFormat="1" hidden="1" customHeight="1" spans="1:20">
      <c r="A65" s="59">
        <v>2121002</v>
      </c>
      <c r="B65" s="60" t="s">
        <v>1157</v>
      </c>
      <c r="C65" s="63">
        <f t="shared" si="64"/>
        <v>0</v>
      </c>
      <c r="D65" s="63"/>
      <c r="E65" s="63">
        <f t="shared" si="65"/>
        <v>0</v>
      </c>
      <c r="F65" s="63">
        <f t="shared" si="66"/>
        <v>0</v>
      </c>
      <c r="G65" s="63">
        <f t="shared" si="62"/>
        <v>0</v>
      </c>
      <c r="H65" s="106" t="str">
        <f t="shared" si="2"/>
        <v>否</v>
      </c>
      <c r="I65" s="36" t="str">
        <f t="shared" si="6"/>
        <v>项</v>
      </c>
      <c r="J65" s="36"/>
      <c r="L65" s="32">
        <v>0</v>
      </c>
      <c r="M65" s="32">
        <v>0</v>
      </c>
      <c r="N65" s="32">
        <f t="shared" si="67"/>
        <v>0</v>
      </c>
      <c r="O65" s="32">
        <v>0</v>
      </c>
      <c r="P65" s="32">
        <f>SUMIF([3]全区!$A$1400:$A$1554,A:A,[3]全区!$S$1400:$S$1554)</f>
        <v>0</v>
      </c>
      <c r="Q65" s="32">
        <f t="shared" si="68"/>
        <v>0</v>
      </c>
      <c r="R65" s="32">
        <v>0</v>
      </c>
      <c r="S65" s="34">
        <f>SUMIF([3]全区!$A$1:$A$65536,A:A,[3]全区!$T$1:$T$65536)</f>
        <v>0</v>
      </c>
      <c r="T65" s="32">
        <f t="shared" si="4"/>
        <v>0</v>
      </c>
    </row>
    <row r="66" s="32" customFormat="1" hidden="1" customHeight="1" spans="1:20">
      <c r="A66" s="62">
        <v>2121099</v>
      </c>
      <c r="B66" s="60" t="s">
        <v>1171</v>
      </c>
      <c r="C66" s="63">
        <f t="shared" si="64"/>
        <v>0</v>
      </c>
      <c r="D66" s="63"/>
      <c r="E66" s="63">
        <f t="shared" si="65"/>
        <v>0</v>
      </c>
      <c r="F66" s="63">
        <f t="shared" si="66"/>
        <v>0</v>
      </c>
      <c r="G66" s="63">
        <f t="shared" si="62"/>
        <v>0</v>
      </c>
      <c r="H66" s="106" t="str">
        <f t="shared" si="2"/>
        <v>否</v>
      </c>
      <c r="I66" s="36" t="str">
        <f t="shared" si="6"/>
        <v>项</v>
      </c>
      <c r="J66" s="36"/>
      <c r="L66" s="32">
        <v>0</v>
      </c>
      <c r="M66" s="32">
        <v>0</v>
      </c>
      <c r="N66" s="32">
        <f t="shared" si="67"/>
        <v>0</v>
      </c>
      <c r="O66" s="32">
        <v>0</v>
      </c>
      <c r="P66" s="32">
        <f>SUMIF([3]全区!$A$1400:$A$1554,A:A,[3]全区!$S$1400:$S$1554)</f>
        <v>0</v>
      </c>
      <c r="Q66" s="32">
        <f t="shared" si="68"/>
        <v>0</v>
      </c>
      <c r="R66" s="32">
        <v>0</v>
      </c>
      <c r="S66" s="34">
        <f>SUMIF([3]全区!$A$1:$A$65536,A:A,[3]全区!$T$1:$T$65536)</f>
        <v>0</v>
      </c>
      <c r="T66" s="32">
        <f t="shared" si="4"/>
        <v>0</v>
      </c>
    </row>
    <row r="67" s="32" customFormat="1" hidden="1" customHeight="1" spans="1:20">
      <c r="A67" s="59">
        <v>21211</v>
      </c>
      <c r="B67" s="60" t="s">
        <v>1172</v>
      </c>
      <c r="C67" s="63">
        <f t="shared" si="64"/>
        <v>0</v>
      </c>
      <c r="D67" s="63"/>
      <c r="E67" s="63">
        <f t="shared" si="65"/>
        <v>0</v>
      </c>
      <c r="F67" s="63">
        <f t="shared" si="66"/>
        <v>0</v>
      </c>
      <c r="G67" s="63">
        <f t="shared" si="62"/>
        <v>0</v>
      </c>
      <c r="H67" s="106" t="str">
        <f t="shared" si="2"/>
        <v>否</v>
      </c>
      <c r="I67" s="36" t="str">
        <f t="shared" si="6"/>
        <v>款</v>
      </c>
      <c r="J67" s="36"/>
      <c r="L67" s="32">
        <v>0</v>
      </c>
      <c r="M67" s="32">
        <v>0</v>
      </c>
      <c r="N67" s="32">
        <f t="shared" si="67"/>
        <v>0</v>
      </c>
      <c r="O67" s="32">
        <v>0</v>
      </c>
      <c r="P67" s="32">
        <f>SUMIF([3]全区!$A$1400:$A$1554,A:A,[3]全区!$S$1400:$S$1554)</f>
        <v>0</v>
      </c>
      <c r="Q67" s="32">
        <f t="shared" si="68"/>
        <v>0</v>
      </c>
      <c r="R67" s="32">
        <v>0</v>
      </c>
      <c r="S67" s="34">
        <f>SUMIF([3]全区!$A$1:$A$65536,A:A,[3]全区!$T$1:$T$65536)</f>
        <v>0</v>
      </c>
      <c r="T67" s="32">
        <f t="shared" si="4"/>
        <v>0</v>
      </c>
    </row>
    <row r="68" s="32" customFormat="1" customHeight="1" spans="1:20">
      <c r="A68" s="59">
        <v>21213</v>
      </c>
      <c r="B68" s="60" t="s">
        <v>1173</v>
      </c>
      <c r="C68" s="66">
        <f t="shared" ref="C68:G68" si="69">SUM(C69:C73)</f>
        <v>70</v>
      </c>
      <c r="D68" s="66"/>
      <c r="E68" s="66">
        <f t="shared" si="69"/>
        <v>80</v>
      </c>
      <c r="F68" s="66">
        <f t="shared" si="69"/>
        <v>0</v>
      </c>
      <c r="G68" s="66">
        <f t="shared" si="69"/>
        <v>150</v>
      </c>
      <c r="H68" s="106" t="str">
        <f t="shared" si="2"/>
        <v>是</v>
      </c>
      <c r="I68" s="36" t="str">
        <f t="shared" si="6"/>
        <v>款</v>
      </c>
      <c r="J68" s="36"/>
      <c r="S68" s="34"/>
      <c r="T68" s="32">
        <f t="shared" si="4"/>
        <v>0</v>
      </c>
    </row>
    <row r="69" s="32" customFormat="1" hidden="1" customHeight="1" spans="1:22">
      <c r="A69" s="62">
        <v>2121301</v>
      </c>
      <c r="B69" s="60" t="s">
        <v>1174</v>
      </c>
      <c r="C69" s="63">
        <f t="shared" ref="C69:C73" si="70">N69+Q69</f>
        <v>0</v>
      </c>
      <c r="D69" s="63"/>
      <c r="E69" s="63">
        <f t="shared" ref="E69:E73" si="71">G69-C69</f>
        <v>0</v>
      </c>
      <c r="F69" s="63">
        <f t="shared" ref="F69:F73" si="72">T69</f>
        <v>0</v>
      </c>
      <c r="G69" s="63">
        <f t="shared" ref="G69:G73" si="73">C69+F69</f>
        <v>0</v>
      </c>
      <c r="H69" s="106" t="str">
        <f t="shared" si="2"/>
        <v>否</v>
      </c>
      <c r="I69" s="36" t="str">
        <f t="shared" si="6"/>
        <v>项</v>
      </c>
      <c r="J69" s="36"/>
      <c r="L69" s="32">
        <v>0</v>
      </c>
      <c r="M69" s="32">
        <v>0</v>
      </c>
      <c r="N69" s="32">
        <f t="shared" ref="N69:N73" si="74">ROUND(M69,0)</f>
        <v>0</v>
      </c>
      <c r="O69" s="32">
        <v>0</v>
      </c>
      <c r="P69" s="32">
        <f>SUMIF([3]全区!$A$1400:$A$1554,A:A,[3]全区!$S$1400:$S$1554)</f>
        <v>0</v>
      </c>
      <c r="Q69" s="32">
        <f t="shared" ref="Q69:Q73" si="75">ROUND(P69,0)</f>
        <v>0</v>
      </c>
      <c r="R69" s="32">
        <v>0</v>
      </c>
      <c r="S69" s="34">
        <f>SUMIF([3]全区!$A$1:$A$65536,A:A,[3]全区!$T$1:$T$65536)</f>
        <v>0</v>
      </c>
      <c r="T69" s="32">
        <f t="shared" si="4"/>
        <v>0</v>
      </c>
      <c r="U69" s="31"/>
      <c r="V69" s="31"/>
    </row>
    <row r="70" s="32" customFormat="1" customHeight="1" spans="1:22">
      <c r="A70" s="59">
        <v>2121302</v>
      </c>
      <c r="B70" s="60" t="s">
        <v>1175</v>
      </c>
      <c r="C70" s="63">
        <f t="shared" si="70"/>
        <v>40</v>
      </c>
      <c r="D70" s="63"/>
      <c r="E70" s="63">
        <f t="shared" si="71"/>
        <v>32</v>
      </c>
      <c r="F70" s="63">
        <f t="shared" si="72"/>
        <v>0</v>
      </c>
      <c r="G70" s="128">
        <v>72</v>
      </c>
      <c r="H70" s="106" t="str">
        <f t="shared" ref="H70:H133" si="76">IF(SUM(C70:G70)=0,"否","是")</f>
        <v>是</v>
      </c>
      <c r="I70" s="36" t="str">
        <f t="shared" si="6"/>
        <v>项</v>
      </c>
      <c r="J70" s="36"/>
      <c r="L70" s="32">
        <v>20</v>
      </c>
      <c r="M70" s="32">
        <v>20</v>
      </c>
      <c r="N70" s="32">
        <f t="shared" si="74"/>
        <v>20</v>
      </c>
      <c r="O70" s="32">
        <v>20</v>
      </c>
      <c r="P70" s="32">
        <f>SUMIF([3]全区!$A$1400:$A$1554,A:A,[3]全区!$S$1400:$S$1554)</f>
        <v>20</v>
      </c>
      <c r="Q70" s="32">
        <f t="shared" si="75"/>
        <v>20</v>
      </c>
      <c r="R70" s="32">
        <v>0</v>
      </c>
      <c r="S70" s="34">
        <f>SUMIF([3]全区!$A$1:$A$65536,A:A,[3]全区!$T$1:$T$65536)</f>
        <v>0</v>
      </c>
      <c r="T70" s="32">
        <f t="shared" si="4"/>
        <v>0</v>
      </c>
      <c r="U70" s="31"/>
      <c r="V70" s="31"/>
    </row>
    <row r="71" s="32" customFormat="1" customHeight="1" spans="1:22">
      <c r="A71" s="64">
        <v>2121303</v>
      </c>
      <c r="B71" s="60" t="s">
        <v>1176</v>
      </c>
      <c r="C71" s="63">
        <f t="shared" si="70"/>
        <v>30</v>
      </c>
      <c r="D71" s="63"/>
      <c r="E71" s="63">
        <f t="shared" si="71"/>
        <v>48</v>
      </c>
      <c r="F71" s="63">
        <f t="shared" si="72"/>
        <v>0</v>
      </c>
      <c r="G71" s="128">
        <v>78</v>
      </c>
      <c r="H71" s="106" t="str">
        <f t="shared" si="76"/>
        <v>是</v>
      </c>
      <c r="I71" s="36" t="str">
        <f t="shared" si="6"/>
        <v>项</v>
      </c>
      <c r="J71" s="36"/>
      <c r="L71" s="32">
        <v>30</v>
      </c>
      <c r="M71" s="32">
        <v>30</v>
      </c>
      <c r="N71" s="32">
        <f t="shared" si="74"/>
        <v>30</v>
      </c>
      <c r="O71" s="32">
        <v>0</v>
      </c>
      <c r="P71" s="32">
        <f>SUMIF([3]全区!$A$1400:$A$1554,A:A,[3]全区!$S$1400:$S$1554)</f>
        <v>0</v>
      </c>
      <c r="Q71" s="32">
        <f t="shared" si="75"/>
        <v>0</v>
      </c>
      <c r="R71" s="32">
        <v>0</v>
      </c>
      <c r="S71" s="34">
        <f>SUMIF([3]全区!$A$1:$A$65536,A:A,[3]全区!$T$1:$T$65536)</f>
        <v>0</v>
      </c>
      <c r="T71" s="32">
        <f t="shared" ref="T71:T134" si="77">ROUND(S71,0)</f>
        <v>0</v>
      </c>
      <c r="U71" s="31"/>
      <c r="V71" s="31"/>
    </row>
    <row r="72" s="32" customFormat="1" hidden="1" customHeight="1" spans="1:22">
      <c r="A72" s="62">
        <v>2121304</v>
      </c>
      <c r="B72" s="60" t="s">
        <v>1177</v>
      </c>
      <c r="C72" s="63">
        <f t="shared" si="70"/>
        <v>0</v>
      </c>
      <c r="D72" s="63"/>
      <c r="E72" s="63">
        <f t="shared" si="71"/>
        <v>0</v>
      </c>
      <c r="F72" s="63">
        <f t="shared" si="72"/>
        <v>0</v>
      </c>
      <c r="G72" s="63">
        <f t="shared" si="73"/>
        <v>0</v>
      </c>
      <c r="H72" s="106" t="str">
        <f t="shared" si="76"/>
        <v>否</v>
      </c>
      <c r="I72" s="36" t="str">
        <f t="shared" ref="I72:I135" si="78">IF(LEN(A72)=3,"类",IF(LEN(A72)=5,"款","项"))</f>
        <v>项</v>
      </c>
      <c r="J72" s="36"/>
      <c r="L72" s="32">
        <v>0</v>
      </c>
      <c r="M72" s="32">
        <v>0</v>
      </c>
      <c r="N72" s="32">
        <f t="shared" si="74"/>
        <v>0</v>
      </c>
      <c r="O72" s="32">
        <v>0</v>
      </c>
      <c r="P72" s="32">
        <f>SUMIF([3]全区!$A$1400:$A$1554,A:A,[3]全区!$S$1400:$S$1554)</f>
        <v>0</v>
      </c>
      <c r="Q72" s="32">
        <f t="shared" si="75"/>
        <v>0</v>
      </c>
      <c r="R72" s="32">
        <v>0</v>
      </c>
      <c r="S72" s="34">
        <f>SUMIF([3]全区!$A$1:$A$65536,A:A,[3]全区!$T$1:$T$65536)</f>
        <v>0</v>
      </c>
      <c r="T72" s="32">
        <f t="shared" si="77"/>
        <v>0</v>
      </c>
      <c r="U72" s="31"/>
      <c r="V72" s="31"/>
    </row>
    <row r="73" s="32" customFormat="1" hidden="1" customHeight="1" spans="1:22">
      <c r="A73" s="59">
        <v>2121399</v>
      </c>
      <c r="B73" s="60" t="s">
        <v>1178</v>
      </c>
      <c r="C73" s="63">
        <f t="shared" si="70"/>
        <v>0</v>
      </c>
      <c r="D73" s="63"/>
      <c r="E73" s="63">
        <f t="shared" si="71"/>
        <v>0</v>
      </c>
      <c r="F73" s="63">
        <f t="shared" si="72"/>
        <v>0</v>
      </c>
      <c r="G73" s="63">
        <f t="shared" si="73"/>
        <v>0</v>
      </c>
      <c r="H73" s="106" t="str">
        <f t="shared" si="76"/>
        <v>否</v>
      </c>
      <c r="I73" s="36" t="str">
        <f t="shared" si="78"/>
        <v>项</v>
      </c>
      <c r="J73" s="36"/>
      <c r="L73" s="32">
        <v>0</v>
      </c>
      <c r="M73" s="32">
        <v>0</v>
      </c>
      <c r="N73" s="32">
        <f t="shared" si="74"/>
        <v>0</v>
      </c>
      <c r="O73" s="32">
        <v>0</v>
      </c>
      <c r="P73" s="32">
        <f>SUMIF([3]全区!$A$1400:$A$1554,A:A,[3]全区!$S$1400:$S$1554)</f>
        <v>0</v>
      </c>
      <c r="Q73" s="32">
        <f t="shared" si="75"/>
        <v>0</v>
      </c>
      <c r="R73" s="32">
        <v>0</v>
      </c>
      <c r="S73" s="34">
        <f>SUMIF([3]全区!$A$1:$A$65536,A:A,[3]全区!$T$1:$T$65536)</f>
        <v>0</v>
      </c>
      <c r="T73" s="32">
        <f t="shared" si="77"/>
        <v>0</v>
      </c>
      <c r="U73" s="31"/>
      <c r="V73" s="31"/>
    </row>
    <row r="74" s="32" customFormat="1" customHeight="1" spans="1:22">
      <c r="A74" s="64">
        <v>21214</v>
      </c>
      <c r="B74" s="60" t="s">
        <v>1179</v>
      </c>
      <c r="C74" s="55">
        <f t="shared" ref="C74:G74" si="79">SUM(C75:C77)</f>
        <v>667</v>
      </c>
      <c r="D74" s="55"/>
      <c r="E74" s="55">
        <f t="shared" si="79"/>
        <v>207</v>
      </c>
      <c r="F74" s="55">
        <f t="shared" si="79"/>
        <v>0</v>
      </c>
      <c r="G74" s="55">
        <f t="shared" si="79"/>
        <v>874</v>
      </c>
      <c r="H74" s="106" t="str">
        <f t="shared" si="76"/>
        <v>是</v>
      </c>
      <c r="I74" s="36" t="str">
        <f t="shared" si="78"/>
        <v>款</v>
      </c>
      <c r="J74" s="36"/>
      <c r="S74" s="34"/>
      <c r="T74" s="32">
        <f t="shared" si="77"/>
        <v>0</v>
      </c>
      <c r="U74" s="31"/>
      <c r="V74" s="31"/>
    </row>
    <row r="75" s="32" customFormat="1" customHeight="1" spans="1:22">
      <c r="A75" s="64">
        <v>2121401</v>
      </c>
      <c r="B75" s="60" t="s">
        <v>1180</v>
      </c>
      <c r="C75" s="63">
        <v>599</v>
      </c>
      <c r="D75" s="63"/>
      <c r="E75" s="63">
        <f t="shared" ref="E75:E77" si="80">G75-C75</f>
        <v>202</v>
      </c>
      <c r="F75" s="63">
        <f t="shared" ref="F75:F77" si="81">T75</f>
        <v>0</v>
      </c>
      <c r="G75" s="129">
        <v>801</v>
      </c>
      <c r="H75" s="106" t="str">
        <f t="shared" si="76"/>
        <v>是</v>
      </c>
      <c r="I75" s="36" t="str">
        <f t="shared" si="78"/>
        <v>项</v>
      </c>
      <c r="J75" s="36"/>
      <c r="L75" s="32">
        <v>516</v>
      </c>
      <c r="M75" s="32">
        <v>515.2</v>
      </c>
      <c r="N75" s="32">
        <v>516</v>
      </c>
      <c r="O75" s="32">
        <v>84</v>
      </c>
      <c r="P75" s="32">
        <f>SUMIF([3]全区!$A$1400:$A$1554,A:A,[3]全区!$S$1400:$S$1554)</f>
        <v>83.5556</v>
      </c>
      <c r="Q75" s="32">
        <f t="shared" ref="Q75:Q77" si="82">ROUND(P75,0)</f>
        <v>84</v>
      </c>
      <c r="R75" s="32">
        <v>0</v>
      </c>
      <c r="S75" s="34">
        <f>SUMIF([3]全区!$A$1:$A$65536,A:A,[3]全区!$T$1:$T$65536)</f>
        <v>0</v>
      </c>
      <c r="T75" s="32">
        <f t="shared" si="77"/>
        <v>0</v>
      </c>
      <c r="U75" s="31"/>
      <c r="V75" s="31"/>
    </row>
    <row r="76" s="32" customFormat="1" customHeight="1" spans="1:22">
      <c r="A76" s="64">
        <v>2121402</v>
      </c>
      <c r="B76" s="60" t="s">
        <v>1181</v>
      </c>
      <c r="C76" s="63">
        <f t="shared" ref="C75:C77" si="83">N76+Q76</f>
        <v>68</v>
      </c>
      <c r="D76" s="63"/>
      <c r="E76" s="63">
        <f t="shared" si="80"/>
        <v>5</v>
      </c>
      <c r="F76" s="63">
        <f t="shared" si="81"/>
        <v>0</v>
      </c>
      <c r="G76" s="129">
        <v>73</v>
      </c>
      <c r="H76" s="106" t="str">
        <f t="shared" si="76"/>
        <v>是</v>
      </c>
      <c r="I76" s="36" t="str">
        <f t="shared" si="78"/>
        <v>项</v>
      </c>
      <c r="J76" s="36"/>
      <c r="L76" s="32">
        <v>45</v>
      </c>
      <c r="M76" s="32">
        <v>44.8</v>
      </c>
      <c r="N76" s="32">
        <f t="shared" ref="N76:N81" si="84">ROUND(M76,0)</f>
        <v>45</v>
      </c>
      <c r="O76" s="32">
        <v>23</v>
      </c>
      <c r="P76" s="32">
        <f>SUMIF([3]全区!$A$1400:$A$1554,A:A,[3]全区!$S$1400:$S$1554)</f>
        <v>23.024909</v>
      </c>
      <c r="Q76" s="32">
        <f t="shared" si="82"/>
        <v>23</v>
      </c>
      <c r="R76" s="32">
        <v>0</v>
      </c>
      <c r="S76" s="34">
        <f>SUMIF([3]全区!$A$1:$A$65536,A:A,[3]全区!$T$1:$T$65536)</f>
        <v>0</v>
      </c>
      <c r="T76" s="32">
        <f t="shared" si="77"/>
        <v>0</v>
      </c>
      <c r="U76" s="31"/>
      <c r="V76" s="31"/>
    </row>
    <row r="77" s="32" customFormat="1" hidden="1" customHeight="1" spans="1:22">
      <c r="A77" s="64">
        <v>2121499</v>
      </c>
      <c r="B77" s="60" t="s">
        <v>1182</v>
      </c>
      <c r="C77" s="63">
        <f t="shared" si="83"/>
        <v>0</v>
      </c>
      <c r="D77" s="63"/>
      <c r="E77" s="63">
        <f t="shared" si="80"/>
        <v>0</v>
      </c>
      <c r="F77" s="63">
        <f t="shared" si="81"/>
        <v>0</v>
      </c>
      <c r="G77" s="63">
        <f t="shared" ref="G77:G81" si="85">C77+F77</f>
        <v>0</v>
      </c>
      <c r="H77" s="106" t="str">
        <f t="shared" si="76"/>
        <v>否</v>
      </c>
      <c r="I77" s="36" t="str">
        <f t="shared" si="78"/>
        <v>项</v>
      </c>
      <c r="J77" s="36"/>
      <c r="L77" s="32">
        <v>0</v>
      </c>
      <c r="M77" s="32">
        <v>0</v>
      </c>
      <c r="N77" s="32">
        <f t="shared" si="84"/>
        <v>0</v>
      </c>
      <c r="O77" s="32">
        <v>0</v>
      </c>
      <c r="P77" s="32">
        <f>SUMIF([3]全区!$A$1400:$A$1554,A:A,[3]全区!$S$1400:$S$1554)</f>
        <v>0</v>
      </c>
      <c r="Q77" s="32">
        <f t="shared" si="82"/>
        <v>0</v>
      </c>
      <c r="R77" s="32">
        <v>0</v>
      </c>
      <c r="S77" s="34">
        <f>SUMIF([3]全区!$A$1:$A$65536,A:A,[3]全区!$T$1:$T$65536)</f>
        <v>0</v>
      </c>
      <c r="T77" s="32">
        <f t="shared" si="77"/>
        <v>0</v>
      </c>
      <c r="U77" s="31"/>
      <c r="V77" s="31"/>
    </row>
    <row r="78" s="32" customFormat="1" hidden="1" customHeight="1" spans="1:22">
      <c r="A78" s="64">
        <v>21215</v>
      </c>
      <c r="B78" s="60" t="s">
        <v>1183</v>
      </c>
      <c r="C78" s="66">
        <f t="shared" ref="C78:G78" si="86">SUM(C79:C81)</f>
        <v>0</v>
      </c>
      <c r="D78" s="66"/>
      <c r="E78" s="66">
        <f t="shared" si="86"/>
        <v>0</v>
      </c>
      <c r="F78" s="66">
        <f t="shared" si="86"/>
        <v>0</v>
      </c>
      <c r="G78" s="66">
        <f t="shared" si="86"/>
        <v>0</v>
      </c>
      <c r="H78" s="106" t="str">
        <f t="shared" si="76"/>
        <v>否</v>
      </c>
      <c r="I78" s="36" t="str">
        <f t="shared" si="78"/>
        <v>款</v>
      </c>
      <c r="J78" s="36"/>
      <c r="S78" s="34"/>
      <c r="T78" s="32">
        <f t="shared" si="77"/>
        <v>0</v>
      </c>
      <c r="U78" s="31"/>
      <c r="V78" s="31"/>
    </row>
    <row r="79" s="32" customFormat="1" hidden="1" customHeight="1" spans="1:22">
      <c r="A79" s="64">
        <v>2121501</v>
      </c>
      <c r="B79" s="60" t="s">
        <v>1156</v>
      </c>
      <c r="C79" s="63">
        <f t="shared" ref="C79:C81" si="87">N79+Q79</f>
        <v>0</v>
      </c>
      <c r="D79" s="63"/>
      <c r="E79" s="63">
        <f t="shared" ref="E79:E81" si="88">G79-C79</f>
        <v>0</v>
      </c>
      <c r="F79" s="63">
        <f t="shared" ref="F79:F81" si="89">T79</f>
        <v>0</v>
      </c>
      <c r="G79" s="63">
        <f t="shared" si="85"/>
        <v>0</v>
      </c>
      <c r="H79" s="106" t="str">
        <f t="shared" si="76"/>
        <v>否</v>
      </c>
      <c r="I79" s="36" t="str">
        <f t="shared" si="78"/>
        <v>项</v>
      </c>
      <c r="J79" s="36"/>
      <c r="L79" s="32">
        <v>0</v>
      </c>
      <c r="M79" s="32">
        <v>0</v>
      </c>
      <c r="N79" s="32">
        <f t="shared" si="84"/>
        <v>0</v>
      </c>
      <c r="O79" s="32">
        <v>0</v>
      </c>
      <c r="P79" s="32">
        <f>SUMIF([3]全区!$A$1400:$A$1554,A:A,[3]全区!$S$1400:$S$1554)</f>
        <v>0</v>
      </c>
      <c r="Q79" s="32">
        <f t="shared" ref="Q79:Q81" si="90">ROUND(P79,0)</f>
        <v>0</v>
      </c>
      <c r="R79" s="32">
        <v>0</v>
      </c>
      <c r="S79" s="34">
        <f>SUMIF([3]全区!$A$1:$A$65536,A:A,[3]全区!$T$1:$T$65536)</f>
        <v>0</v>
      </c>
      <c r="T79" s="32">
        <f t="shared" si="77"/>
        <v>0</v>
      </c>
      <c r="U79" s="31"/>
      <c r="V79" s="31"/>
    </row>
    <row r="80" s="32" customFormat="1" hidden="1" customHeight="1" spans="1:22">
      <c r="A80" s="64">
        <v>2121502</v>
      </c>
      <c r="B80" s="60" t="s">
        <v>1157</v>
      </c>
      <c r="C80" s="63">
        <f t="shared" si="87"/>
        <v>0</v>
      </c>
      <c r="D80" s="63"/>
      <c r="E80" s="63">
        <f t="shared" si="88"/>
        <v>0</v>
      </c>
      <c r="F80" s="63">
        <f t="shared" si="89"/>
        <v>0</v>
      </c>
      <c r="G80" s="63">
        <f t="shared" si="85"/>
        <v>0</v>
      </c>
      <c r="H80" s="106" t="str">
        <f t="shared" si="76"/>
        <v>否</v>
      </c>
      <c r="I80" s="36" t="str">
        <f t="shared" si="78"/>
        <v>项</v>
      </c>
      <c r="J80" s="36"/>
      <c r="L80" s="32">
        <v>0</v>
      </c>
      <c r="M80" s="32">
        <v>0</v>
      </c>
      <c r="N80" s="32">
        <f t="shared" si="84"/>
        <v>0</v>
      </c>
      <c r="O80" s="32">
        <v>0</v>
      </c>
      <c r="P80" s="32">
        <f>SUMIF([3]全区!$A$1400:$A$1554,A:A,[3]全区!$S$1400:$S$1554)</f>
        <v>0</v>
      </c>
      <c r="Q80" s="32">
        <f t="shared" si="90"/>
        <v>0</v>
      </c>
      <c r="R80" s="32">
        <v>0</v>
      </c>
      <c r="S80" s="34">
        <f>SUMIF([3]全区!$A$1:$A$65536,A:A,[3]全区!$T$1:$T$65536)</f>
        <v>0</v>
      </c>
      <c r="T80" s="32">
        <f t="shared" si="77"/>
        <v>0</v>
      </c>
      <c r="U80" s="31"/>
      <c r="V80" s="31"/>
    </row>
    <row r="81" s="32" customFormat="1" hidden="1" customHeight="1" spans="1:22">
      <c r="A81" s="64">
        <v>2121599</v>
      </c>
      <c r="B81" s="60" t="s">
        <v>1184</v>
      </c>
      <c r="C81" s="63">
        <f t="shared" si="87"/>
        <v>0</v>
      </c>
      <c r="D81" s="63"/>
      <c r="E81" s="63">
        <f t="shared" si="88"/>
        <v>0</v>
      </c>
      <c r="F81" s="63">
        <f t="shared" si="89"/>
        <v>0</v>
      </c>
      <c r="G81" s="63">
        <f t="shared" si="85"/>
        <v>0</v>
      </c>
      <c r="H81" s="106" t="str">
        <f t="shared" si="76"/>
        <v>否</v>
      </c>
      <c r="I81" s="36" t="str">
        <f t="shared" si="78"/>
        <v>项</v>
      </c>
      <c r="J81" s="36"/>
      <c r="L81" s="32">
        <v>0</v>
      </c>
      <c r="M81" s="32">
        <v>0</v>
      </c>
      <c r="N81" s="32">
        <f t="shared" si="84"/>
        <v>0</v>
      </c>
      <c r="O81" s="32">
        <v>0</v>
      </c>
      <c r="P81" s="32">
        <f>SUMIF([3]全区!$A$1400:$A$1554,A:A,[3]全区!$S$1400:$S$1554)</f>
        <v>0</v>
      </c>
      <c r="Q81" s="32">
        <f t="shared" si="90"/>
        <v>0</v>
      </c>
      <c r="R81" s="32">
        <v>0</v>
      </c>
      <c r="S81" s="34">
        <f>SUMIF([3]全区!$A$1:$A$65536,A:A,[3]全区!$T$1:$T$65536)</f>
        <v>0</v>
      </c>
      <c r="T81" s="32">
        <f t="shared" si="77"/>
        <v>0</v>
      </c>
      <c r="U81" s="31"/>
      <c r="V81" s="31"/>
    </row>
    <row r="82" s="32" customFormat="1" hidden="1" customHeight="1" spans="1:22">
      <c r="A82" s="64">
        <v>21216</v>
      </c>
      <c r="B82" s="60" t="s">
        <v>1185</v>
      </c>
      <c r="C82" s="66">
        <f t="shared" ref="C82:G82" si="91">SUM(C83:C85)</f>
        <v>0</v>
      </c>
      <c r="D82" s="66"/>
      <c r="E82" s="66">
        <f t="shared" si="91"/>
        <v>0</v>
      </c>
      <c r="F82" s="66">
        <f t="shared" si="91"/>
        <v>0</v>
      </c>
      <c r="G82" s="66">
        <f t="shared" si="91"/>
        <v>0</v>
      </c>
      <c r="H82" s="106" t="str">
        <f t="shared" si="76"/>
        <v>否</v>
      </c>
      <c r="I82" s="36" t="str">
        <f t="shared" si="78"/>
        <v>款</v>
      </c>
      <c r="J82" s="36"/>
      <c r="S82" s="34"/>
      <c r="T82" s="32">
        <f t="shared" si="77"/>
        <v>0</v>
      </c>
      <c r="U82" s="31"/>
      <c r="V82" s="31"/>
    </row>
    <row r="83" s="32" customFormat="1" hidden="1" customHeight="1" spans="1:22">
      <c r="A83" s="64">
        <v>2121601</v>
      </c>
      <c r="B83" s="60" t="s">
        <v>1156</v>
      </c>
      <c r="C83" s="63">
        <f t="shared" ref="C83:C85" si="92">N83+Q83</f>
        <v>0</v>
      </c>
      <c r="D83" s="63"/>
      <c r="E83" s="63">
        <f t="shared" ref="E83:E85" si="93">G83-C83</f>
        <v>0</v>
      </c>
      <c r="F83" s="63">
        <f t="shared" ref="F83:F85" si="94">T83</f>
        <v>0</v>
      </c>
      <c r="G83" s="63">
        <f t="shared" ref="G83:G85" si="95">C83+F83</f>
        <v>0</v>
      </c>
      <c r="H83" s="106" t="str">
        <f t="shared" si="76"/>
        <v>否</v>
      </c>
      <c r="I83" s="36" t="str">
        <f t="shared" si="78"/>
        <v>项</v>
      </c>
      <c r="J83" s="36"/>
      <c r="L83" s="32">
        <v>0</v>
      </c>
      <c r="M83" s="32">
        <v>0</v>
      </c>
      <c r="N83" s="32">
        <f t="shared" ref="N83:N85" si="96">ROUND(M83,0)</f>
        <v>0</v>
      </c>
      <c r="O83" s="32">
        <v>0</v>
      </c>
      <c r="P83" s="32">
        <f>SUMIF([3]全区!$A$1400:$A$1554,A:A,[3]全区!$S$1400:$S$1554)</f>
        <v>0</v>
      </c>
      <c r="Q83" s="32">
        <f t="shared" ref="Q83:Q85" si="97">ROUND(P83,0)</f>
        <v>0</v>
      </c>
      <c r="R83" s="32">
        <v>0</v>
      </c>
      <c r="S83" s="34">
        <f>SUMIF([3]全区!$A$1:$A$65536,A:A,[3]全区!$T$1:$T$65536)</f>
        <v>0</v>
      </c>
      <c r="T83" s="32">
        <f t="shared" si="77"/>
        <v>0</v>
      </c>
      <c r="U83" s="31"/>
      <c r="V83" s="31"/>
    </row>
    <row r="84" s="32" customFormat="1" hidden="1" customHeight="1" spans="1:22">
      <c r="A84" s="64">
        <v>2121602</v>
      </c>
      <c r="B84" s="60" t="s">
        <v>1157</v>
      </c>
      <c r="C84" s="63">
        <f t="shared" si="92"/>
        <v>0</v>
      </c>
      <c r="D84" s="63"/>
      <c r="E84" s="63">
        <f t="shared" si="93"/>
        <v>0</v>
      </c>
      <c r="F84" s="63">
        <f t="shared" si="94"/>
        <v>0</v>
      </c>
      <c r="G84" s="63">
        <f t="shared" si="95"/>
        <v>0</v>
      </c>
      <c r="H84" s="106" t="str">
        <f t="shared" si="76"/>
        <v>否</v>
      </c>
      <c r="I84" s="36" t="str">
        <f t="shared" si="78"/>
        <v>项</v>
      </c>
      <c r="J84" s="36"/>
      <c r="L84" s="32">
        <v>0</v>
      </c>
      <c r="M84" s="32">
        <v>0</v>
      </c>
      <c r="N84" s="32">
        <f t="shared" si="96"/>
        <v>0</v>
      </c>
      <c r="O84" s="32">
        <v>0</v>
      </c>
      <c r="P84" s="32">
        <f>SUMIF([3]全区!$A$1400:$A$1554,A:A,[3]全区!$S$1400:$S$1554)</f>
        <v>0</v>
      </c>
      <c r="Q84" s="32">
        <f t="shared" si="97"/>
        <v>0</v>
      </c>
      <c r="R84" s="32">
        <v>0</v>
      </c>
      <c r="S84" s="34">
        <f>SUMIF([3]全区!$A$1:$A$65536,A:A,[3]全区!$T$1:$T$65536)</f>
        <v>0</v>
      </c>
      <c r="T84" s="32">
        <f t="shared" si="77"/>
        <v>0</v>
      </c>
      <c r="U84" s="31"/>
      <c r="V84" s="31"/>
    </row>
    <row r="85" s="32" customFormat="1" hidden="1" customHeight="1" spans="1:22">
      <c r="A85" s="64">
        <v>2121699</v>
      </c>
      <c r="B85" s="60" t="s">
        <v>1186</v>
      </c>
      <c r="C85" s="63">
        <f t="shared" si="92"/>
        <v>0</v>
      </c>
      <c r="D85" s="63"/>
      <c r="E85" s="63">
        <f t="shared" si="93"/>
        <v>0</v>
      </c>
      <c r="F85" s="63">
        <f t="shared" si="94"/>
        <v>0</v>
      </c>
      <c r="G85" s="63">
        <f t="shared" si="95"/>
        <v>0</v>
      </c>
      <c r="H85" s="106" t="str">
        <f t="shared" si="76"/>
        <v>否</v>
      </c>
      <c r="I85" s="36" t="str">
        <f t="shared" si="78"/>
        <v>项</v>
      </c>
      <c r="J85" s="36"/>
      <c r="L85" s="32">
        <v>0</v>
      </c>
      <c r="M85" s="32">
        <v>0</v>
      </c>
      <c r="N85" s="32">
        <f t="shared" si="96"/>
        <v>0</v>
      </c>
      <c r="O85" s="32">
        <v>0</v>
      </c>
      <c r="P85" s="32">
        <f>SUMIF([3]全区!$A$1400:$A$1554,A:A,[3]全区!$S$1400:$S$1554)</f>
        <v>0</v>
      </c>
      <c r="Q85" s="32">
        <f t="shared" si="97"/>
        <v>0</v>
      </c>
      <c r="R85" s="32">
        <v>0</v>
      </c>
      <c r="S85" s="34">
        <f>SUMIF([3]全区!$A$1:$A$65536,A:A,[3]全区!$T$1:$T$65536)</f>
        <v>0</v>
      </c>
      <c r="T85" s="32">
        <f t="shared" si="77"/>
        <v>0</v>
      </c>
      <c r="U85" s="31"/>
      <c r="V85" s="31"/>
    </row>
    <row r="86" s="98" customFormat="1" hidden="1" customHeight="1" spans="1:22">
      <c r="A86" s="64">
        <v>21217</v>
      </c>
      <c r="B86" s="60" t="s">
        <v>1187</v>
      </c>
      <c r="C86" s="66">
        <f t="shared" ref="C86:G86" si="98">SUM(C87:C91)</f>
        <v>0</v>
      </c>
      <c r="D86" s="66"/>
      <c r="E86" s="66">
        <f t="shared" si="98"/>
        <v>0</v>
      </c>
      <c r="F86" s="66">
        <f t="shared" si="98"/>
        <v>0</v>
      </c>
      <c r="G86" s="66">
        <f t="shared" si="98"/>
        <v>0</v>
      </c>
      <c r="H86" s="106" t="str">
        <f t="shared" si="76"/>
        <v>否</v>
      </c>
      <c r="I86" s="116" t="str">
        <f t="shared" si="78"/>
        <v>款</v>
      </c>
      <c r="J86" s="116"/>
      <c r="S86" s="34"/>
      <c r="T86" s="32">
        <f t="shared" si="77"/>
        <v>0</v>
      </c>
      <c r="U86" s="31"/>
      <c r="V86" s="31"/>
    </row>
    <row r="87" s="32" customFormat="1" hidden="1" customHeight="1" spans="1:22">
      <c r="A87" s="64">
        <v>2121701</v>
      </c>
      <c r="B87" s="60" t="s">
        <v>1174</v>
      </c>
      <c r="C87" s="63">
        <f t="shared" ref="C87:C91" si="99">N87+Q87</f>
        <v>0</v>
      </c>
      <c r="D87" s="63"/>
      <c r="E87" s="63">
        <f t="shared" ref="E87:E91" si="100">G87-C87</f>
        <v>0</v>
      </c>
      <c r="F87" s="63">
        <f t="shared" ref="F87:F91" si="101">T87</f>
        <v>0</v>
      </c>
      <c r="G87" s="63">
        <f t="shared" ref="G87:G91" si="102">C87+F87</f>
        <v>0</v>
      </c>
      <c r="H87" s="106" t="str">
        <f t="shared" si="76"/>
        <v>否</v>
      </c>
      <c r="I87" s="36" t="str">
        <f t="shared" si="78"/>
        <v>项</v>
      </c>
      <c r="J87" s="36"/>
      <c r="L87" s="32">
        <v>0</v>
      </c>
      <c r="M87" s="32">
        <v>0</v>
      </c>
      <c r="N87" s="32">
        <f t="shared" ref="N87:N91" si="103">ROUND(M87,0)</f>
        <v>0</v>
      </c>
      <c r="O87" s="32">
        <v>0</v>
      </c>
      <c r="P87" s="32">
        <f>SUMIF([3]全区!$A$1400:$A$1554,A:A,[3]全区!$S$1400:$S$1554)</f>
        <v>0</v>
      </c>
      <c r="Q87" s="32">
        <f t="shared" ref="Q87:Q91" si="104">ROUND(P87,0)</f>
        <v>0</v>
      </c>
      <c r="R87" s="32">
        <v>0</v>
      </c>
      <c r="S87" s="34">
        <f>SUMIF([3]全区!$A$1:$A$65536,A:A,[3]全区!$T$1:$T$65536)</f>
        <v>0</v>
      </c>
      <c r="T87" s="32">
        <f t="shared" si="77"/>
        <v>0</v>
      </c>
      <c r="U87" s="31"/>
      <c r="V87" s="31"/>
    </row>
    <row r="88" s="32" customFormat="1" hidden="1" customHeight="1" spans="1:22">
      <c r="A88" s="64">
        <v>2121702</v>
      </c>
      <c r="B88" s="60" t="s">
        <v>1175</v>
      </c>
      <c r="C88" s="63">
        <f t="shared" si="99"/>
        <v>0</v>
      </c>
      <c r="D88" s="63"/>
      <c r="E88" s="63">
        <f t="shared" si="100"/>
        <v>0</v>
      </c>
      <c r="F88" s="63">
        <f t="shared" si="101"/>
        <v>0</v>
      </c>
      <c r="G88" s="63">
        <f t="shared" si="102"/>
        <v>0</v>
      </c>
      <c r="H88" s="106" t="str">
        <f t="shared" si="76"/>
        <v>否</v>
      </c>
      <c r="I88" s="36" t="str">
        <f t="shared" si="78"/>
        <v>项</v>
      </c>
      <c r="J88" s="36"/>
      <c r="L88" s="32">
        <v>0</v>
      </c>
      <c r="M88" s="32">
        <v>0</v>
      </c>
      <c r="N88" s="32">
        <f t="shared" si="103"/>
        <v>0</v>
      </c>
      <c r="O88" s="32">
        <v>0</v>
      </c>
      <c r="P88" s="32">
        <f>SUMIF([3]全区!$A$1400:$A$1554,A:A,[3]全区!$S$1400:$S$1554)</f>
        <v>0</v>
      </c>
      <c r="Q88" s="32">
        <f t="shared" si="104"/>
        <v>0</v>
      </c>
      <c r="R88" s="32">
        <v>0</v>
      </c>
      <c r="S88" s="34">
        <f>SUMIF([3]全区!$A$1:$A$65536,A:A,[3]全区!$T$1:$T$65536)</f>
        <v>0</v>
      </c>
      <c r="T88" s="32">
        <f t="shared" si="77"/>
        <v>0</v>
      </c>
      <c r="U88" s="31"/>
      <c r="V88" s="31"/>
    </row>
    <row r="89" s="32" customFormat="1" hidden="1" customHeight="1" spans="1:22">
      <c r="A89" s="64">
        <v>2121703</v>
      </c>
      <c r="B89" s="60" t="s">
        <v>1176</v>
      </c>
      <c r="C89" s="63">
        <f t="shared" si="99"/>
        <v>0</v>
      </c>
      <c r="D89" s="63"/>
      <c r="E89" s="63">
        <f t="shared" si="100"/>
        <v>0</v>
      </c>
      <c r="F89" s="63">
        <f t="shared" si="101"/>
        <v>0</v>
      </c>
      <c r="G89" s="63">
        <f t="shared" si="102"/>
        <v>0</v>
      </c>
      <c r="H89" s="106" t="str">
        <f t="shared" si="76"/>
        <v>否</v>
      </c>
      <c r="I89" s="36" t="str">
        <f t="shared" si="78"/>
        <v>项</v>
      </c>
      <c r="J89" s="36"/>
      <c r="L89" s="32">
        <v>0</v>
      </c>
      <c r="M89" s="32">
        <v>0</v>
      </c>
      <c r="N89" s="32">
        <f t="shared" si="103"/>
        <v>0</v>
      </c>
      <c r="O89" s="32">
        <v>0</v>
      </c>
      <c r="P89" s="32">
        <f>SUMIF([3]全区!$A$1400:$A$1554,A:A,[3]全区!$S$1400:$S$1554)</f>
        <v>0</v>
      </c>
      <c r="Q89" s="32">
        <f t="shared" si="104"/>
        <v>0</v>
      </c>
      <c r="R89" s="32">
        <v>0</v>
      </c>
      <c r="S89" s="34">
        <f>SUMIF([3]全区!$A$1:$A$65536,A:A,[3]全区!$T$1:$T$65536)</f>
        <v>0</v>
      </c>
      <c r="T89" s="32">
        <f t="shared" si="77"/>
        <v>0</v>
      </c>
      <c r="U89" s="31"/>
      <c r="V89" s="31"/>
    </row>
    <row r="90" s="32" customFormat="1" hidden="1" customHeight="1" spans="1:22">
      <c r="A90" s="64">
        <v>2121704</v>
      </c>
      <c r="B90" s="60" t="s">
        <v>1177</v>
      </c>
      <c r="C90" s="63">
        <f t="shared" si="99"/>
        <v>0</v>
      </c>
      <c r="D90" s="63"/>
      <c r="E90" s="63">
        <f t="shared" si="100"/>
        <v>0</v>
      </c>
      <c r="F90" s="63">
        <f t="shared" si="101"/>
        <v>0</v>
      </c>
      <c r="G90" s="63">
        <f t="shared" si="102"/>
        <v>0</v>
      </c>
      <c r="H90" s="106" t="str">
        <f t="shared" si="76"/>
        <v>否</v>
      </c>
      <c r="I90" s="36" t="str">
        <f t="shared" si="78"/>
        <v>项</v>
      </c>
      <c r="J90" s="36"/>
      <c r="L90" s="32">
        <v>0</v>
      </c>
      <c r="M90" s="32">
        <v>0</v>
      </c>
      <c r="N90" s="32">
        <f t="shared" si="103"/>
        <v>0</v>
      </c>
      <c r="O90" s="32">
        <v>0</v>
      </c>
      <c r="P90" s="32">
        <f>SUMIF([3]全区!$A$1400:$A$1554,A:A,[3]全区!$S$1400:$S$1554)</f>
        <v>0</v>
      </c>
      <c r="Q90" s="32">
        <f t="shared" si="104"/>
        <v>0</v>
      </c>
      <c r="R90" s="32">
        <v>0</v>
      </c>
      <c r="S90" s="34">
        <f>SUMIF([3]全区!$A$1:$A$65536,A:A,[3]全区!$T$1:$T$65536)</f>
        <v>0</v>
      </c>
      <c r="T90" s="32">
        <f t="shared" si="77"/>
        <v>0</v>
      </c>
      <c r="U90" s="31"/>
      <c r="V90" s="31"/>
    </row>
    <row r="91" s="32" customFormat="1" hidden="1" customHeight="1" spans="1:22">
      <c r="A91" s="64">
        <v>2121799</v>
      </c>
      <c r="B91" s="60" t="s">
        <v>1188</v>
      </c>
      <c r="C91" s="63">
        <f t="shared" si="99"/>
        <v>0</v>
      </c>
      <c r="D91" s="63"/>
      <c r="E91" s="63">
        <f t="shared" si="100"/>
        <v>0</v>
      </c>
      <c r="F91" s="63">
        <f t="shared" si="101"/>
        <v>0</v>
      </c>
      <c r="G91" s="63">
        <f t="shared" si="102"/>
        <v>0</v>
      </c>
      <c r="H91" s="106" t="str">
        <f t="shared" si="76"/>
        <v>否</v>
      </c>
      <c r="I91" s="36" t="str">
        <f t="shared" si="78"/>
        <v>项</v>
      </c>
      <c r="J91" s="36"/>
      <c r="L91" s="32">
        <v>0</v>
      </c>
      <c r="M91" s="32">
        <v>0</v>
      </c>
      <c r="N91" s="32">
        <f t="shared" si="103"/>
        <v>0</v>
      </c>
      <c r="O91" s="32">
        <v>0</v>
      </c>
      <c r="P91" s="32">
        <f>SUMIF([3]全区!$A$1400:$A$1554,A:A,[3]全区!$S$1400:$S$1554)</f>
        <v>0</v>
      </c>
      <c r="Q91" s="32">
        <f t="shared" si="104"/>
        <v>0</v>
      </c>
      <c r="R91" s="32">
        <v>0</v>
      </c>
      <c r="S91" s="34">
        <f>SUMIF([3]全区!$A$1:$A$65536,A:A,[3]全区!$T$1:$T$65536)</f>
        <v>0</v>
      </c>
      <c r="T91" s="32">
        <f t="shared" si="77"/>
        <v>0</v>
      </c>
      <c r="U91" s="31"/>
      <c r="V91" s="31"/>
    </row>
    <row r="92" s="98" customFormat="1" hidden="1" customHeight="1" spans="1:22">
      <c r="A92" s="64">
        <v>21218</v>
      </c>
      <c r="B92" s="60" t="s">
        <v>1189</v>
      </c>
      <c r="C92" s="66">
        <f t="shared" ref="C92:G92" si="105">SUM(C93:C94)</f>
        <v>0</v>
      </c>
      <c r="D92" s="66"/>
      <c r="E92" s="66">
        <f t="shared" si="105"/>
        <v>0</v>
      </c>
      <c r="F92" s="66">
        <f t="shared" si="105"/>
        <v>0</v>
      </c>
      <c r="G92" s="66">
        <f t="shared" si="105"/>
        <v>0</v>
      </c>
      <c r="H92" s="106" t="str">
        <f t="shared" si="76"/>
        <v>否</v>
      </c>
      <c r="I92" s="116" t="str">
        <f t="shared" si="78"/>
        <v>款</v>
      </c>
      <c r="J92" s="116"/>
      <c r="S92" s="34"/>
      <c r="T92" s="32">
        <f t="shared" si="77"/>
        <v>0</v>
      </c>
      <c r="U92" s="31"/>
      <c r="V92" s="31"/>
    </row>
    <row r="93" s="32" customFormat="1" hidden="1" customHeight="1" spans="1:22">
      <c r="A93" s="64">
        <v>2121801</v>
      </c>
      <c r="B93" s="60" t="s">
        <v>1180</v>
      </c>
      <c r="C93" s="63">
        <f t="shared" ref="C93:C103" si="106">N93+Q93</f>
        <v>0</v>
      </c>
      <c r="D93" s="63"/>
      <c r="E93" s="63">
        <f t="shared" ref="E93:E103" si="107">G93-C93</f>
        <v>0</v>
      </c>
      <c r="F93" s="63">
        <f t="shared" ref="F93:F103" si="108">T93</f>
        <v>0</v>
      </c>
      <c r="G93" s="63">
        <f t="shared" ref="G93:G103" si="109">C93+F93</f>
        <v>0</v>
      </c>
      <c r="H93" s="106" t="str">
        <f t="shared" si="76"/>
        <v>否</v>
      </c>
      <c r="I93" s="36" t="str">
        <f t="shared" si="78"/>
        <v>项</v>
      </c>
      <c r="J93" s="36"/>
      <c r="L93" s="32">
        <v>0</v>
      </c>
      <c r="M93" s="32">
        <v>0</v>
      </c>
      <c r="N93" s="32">
        <f t="shared" ref="N93:N103" si="110">ROUND(M93,0)</f>
        <v>0</v>
      </c>
      <c r="O93" s="32">
        <v>0</v>
      </c>
      <c r="P93" s="32">
        <f>SUMIF([3]全区!$A$1400:$A$1554,A:A,[3]全区!$S$1400:$S$1554)</f>
        <v>0</v>
      </c>
      <c r="Q93" s="32">
        <f t="shared" ref="Q93:Q103" si="111">ROUND(P93,0)</f>
        <v>0</v>
      </c>
      <c r="R93" s="32">
        <v>0</v>
      </c>
      <c r="S93" s="34">
        <f>SUMIF([3]全区!$A$1:$A$65536,A:A,[3]全区!$T$1:$T$65536)</f>
        <v>0</v>
      </c>
      <c r="T93" s="32">
        <f t="shared" si="77"/>
        <v>0</v>
      </c>
      <c r="U93" s="31"/>
      <c r="V93" s="31"/>
    </row>
    <row r="94" s="32" customFormat="1" hidden="1" customHeight="1" spans="1:22">
      <c r="A94" s="64">
        <v>2121899</v>
      </c>
      <c r="B94" s="60" t="s">
        <v>1190</v>
      </c>
      <c r="C94" s="63">
        <f t="shared" si="106"/>
        <v>0</v>
      </c>
      <c r="D94" s="63"/>
      <c r="E94" s="63">
        <f t="shared" si="107"/>
        <v>0</v>
      </c>
      <c r="F94" s="63">
        <f t="shared" si="108"/>
        <v>0</v>
      </c>
      <c r="G94" s="63">
        <f t="shared" si="109"/>
        <v>0</v>
      </c>
      <c r="H94" s="106" t="str">
        <f t="shared" si="76"/>
        <v>否</v>
      </c>
      <c r="I94" s="36" t="str">
        <f t="shared" si="78"/>
        <v>项</v>
      </c>
      <c r="J94" s="36"/>
      <c r="L94" s="32">
        <v>0</v>
      </c>
      <c r="M94" s="32">
        <v>0</v>
      </c>
      <c r="N94" s="32">
        <f t="shared" si="110"/>
        <v>0</v>
      </c>
      <c r="O94" s="32">
        <v>0</v>
      </c>
      <c r="P94" s="32">
        <f>SUMIF([3]全区!$A$1400:$A$1554,A:A,[3]全区!$S$1400:$S$1554)</f>
        <v>0</v>
      </c>
      <c r="Q94" s="32">
        <f t="shared" si="111"/>
        <v>0</v>
      </c>
      <c r="R94" s="32">
        <v>0</v>
      </c>
      <c r="S94" s="34">
        <f>SUMIF([3]全区!$A$1:$A$65536,A:A,[3]全区!$T$1:$T$65536)</f>
        <v>0</v>
      </c>
      <c r="T94" s="32">
        <f t="shared" si="77"/>
        <v>0</v>
      </c>
      <c r="U94" s="31"/>
      <c r="V94" s="31"/>
    </row>
    <row r="95" s="98" customFormat="1" hidden="1" customHeight="1" spans="1:22">
      <c r="A95" s="64">
        <v>21219</v>
      </c>
      <c r="B95" s="60" t="s">
        <v>1191</v>
      </c>
      <c r="C95" s="66">
        <f t="shared" ref="C95:G95" si="112">SUM(C96:C103)</f>
        <v>0</v>
      </c>
      <c r="D95" s="66"/>
      <c r="E95" s="66">
        <f t="shared" si="112"/>
        <v>0</v>
      </c>
      <c r="F95" s="66">
        <f t="shared" si="112"/>
        <v>0</v>
      </c>
      <c r="G95" s="66">
        <f t="shared" si="112"/>
        <v>0</v>
      </c>
      <c r="H95" s="106" t="str">
        <f t="shared" si="76"/>
        <v>否</v>
      </c>
      <c r="I95" s="116" t="str">
        <f t="shared" si="78"/>
        <v>款</v>
      </c>
      <c r="J95" s="116"/>
      <c r="S95" s="34"/>
      <c r="T95" s="32">
        <f t="shared" si="77"/>
        <v>0</v>
      </c>
      <c r="U95" s="31"/>
      <c r="V95" s="31"/>
    </row>
    <row r="96" s="32" customFormat="1" hidden="1" customHeight="1" spans="1:22">
      <c r="A96" s="64">
        <v>2121901</v>
      </c>
      <c r="B96" s="60" t="s">
        <v>1156</v>
      </c>
      <c r="C96" s="63">
        <f t="shared" si="106"/>
        <v>0</v>
      </c>
      <c r="D96" s="63"/>
      <c r="E96" s="63">
        <f t="shared" si="107"/>
        <v>0</v>
      </c>
      <c r="F96" s="63">
        <f t="shared" si="108"/>
        <v>0</v>
      </c>
      <c r="G96" s="63">
        <f t="shared" si="109"/>
        <v>0</v>
      </c>
      <c r="H96" s="106" t="str">
        <f t="shared" si="76"/>
        <v>否</v>
      </c>
      <c r="I96" s="36" t="str">
        <f t="shared" si="78"/>
        <v>项</v>
      </c>
      <c r="J96" s="36"/>
      <c r="L96" s="32">
        <v>0</v>
      </c>
      <c r="M96" s="32">
        <v>0</v>
      </c>
      <c r="N96" s="32">
        <f t="shared" si="110"/>
        <v>0</v>
      </c>
      <c r="O96" s="32">
        <v>0</v>
      </c>
      <c r="P96" s="32">
        <f>SUMIF([3]全区!$A$1400:$A$1554,A:A,[3]全区!$S$1400:$S$1554)</f>
        <v>0</v>
      </c>
      <c r="Q96" s="32">
        <f t="shared" si="111"/>
        <v>0</v>
      </c>
      <c r="R96" s="32">
        <v>0</v>
      </c>
      <c r="S96" s="34">
        <f>SUMIF([3]全区!$A$1:$A$65536,A:A,[3]全区!$T$1:$T$65536)</f>
        <v>0</v>
      </c>
      <c r="T96" s="32">
        <f t="shared" si="77"/>
        <v>0</v>
      </c>
      <c r="U96" s="31"/>
      <c r="V96" s="31"/>
    </row>
    <row r="97" s="32" customFormat="1" hidden="1" customHeight="1" spans="1:22">
      <c r="A97" s="64">
        <v>2121902</v>
      </c>
      <c r="B97" s="60" t="s">
        <v>1157</v>
      </c>
      <c r="C97" s="63">
        <f t="shared" si="106"/>
        <v>0</v>
      </c>
      <c r="D97" s="63"/>
      <c r="E97" s="63">
        <f t="shared" si="107"/>
        <v>0</v>
      </c>
      <c r="F97" s="63">
        <f t="shared" si="108"/>
        <v>0</v>
      </c>
      <c r="G97" s="63">
        <f t="shared" si="109"/>
        <v>0</v>
      </c>
      <c r="H97" s="106" t="str">
        <f t="shared" si="76"/>
        <v>否</v>
      </c>
      <c r="I97" s="36" t="str">
        <f t="shared" si="78"/>
        <v>项</v>
      </c>
      <c r="J97" s="36"/>
      <c r="L97" s="32">
        <v>0</v>
      </c>
      <c r="M97" s="32">
        <v>0</v>
      </c>
      <c r="N97" s="32">
        <f t="shared" si="110"/>
        <v>0</v>
      </c>
      <c r="O97" s="32">
        <v>0</v>
      </c>
      <c r="P97" s="32">
        <f>SUMIF([3]全区!$A$1400:$A$1554,A:A,[3]全区!$S$1400:$S$1554)</f>
        <v>0</v>
      </c>
      <c r="Q97" s="32">
        <f t="shared" si="111"/>
        <v>0</v>
      </c>
      <c r="R97" s="32">
        <v>0</v>
      </c>
      <c r="S97" s="34">
        <f>SUMIF([3]全区!$A$1:$A$65536,A:A,[3]全区!$T$1:$T$65536)</f>
        <v>0</v>
      </c>
      <c r="T97" s="32">
        <f t="shared" si="77"/>
        <v>0</v>
      </c>
      <c r="U97" s="31"/>
      <c r="V97" s="31"/>
    </row>
    <row r="98" s="32" customFormat="1" hidden="1" customHeight="1" spans="1:22">
      <c r="A98" s="64">
        <v>2121903</v>
      </c>
      <c r="B98" s="60" t="s">
        <v>1158</v>
      </c>
      <c r="C98" s="63">
        <f t="shared" si="106"/>
        <v>0</v>
      </c>
      <c r="D98" s="63"/>
      <c r="E98" s="63">
        <f t="shared" si="107"/>
        <v>0</v>
      </c>
      <c r="F98" s="63">
        <f t="shared" si="108"/>
        <v>0</v>
      </c>
      <c r="G98" s="63">
        <f t="shared" si="109"/>
        <v>0</v>
      </c>
      <c r="H98" s="106" t="str">
        <f t="shared" si="76"/>
        <v>否</v>
      </c>
      <c r="I98" s="36" t="str">
        <f t="shared" si="78"/>
        <v>项</v>
      </c>
      <c r="J98" s="36"/>
      <c r="L98" s="32">
        <v>0</v>
      </c>
      <c r="M98" s="32">
        <v>0</v>
      </c>
      <c r="N98" s="32">
        <f t="shared" si="110"/>
        <v>0</v>
      </c>
      <c r="O98" s="32">
        <v>0</v>
      </c>
      <c r="P98" s="32">
        <f>SUMIF([3]全区!$A$1400:$A$1554,A:A,[3]全区!$S$1400:$S$1554)</f>
        <v>0</v>
      </c>
      <c r="Q98" s="32">
        <f t="shared" si="111"/>
        <v>0</v>
      </c>
      <c r="R98" s="32">
        <v>0</v>
      </c>
      <c r="S98" s="34">
        <f>SUMIF([3]全区!$A$1:$A$65536,A:A,[3]全区!$T$1:$T$65536)</f>
        <v>0</v>
      </c>
      <c r="T98" s="32">
        <f t="shared" si="77"/>
        <v>0</v>
      </c>
      <c r="U98" s="31"/>
      <c r="V98" s="31"/>
    </row>
    <row r="99" s="32" customFormat="1" hidden="1" customHeight="1" spans="1:22">
      <c r="A99" s="64">
        <v>2121904</v>
      </c>
      <c r="B99" s="60" t="s">
        <v>1159</v>
      </c>
      <c r="C99" s="63">
        <f t="shared" si="106"/>
        <v>0</v>
      </c>
      <c r="D99" s="63"/>
      <c r="E99" s="63">
        <f t="shared" si="107"/>
        <v>0</v>
      </c>
      <c r="F99" s="63">
        <f t="shared" si="108"/>
        <v>0</v>
      </c>
      <c r="G99" s="63">
        <f t="shared" si="109"/>
        <v>0</v>
      </c>
      <c r="H99" s="106" t="str">
        <f t="shared" si="76"/>
        <v>否</v>
      </c>
      <c r="I99" s="36" t="str">
        <f t="shared" si="78"/>
        <v>项</v>
      </c>
      <c r="J99" s="36"/>
      <c r="L99" s="32">
        <v>0</v>
      </c>
      <c r="M99" s="32">
        <v>0</v>
      </c>
      <c r="N99" s="32">
        <f t="shared" si="110"/>
        <v>0</v>
      </c>
      <c r="O99" s="32">
        <v>0</v>
      </c>
      <c r="P99" s="32">
        <f>SUMIF([3]全区!$A$1400:$A$1554,A:A,[3]全区!$S$1400:$S$1554)</f>
        <v>0</v>
      </c>
      <c r="Q99" s="32">
        <f t="shared" si="111"/>
        <v>0</v>
      </c>
      <c r="R99" s="32">
        <v>0</v>
      </c>
      <c r="S99" s="34">
        <f>SUMIF([3]全区!$A$1:$A$65536,A:A,[3]全区!$T$1:$T$65536)</f>
        <v>0</v>
      </c>
      <c r="T99" s="32">
        <f t="shared" si="77"/>
        <v>0</v>
      </c>
      <c r="U99" s="31"/>
      <c r="V99" s="31"/>
    </row>
    <row r="100" s="32" customFormat="1" hidden="1" customHeight="1" spans="1:22">
      <c r="A100" s="64">
        <v>2121905</v>
      </c>
      <c r="B100" s="60" t="s">
        <v>1162</v>
      </c>
      <c r="C100" s="63">
        <f t="shared" si="106"/>
        <v>0</v>
      </c>
      <c r="D100" s="63"/>
      <c r="E100" s="63">
        <f t="shared" si="107"/>
        <v>0</v>
      </c>
      <c r="F100" s="63">
        <f t="shared" si="108"/>
        <v>0</v>
      </c>
      <c r="G100" s="63">
        <f t="shared" si="109"/>
        <v>0</v>
      </c>
      <c r="H100" s="106" t="str">
        <f t="shared" si="76"/>
        <v>否</v>
      </c>
      <c r="I100" s="36" t="str">
        <f t="shared" si="78"/>
        <v>项</v>
      </c>
      <c r="J100" s="36"/>
      <c r="L100" s="32">
        <v>0</v>
      </c>
      <c r="M100" s="32">
        <v>0</v>
      </c>
      <c r="N100" s="32">
        <f t="shared" si="110"/>
        <v>0</v>
      </c>
      <c r="O100" s="32">
        <v>0</v>
      </c>
      <c r="P100" s="32">
        <f>SUMIF([3]全区!$A$1400:$A$1554,A:A,[3]全区!$S$1400:$S$1554)</f>
        <v>0</v>
      </c>
      <c r="Q100" s="32">
        <f t="shared" si="111"/>
        <v>0</v>
      </c>
      <c r="R100" s="32">
        <v>0</v>
      </c>
      <c r="S100" s="34">
        <f>SUMIF([3]全区!$A$1:$A$65536,A:A,[3]全区!$T$1:$T$65536)</f>
        <v>0</v>
      </c>
      <c r="T100" s="32">
        <f t="shared" si="77"/>
        <v>0</v>
      </c>
      <c r="U100" s="31"/>
      <c r="V100" s="31"/>
    </row>
    <row r="101" s="32" customFormat="1" hidden="1" customHeight="1" spans="1:22">
      <c r="A101" s="64">
        <v>2121906</v>
      </c>
      <c r="B101" s="60" t="s">
        <v>1164</v>
      </c>
      <c r="C101" s="63">
        <f t="shared" si="106"/>
        <v>0</v>
      </c>
      <c r="D101" s="63"/>
      <c r="E101" s="63">
        <f t="shared" si="107"/>
        <v>0</v>
      </c>
      <c r="F101" s="63">
        <f t="shared" si="108"/>
        <v>0</v>
      </c>
      <c r="G101" s="63">
        <f t="shared" si="109"/>
        <v>0</v>
      </c>
      <c r="H101" s="106" t="str">
        <f t="shared" si="76"/>
        <v>否</v>
      </c>
      <c r="I101" s="36" t="str">
        <f t="shared" si="78"/>
        <v>项</v>
      </c>
      <c r="J101" s="36"/>
      <c r="L101" s="32">
        <v>0</v>
      </c>
      <c r="M101" s="32">
        <v>0</v>
      </c>
      <c r="N101" s="32">
        <f t="shared" si="110"/>
        <v>0</v>
      </c>
      <c r="O101" s="32">
        <v>0</v>
      </c>
      <c r="P101" s="32">
        <f>SUMIF([3]全区!$A$1400:$A$1554,A:A,[3]全区!$S$1400:$S$1554)</f>
        <v>0</v>
      </c>
      <c r="Q101" s="32">
        <f t="shared" si="111"/>
        <v>0</v>
      </c>
      <c r="R101" s="32">
        <v>0</v>
      </c>
      <c r="S101" s="34">
        <f>SUMIF([3]全区!$A$1:$A$65536,A:A,[3]全区!$T$1:$T$65536)</f>
        <v>0</v>
      </c>
      <c r="T101" s="32">
        <f t="shared" si="77"/>
        <v>0</v>
      </c>
      <c r="U101" s="31"/>
      <c r="V101" s="31"/>
    </row>
    <row r="102" s="32" customFormat="1" hidden="1" customHeight="1" spans="1:22">
      <c r="A102" s="64">
        <v>2121907</v>
      </c>
      <c r="B102" s="60" t="s">
        <v>1165</v>
      </c>
      <c r="C102" s="63">
        <f t="shared" si="106"/>
        <v>0</v>
      </c>
      <c r="D102" s="63"/>
      <c r="E102" s="63">
        <f t="shared" si="107"/>
        <v>0</v>
      </c>
      <c r="F102" s="63">
        <f t="shared" si="108"/>
        <v>0</v>
      </c>
      <c r="G102" s="63">
        <f t="shared" si="109"/>
        <v>0</v>
      </c>
      <c r="H102" s="106" t="str">
        <f t="shared" si="76"/>
        <v>否</v>
      </c>
      <c r="I102" s="36" t="str">
        <f t="shared" si="78"/>
        <v>项</v>
      </c>
      <c r="J102" s="36"/>
      <c r="L102" s="32">
        <v>0</v>
      </c>
      <c r="M102" s="32">
        <v>0</v>
      </c>
      <c r="N102" s="32">
        <f t="shared" si="110"/>
        <v>0</v>
      </c>
      <c r="O102" s="32">
        <v>0</v>
      </c>
      <c r="P102" s="32">
        <f>SUMIF([3]全区!$A$1400:$A$1554,A:A,[3]全区!$S$1400:$S$1554)</f>
        <v>0</v>
      </c>
      <c r="Q102" s="32">
        <f t="shared" si="111"/>
        <v>0</v>
      </c>
      <c r="R102" s="32">
        <v>0</v>
      </c>
      <c r="S102" s="34">
        <f>SUMIF([3]全区!$A$1:$A$65536,A:A,[3]全区!$T$1:$T$65536)</f>
        <v>0</v>
      </c>
      <c r="T102" s="32">
        <f t="shared" si="77"/>
        <v>0</v>
      </c>
      <c r="U102" s="31"/>
      <c r="V102" s="31"/>
    </row>
    <row r="103" s="32" customFormat="1" hidden="1" customHeight="1" spans="1:22">
      <c r="A103" s="62">
        <v>2121999</v>
      </c>
      <c r="B103" s="60" t="s">
        <v>1192</v>
      </c>
      <c r="C103" s="63">
        <f t="shared" si="106"/>
        <v>0</v>
      </c>
      <c r="D103" s="63"/>
      <c r="E103" s="63">
        <f t="shared" si="107"/>
        <v>0</v>
      </c>
      <c r="F103" s="63">
        <f t="shared" si="108"/>
        <v>0</v>
      </c>
      <c r="G103" s="63">
        <f t="shared" si="109"/>
        <v>0</v>
      </c>
      <c r="H103" s="106" t="str">
        <f t="shared" si="76"/>
        <v>否</v>
      </c>
      <c r="I103" s="36" t="str">
        <f t="shared" si="78"/>
        <v>项</v>
      </c>
      <c r="J103" s="36"/>
      <c r="L103" s="32">
        <v>0</v>
      </c>
      <c r="M103" s="32">
        <v>0</v>
      </c>
      <c r="N103" s="32">
        <f t="shared" si="110"/>
        <v>0</v>
      </c>
      <c r="O103" s="32">
        <v>0</v>
      </c>
      <c r="P103" s="32">
        <f>SUMIF([3]全区!$A$1400:$A$1554,A:A,[3]全区!$S$1400:$S$1554)</f>
        <v>0</v>
      </c>
      <c r="Q103" s="32">
        <f t="shared" si="111"/>
        <v>0</v>
      </c>
      <c r="R103" s="32">
        <v>0</v>
      </c>
      <c r="S103" s="34">
        <f>SUMIF([3]全区!$A$1:$A$65536,A:A,[3]全区!$T$1:$T$65536)</f>
        <v>0</v>
      </c>
      <c r="T103" s="32">
        <f t="shared" si="77"/>
        <v>0</v>
      </c>
      <c r="U103" s="31"/>
      <c r="V103" s="31"/>
    </row>
    <row r="104" s="98" customFormat="1" customHeight="1" spans="1:22">
      <c r="A104" s="57">
        <v>213</v>
      </c>
      <c r="B104" s="58" t="s">
        <v>1193</v>
      </c>
      <c r="C104" s="55">
        <f t="shared" ref="C104:G104" si="113">SUM(C105,C110,C115,C120,C123)</f>
        <v>313</v>
      </c>
      <c r="D104" s="55"/>
      <c r="E104" s="55">
        <f t="shared" si="113"/>
        <v>445</v>
      </c>
      <c r="F104" s="55">
        <f t="shared" si="113"/>
        <v>445</v>
      </c>
      <c r="G104" s="55">
        <f t="shared" si="113"/>
        <v>758</v>
      </c>
      <c r="H104" s="106" t="str">
        <f t="shared" si="76"/>
        <v>是</v>
      </c>
      <c r="I104" s="116" t="str">
        <f t="shared" si="78"/>
        <v>类</v>
      </c>
      <c r="J104" s="116"/>
      <c r="S104" s="34"/>
      <c r="T104" s="32">
        <f t="shared" si="77"/>
        <v>0</v>
      </c>
      <c r="U104" s="31"/>
      <c r="V104" s="31"/>
    </row>
    <row r="105" s="32" customFormat="1" customHeight="1" spans="1:22">
      <c r="A105" s="59">
        <v>21366</v>
      </c>
      <c r="B105" s="60" t="s">
        <v>1194</v>
      </c>
      <c r="C105" s="66">
        <f t="shared" ref="C105:G105" si="114">SUM(C106:C109)</f>
        <v>313</v>
      </c>
      <c r="D105" s="66"/>
      <c r="E105" s="66">
        <f t="shared" si="114"/>
        <v>445</v>
      </c>
      <c r="F105" s="66">
        <f t="shared" si="114"/>
        <v>445</v>
      </c>
      <c r="G105" s="66">
        <f t="shared" si="114"/>
        <v>758</v>
      </c>
      <c r="H105" s="106" t="str">
        <f t="shared" si="76"/>
        <v>是</v>
      </c>
      <c r="I105" s="36" t="str">
        <f t="shared" si="78"/>
        <v>款</v>
      </c>
      <c r="J105" s="36"/>
      <c r="S105" s="34"/>
      <c r="T105" s="32">
        <f t="shared" si="77"/>
        <v>0</v>
      </c>
      <c r="U105" s="31"/>
      <c r="V105" s="31"/>
    </row>
    <row r="106" s="32" customFormat="1" customHeight="1" spans="1:22">
      <c r="A106" s="64">
        <v>2136601</v>
      </c>
      <c r="B106" s="60" t="s">
        <v>1138</v>
      </c>
      <c r="C106" s="63">
        <f t="shared" ref="C106:C109" si="115">N106+Q106</f>
        <v>175</v>
      </c>
      <c r="D106" s="63"/>
      <c r="E106" s="63">
        <f t="shared" ref="E106:E109" si="116">G106-C106</f>
        <v>0</v>
      </c>
      <c r="F106" s="63">
        <f t="shared" ref="F106:F109" si="117">T106</f>
        <v>0</v>
      </c>
      <c r="G106" s="63">
        <f t="shared" ref="G106:G109" si="118">C106+F106</f>
        <v>175</v>
      </c>
      <c r="H106" s="106" t="str">
        <f t="shared" si="76"/>
        <v>是</v>
      </c>
      <c r="I106" s="36" t="str">
        <f t="shared" si="78"/>
        <v>项</v>
      </c>
      <c r="J106" s="36"/>
      <c r="L106" s="32">
        <v>0</v>
      </c>
      <c r="M106" s="32">
        <v>0</v>
      </c>
      <c r="N106" s="32">
        <f t="shared" ref="N106:N109" si="119">ROUND(M106,0)</f>
        <v>0</v>
      </c>
      <c r="O106" s="32">
        <v>175</v>
      </c>
      <c r="P106" s="32">
        <f>SUMIF([3]全区!$A$1400:$A$1554,A:A,[3]全区!$S$1400:$S$1554)</f>
        <v>174.709005</v>
      </c>
      <c r="Q106" s="32">
        <f t="shared" ref="Q106:Q109" si="120">ROUND(P106,0)</f>
        <v>175</v>
      </c>
      <c r="R106" s="32">
        <v>0</v>
      </c>
      <c r="S106" s="34">
        <f>SUMIF([3]全区!$A$1:$A$65536,A:A,[3]全区!$T$1:$T$65536)</f>
        <v>0</v>
      </c>
      <c r="T106" s="32">
        <f t="shared" si="77"/>
        <v>0</v>
      </c>
      <c r="U106" s="31"/>
      <c r="V106" s="31"/>
    </row>
    <row r="107" s="32" customFormat="1" customHeight="1" spans="1:22">
      <c r="A107" s="64">
        <v>2136602</v>
      </c>
      <c r="B107" s="60" t="s">
        <v>1195</v>
      </c>
      <c r="C107" s="63">
        <f t="shared" si="115"/>
        <v>50</v>
      </c>
      <c r="D107" s="63"/>
      <c r="E107" s="63">
        <f t="shared" si="116"/>
        <v>0</v>
      </c>
      <c r="F107" s="63">
        <f t="shared" si="117"/>
        <v>0</v>
      </c>
      <c r="G107" s="63">
        <f t="shared" si="118"/>
        <v>50</v>
      </c>
      <c r="H107" s="106" t="str">
        <f t="shared" si="76"/>
        <v>是</v>
      </c>
      <c r="I107" s="36" t="str">
        <f t="shared" si="78"/>
        <v>项</v>
      </c>
      <c r="J107" s="36"/>
      <c r="L107" s="32">
        <v>0</v>
      </c>
      <c r="M107" s="32">
        <v>0</v>
      </c>
      <c r="N107" s="32">
        <f t="shared" si="119"/>
        <v>0</v>
      </c>
      <c r="O107" s="32">
        <v>50</v>
      </c>
      <c r="P107" s="32">
        <f>SUMIF([3]全区!$A$1400:$A$1554,A:A,[3]全区!$S$1400:$S$1554)</f>
        <v>50.24375</v>
      </c>
      <c r="Q107" s="32">
        <f t="shared" si="120"/>
        <v>50</v>
      </c>
      <c r="R107" s="32">
        <v>0</v>
      </c>
      <c r="S107" s="34">
        <f>SUMIF([3]全区!$A$1:$A$65536,A:A,[3]全区!$T$1:$T$65536)</f>
        <v>0</v>
      </c>
      <c r="T107" s="32">
        <f t="shared" si="77"/>
        <v>0</v>
      </c>
      <c r="U107" s="31"/>
      <c r="V107" s="31"/>
    </row>
    <row r="108" s="32" customFormat="1" hidden="1" customHeight="1" spans="1:22">
      <c r="A108" s="62">
        <v>2136603</v>
      </c>
      <c r="B108" s="60" t="s">
        <v>1196</v>
      </c>
      <c r="C108" s="63">
        <f t="shared" si="115"/>
        <v>0</v>
      </c>
      <c r="D108" s="63"/>
      <c r="E108" s="63">
        <f t="shared" si="116"/>
        <v>0</v>
      </c>
      <c r="F108" s="63">
        <f t="shared" si="117"/>
        <v>0</v>
      </c>
      <c r="G108" s="63">
        <f t="shared" si="118"/>
        <v>0</v>
      </c>
      <c r="H108" s="106" t="str">
        <f t="shared" si="76"/>
        <v>否</v>
      </c>
      <c r="I108" s="36" t="str">
        <f t="shared" si="78"/>
        <v>项</v>
      </c>
      <c r="J108" s="36"/>
      <c r="L108" s="32">
        <v>0</v>
      </c>
      <c r="M108" s="32">
        <v>0</v>
      </c>
      <c r="N108" s="32">
        <f t="shared" si="119"/>
        <v>0</v>
      </c>
      <c r="O108" s="32">
        <v>0</v>
      </c>
      <c r="P108" s="32">
        <f>SUMIF([3]全区!$A$1400:$A$1554,A:A,[3]全区!$S$1400:$S$1554)</f>
        <v>0</v>
      </c>
      <c r="Q108" s="32">
        <f t="shared" si="120"/>
        <v>0</v>
      </c>
      <c r="R108" s="32">
        <v>0</v>
      </c>
      <c r="S108" s="34">
        <f>SUMIF([3]全区!$A$1:$A$65536,A:A,[3]全区!$T$1:$T$65536)</f>
        <v>0</v>
      </c>
      <c r="T108" s="32">
        <f t="shared" si="77"/>
        <v>0</v>
      </c>
      <c r="U108" s="31"/>
      <c r="V108" s="31"/>
    </row>
    <row r="109" s="32" customFormat="1" customHeight="1" spans="1:22">
      <c r="A109" s="59">
        <v>2136699</v>
      </c>
      <c r="B109" s="60" t="s">
        <v>1197</v>
      </c>
      <c r="C109" s="63">
        <f t="shared" si="115"/>
        <v>88</v>
      </c>
      <c r="D109" s="63"/>
      <c r="E109" s="63">
        <f t="shared" si="116"/>
        <v>445</v>
      </c>
      <c r="F109" s="63">
        <f t="shared" si="117"/>
        <v>445</v>
      </c>
      <c r="G109" s="63">
        <f t="shared" si="118"/>
        <v>533</v>
      </c>
      <c r="H109" s="106" t="str">
        <f t="shared" si="76"/>
        <v>是</v>
      </c>
      <c r="I109" s="36" t="str">
        <f t="shared" si="78"/>
        <v>项</v>
      </c>
      <c r="J109" s="36"/>
      <c r="L109" s="32">
        <v>0</v>
      </c>
      <c r="M109" s="32">
        <v>0</v>
      </c>
      <c r="N109" s="32">
        <f t="shared" si="119"/>
        <v>0</v>
      </c>
      <c r="O109" s="32">
        <v>88</v>
      </c>
      <c r="P109" s="32">
        <f>SUMIF([3]全区!$A$1400:$A$1554,A:A,[3]全区!$S$1400:$S$1554)</f>
        <v>88.0628</v>
      </c>
      <c r="Q109" s="32">
        <f t="shared" si="120"/>
        <v>88</v>
      </c>
      <c r="R109" s="32">
        <v>445</v>
      </c>
      <c r="S109" s="34">
        <f>SUMIF([3]全区!$A$1:$A$65536,A:A,[3]全区!$T$1:$T$65536)</f>
        <v>444.55</v>
      </c>
      <c r="T109" s="32">
        <f t="shared" si="77"/>
        <v>445</v>
      </c>
      <c r="U109" s="31"/>
      <c r="V109" s="31"/>
    </row>
    <row r="110" s="98" customFormat="1" hidden="1" customHeight="1" spans="1:22">
      <c r="A110" s="64">
        <v>21367</v>
      </c>
      <c r="B110" s="60" t="s">
        <v>1198</v>
      </c>
      <c r="C110" s="66">
        <f t="shared" ref="C110:G110" si="121">SUM(C111:C114)</f>
        <v>0</v>
      </c>
      <c r="D110" s="66"/>
      <c r="E110" s="66">
        <f t="shared" si="121"/>
        <v>0</v>
      </c>
      <c r="F110" s="66">
        <f t="shared" si="121"/>
        <v>0</v>
      </c>
      <c r="G110" s="66">
        <f t="shared" si="121"/>
        <v>0</v>
      </c>
      <c r="H110" s="106" t="str">
        <f t="shared" si="76"/>
        <v>否</v>
      </c>
      <c r="I110" s="116" t="str">
        <f t="shared" si="78"/>
        <v>款</v>
      </c>
      <c r="J110" s="116"/>
      <c r="S110" s="34"/>
      <c r="T110" s="32">
        <f t="shared" si="77"/>
        <v>0</v>
      </c>
      <c r="U110" s="31"/>
      <c r="V110" s="31"/>
    </row>
    <row r="111" s="32" customFormat="1" hidden="1" customHeight="1" spans="1:22">
      <c r="A111" s="64">
        <v>2136701</v>
      </c>
      <c r="B111" s="60" t="s">
        <v>1138</v>
      </c>
      <c r="C111" s="63">
        <f t="shared" ref="C111:C114" si="122">N111+Q111</f>
        <v>0</v>
      </c>
      <c r="D111" s="63"/>
      <c r="E111" s="63">
        <f t="shared" ref="E111:E114" si="123">G111-C111</f>
        <v>0</v>
      </c>
      <c r="F111" s="63">
        <f t="shared" ref="F111:F114" si="124">T111</f>
        <v>0</v>
      </c>
      <c r="G111" s="63">
        <f t="shared" ref="G111:G114" si="125">C111+F111</f>
        <v>0</v>
      </c>
      <c r="H111" s="106" t="str">
        <f t="shared" si="76"/>
        <v>否</v>
      </c>
      <c r="I111" s="36" t="str">
        <f t="shared" si="78"/>
        <v>项</v>
      </c>
      <c r="J111" s="36"/>
      <c r="L111" s="32">
        <v>0</v>
      </c>
      <c r="M111" s="32">
        <v>0</v>
      </c>
      <c r="N111" s="32">
        <f t="shared" ref="N111:N114" si="126">ROUND(M111,0)</f>
        <v>0</v>
      </c>
      <c r="O111" s="32">
        <v>0</v>
      </c>
      <c r="P111" s="32">
        <f>SUMIF([3]全区!$A$1400:$A$1554,A:A,[3]全区!$S$1400:$S$1554)</f>
        <v>0</v>
      </c>
      <c r="Q111" s="32">
        <f t="shared" ref="Q111:Q114" si="127">ROUND(P111,0)</f>
        <v>0</v>
      </c>
      <c r="R111" s="32">
        <v>0</v>
      </c>
      <c r="S111" s="34">
        <f>SUMIF([3]全区!$A$1:$A$65536,A:A,[3]全区!$T$1:$T$65536)</f>
        <v>0</v>
      </c>
      <c r="T111" s="32">
        <f t="shared" si="77"/>
        <v>0</v>
      </c>
      <c r="U111" s="31"/>
      <c r="V111" s="31"/>
    </row>
    <row r="112" s="32" customFormat="1" hidden="1" customHeight="1" spans="1:22">
      <c r="A112" s="64">
        <v>2136702</v>
      </c>
      <c r="B112" s="60" t="s">
        <v>1195</v>
      </c>
      <c r="C112" s="63">
        <f t="shared" si="122"/>
        <v>0</v>
      </c>
      <c r="D112" s="63"/>
      <c r="E112" s="63">
        <f t="shared" si="123"/>
        <v>0</v>
      </c>
      <c r="F112" s="63">
        <f t="shared" si="124"/>
        <v>0</v>
      </c>
      <c r="G112" s="63">
        <f t="shared" si="125"/>
        <v>0</v>
      </c>
      <c r="H112" s="106" t="str">
        <f t="shared" si="76"/>
        <v>否</v>
      </c>
      <c r="I112" s="36" t="str">
        <f t="shared" si="78"/>
        <v>项</v>
      </c>
      <c r="J112" s="36"/>
      <c r="L112" s="32">
        <v>0</v>
      </c>
      <c r="M112" s="32">
        <v>0</v>
      </c>
      <c r="N112" s="32">
        <f t="shared" si="126"/>
        <v>0</v>
      </c>
      <c r="O112" s="32">
        <v>0</v>
      </c>
      <c r="P112" s="32">
        <f>SUMIF([3]全区!$A$1400:$A$1554,A:A,[3]全区!$S$1400:$S$1554)</f>
        <v>0</v>
      </c>
      <c r="Q112" s="32">
        <f t="shared" si="127"/>
        <v>0</v>
      </c>
      <c r="R112" s="32">
        <v>0</v>
      </c>
      <c r="S112" s="34">
        <f>SUMIF([3]全区!$A$1:$A$65536,A:A,[3]全区!$T$1:$T$65536)</f>
        <v>0</v>
      </c>
      <c r="T112" s="32">
        <f t="shared" si="77"/>
        <v>0</v>
      </c>
      <c r="U112" s="31"/>
      <c r="V112" s="31"/>
    </row>
    <row r="113" s="32" customFormat="1" hidden="1" customHeight="1" spans="1:22">
      <c r="A113" s="64">
        <v>2136703</v>
      </c>
      <c r="B113" s="60" t="s">
        <v>1199</v>
      </c>
      <c r="C113" s="63">
        <f t="shared" si="122"/>
        <v>0</v>
      </c>
      <c r="D113" s="63"/>
      <c r="E113" s="63">
        <f t="shared" si="123"/>
        <v>0</v>
      </c>
      <c r="F113" s="63">
        <f t="shared" si="124"/>
        <v>0</v>
      </c>
      <c r="G113" s="63">
        <f t="shared" si="125"/>
        <v>0</v>
      </c>
      <c r="H113" s="106" t="str">
        <f t="shared" si="76"/>
        <v>否</v>
      </c>
      <c r="I113" s="36" t="str">
        <f t="shared" si="78"/>
        <v>项</v>
      </c>
      <c r="J113" s="36"/>
      <c r="L113" s="32">
        <v>0</v>
      </c>
      <c r="M113" s="32">
        <v>0</v>
      </c>
      <c r="N113" s="32">
        <f t="shared" si="126"/>
        <v>0</v>
      </c>
      <c r="O113" s="32">
        <v>0</v>
      </c>
      <c r="P113" s="32">
        <f>SUMIF([3]全区!$A$1400:$A$1554,A:A,[3]全区!$S$1400:$S$1554)</f>
        <v>0</v>
      </c>
      <c r="Q113" s="32">
        <f t="shared" si="127"/>
        <v>0</v>
      </c>
      <c r="R113" s="32">
        <v>0</v>
      </c>
      <c r="S113" s="34">
        <f>SUMIF([3]全区!$A$1:$A$65536,A:A,[3]全区!$T$1:$T$65536)</f>
        <v>0</v>
      </c>
      <c r="T113" s="32">
        <f t="shared" si="77"/>
        <v>0</v>
      </c>
      <c r="U113" s="31"/>
      <c r="V113" s="31"/>
    </row>
    <row r="114" s="32" customFormat="1" hidden="1" customHeight="1" spans="1:22">
      <c r="A114" s="64">
        <v>2136799</v>
      </c>
      <c r="B114" s="60" t="s">
        <v>1200</v>
      </c>
      <c r="C114" s="63">
        <f t="shared" si="122"/>
        <v>0</v>
      </c>
      <c r="D114" s="63"/>
      <c r="E114" s="63">
        <f t="shared" si="123"/>
        <v>0</v>
      </c>
      <c r="F114" s="63">
        <f t="shared" si="124"/>
        <v>0</v>
      </c>
      <c r="G114" s="63">
        <f t="shared" si="125"/>
        <v>0</v>
      </c>
      <c r="H114" s="106" t="str">
        <f t="shared" si="76"/>
        <v>否</v>
      </c>
      <c r="I114" s="36" t="str">
        <f t="shared" si="78"/>
        <v>项</v>
      </c>
      <c r="J114" s="36"/>
      <c r="L114" s="32">
        <v>0</v>
      </c>
      <c r="M114" s="32">
        <v>0</v>
      </c>
      <c r="N114" s="32">
        <f t="shared" si="126"/>
        <v>0</v>
      </c>
      <c r="O114" s="32">
        <v>0</v>
      </c>
      <c r="P114" s="32">
        <f>SUMIF([3]全区!$A$1400:$A$1554,A:A,[3]全区!$S$1400:$S$1554)</f>
        <v>0</v>
      </c>
      <c r="Q114" s="32">
        <f t="shared" si="127"/>
        <v>0</v>
      </c>
      <c r="R114" s="32">
        <v>0</v>
      </c>
      <c r="S114" s="34">
        <f>SUMIF([3]全区!$A$1:$A$65536,A:A,[3]全区!$T$1:$T$65536)</f>
        <v>0</v>
      </c>
      <c r="T114" s="32">
        <f t="shared" si="77"/>
        <v>0</v>
      </c>
      <c r="U114" s="31"/>
      <c r="V114" s="31"/>
    </row>
    <row r="115" s="32" customFormat="1" hidden="1" customHeight="1" spans="1:22">
      <c r="A115" s="64">
        <v>21369</v>
      </c>
      <c r="B115" s="60" t="s">
        <v>1201</v>
      </c>
      <c r="C115" s="66">
        <f t="shared" ref="C115:G115" si="128">SUM(C116:C119)</f>
        <v>0</v>
      </c>
      <c r="D115" s="66"/>
      <c r="E115" s="66">
        <f t="shared" si="128"/>
        <v>0</v>
      </c>
      <c r="F115" s="66">
        <f t="shared" si="128"/>
        <v>0</v>
      </c>
      <c r="G115" s="66">
        <f t="shared" si="128"/>
        <v>0</v>
      </c>
      <c r="H115" s="106" t="str">
        <f t="shared" si="76"/>
        <v>否</v>
      </c>
      <c r="I115" s="36" t="str">
        <f t="shared" si="78"/>
        <v>款</v>
      </c>
      <c r="J115" s="36"/>
      <c r="S115" s="34"/>
      <c r="T115" s="32">
        <f t="shared" si="77"/>
        <v>0</v>
      </c>
      <c r="U115" s="31"/>
      <c r="V115" s="31"/>
    </row>
    <row r="116" s="32" customFormat="1" hidden="1" customHeight="1" spans="1:22">
      <c r="A116" s="64">
        <v>2136901</v>
      </c>
      <c r="B116" s="60" t="s">
        <v>1202</v>
      </c>
      <c r="C116" s="63">
        <f t="shared" ref="C116:C119" si="129">N116+Q116</f>
        <v>0</v>
      </c>
      <c r="D116" s="63"/>
      <c r="E116" s="63">
        <f t="shared" ref="E116:E119" si="130">G116-C116</f>
        <v>0</v>
      </c>
      <c r="F116" s="63">
        <f t="shared" ref="F116:F119" si="131">T116</f>
        <v>0</v>
      </c>
      <c r="G116" s="63">
        <f t="shared" ref="G116:G119" si="132">C116+F116</f>
        <v>0</v>
      </c>
      <c r="H116" s="106" t="str">
        <f t="shared" si="76"/>
        <v>否</v>
      </c>
      <c r="I116" s="36" t="str">
        <f t="shared" si="78"/>
        <v>项</v>
      </c>
      <c r="J116" s="36"/>
      <c r="L116" s="32">
        <v>0</v>
      </c>
      <c r="M116" s="32">
        <v>0</v>
      </c>
      <c r="N116" s="32">
        <f t="shared" ref="N116:N119" si="133">ROUND(M116,0)</f>
        <v>0</v>
      </c>
      <c r="O116" s="32">
        <v>0</v>
      </c>
      <c r="P116" s="32">
        <f>SUMIF([3]全区!$A$1400:$A$1554,A:A,[3]全区!$S$1400:$S$1554)</f>
        <v>0</v>
      </c>
      <c r="Q116" s="32">
        <f t="shared" ref="Q116:Q119" si="134">ROUND(P116,0)</f>
        <v>0</v>
      </c>
      <c r="R116" s="32">
        <v>0</v>
      </c>
      <c r="S116" s="34">
        <f>SUMIF([3]全区!$A$1:$A$65536,A:A,[3]全区!$T$1:$T$65536)</f>
        <v>0</v>
      </c>
      <c r="T116" s="32">
        <f t="shared" si="77"/>
        <v>0</v>
      </c>
      <c r="U116" s="31"/>
      <c r="V116" s="31"/>
    </row>
    <row r="117" s="32" customFormat="1" hidden="1" customHeight="1" spans="1:22">
      <c r="A117" s="64">
        <v>2136902</v>
      </c>
      <c r="B117" s="60" t="s">
        <v>1203</v>
      </c>
      <c r="C117" s="63">
        <f t="shared" si="129"/>
        <v>0</v>
      </c>
      <c r="D117" s="63"/>
      <c r="E117" s="63">
        <f t="shared" si="130"/>
        <v>0</v>
      </c>
      <c r="F117" s="63">
        <f t="shared" si="131"/>
        <v>0</v>
      </c>
      <c r="G117" s="63">
        <f t="shared" si="132"/>
        <v>0</v>
      </c>
      <c r="H117" s="106" t="str">
        <f t="shared" si="76"/>
        <v>否</v>
      </c>
      <c r="I117" s="36" t="str">
        <f t="shared" si="78"/>
        <v>项</v>
      </c>
      <c r="J117" s="36"/>
      <c r="L117" s="32">
        <v>0</v>
      </c>
      <c r="M117" s="32">
        <v>0</v>
      </c>
      <c r="N117" s="32">
        <f t="shared" si="133"/>
        <v>0</v>
      </c>
      <c r="O117" s="32">
        <v>0</v>
      </c>
      <c r="P117" s="32">
        <f>SUMIF([3]全区!$A$1400:$A$1554,A:A,[3]全区!$S$1400:$S$1554)</f>
        <v>0</v>
      </c>
      <c r="Q117" s="32">
        <f t="shared" si="134"/>
        <v>0</v>
      </c>
      <c r="R117" s="32">
        <v>0</v>
      </c>
      <c r="S117" s="34">
        <f>SUMIF([3]全区!$A$1:$A$65536,A:A,[3]全区!$T$1:$T$65536)</f>
        <v>0</v>
      </c>
      <c r="T117" s="32">
        <f t="shared" si="77"/>
        <v>0</v>
      </c>
      <c r="U117" s="31"/>
      <c r="V117" s="31"/>
    </row>
    <row r="118" s="32" customFormat="1" hidden="1" customHeight="1" spans="1:22">
      <c r="A118" s="64">
        <v>2136903</v>
      </c>
      <c r="B118" s="60" t="s">
        <v>1204</v>
      </c>
      <c r="C118" s="63">
        <f t="shared" si="129"/>
        <v>0</v>
      </c>
      <c r="D118" s="63"/>
      <c r="E118" s="63">
        <f t="shared" si="130"/>
        <v>0</v>
      </c>
      <c r="F118" s="63">
        <f t="shared" si="131"/>
        <v>0</v>
      </c>
      <c r="G118" s="63">
        <f t="shared" si="132"/>
        <v>0</v>
      </c>
      <c r="H118" s="106" t="str">
        <f t="shared" si="76"/>
        <v>否</v>
      </c>
      <c r="I118" s="36" t="str">
        <f t="shared" si="78"/>
        <v>项</v>
      </c>
      <c r="J118" s="36"/>
      <c r="L118" s="32">
        <v>0</v>
      </c>
      <c r="M118" s="32">
        <v>0</v>
      </c>
      <c r="N118" s="32">
        <f t="shared" si="133"/>
        <v>0</v>
      </c>
      <c r="O118" s="32">
        <v>0</v>
      </c>
      <c r="P118" s="32">
        <f>SUMIF([3]全区!$A$1400:$A$1554,A:A,[3]全区!$S$1400:$S$1554)</f>
        <v>0</v>
      </c>
      <c r="Q118" s="32">
        <f t="shared" si="134"/>
        <v>0</v>
      </c>
      <c r="R118" s="32">
        <v>0</v>
      </c>
      <c r="S118" s="34">
        <f>SUMIF([3]全区!$A$1:$A$65536,A:A,[3]全区!$T$1:$T$65536)</f>
        <v>0</v>
      </c>
      <c r="T118" s="32">
        <f t="shared" si="77"/>
        <v>0</v>
      </c>
      <c r="U118" s="31"/>
      <c r="V118" s="31"/>
    </row>
    <row r="119" s="32" customFormat="1" hidden="1" customHeight="1" spans="1:22">
      <c r="A119" s="64">
        <v>2136999</v>
      </c>
      <c r="B119" s="60" t="s">
        <v>1205</v>
      </c>
      <c r="C119" s="63">
        <f t="shared" si="129"/>
        <v>0</v>
      </c>
      <c r="D119" s="63"/>
      <c r="E119" s="63">
        <f t="shared" si="130"/>
        <v>0</v>
      </c>
      <c r="F119" s="63">
        <f t="shared" si="131"/>
        <v>0</v>
      </c>
      <c r="G119" s="63">
        <f t="shared" si="132"/>
        <v>0</v>
      </c>
      <c r="H119" s="106" t="str">
        <f t="shared" si="76"/>
        <v>否</v>
      </c>
      <c r="I119" s="36" t="str">
        <f t="shared" si="78"/>
        <v>项</v>
      </c>
      <c r="J119" s="36"/>
      <c r="L119" s="32">
        <v>0</v>
      </c>
      <c r="M119" s="32">
        <v>0</v>
      </c>
      <c r="N119" s="32">
        <f t="shared" si="133"/>
        <v>0</v>
      </c>
      <c r="O119" s="32">
        <v>0</v>
      </c>
      <c r="P119" s="32">
        <f>SUMIF([3]全区!$A$1400:$A$1554,A:A,[3]全区!$S$1400:$S$1554)</f>
        <v>0</v>
      </c>
      <c r="Q119" s="32">
        <f t="shared" si="134"/>
        <v>0</v>
      </c>
      <c r="R119" s="32">
        <v>0</v>
      </c>
      <c r="S119" s="34">
        <f>SUMIF([3]全区!$A$1:$A$65536,A:A,[3]全区!$T$1:$T$65536)</f>
        <v>0</v>
      </c>
      <c r="T119" s="32">
        <f t="shared" si="77"/>
        <v>0</v>
      </c>
      <c r="U119" s="31"/>
      <c r="V119" s="31"/>
    </row>
    <row r="120" s="98" customFormat="1" hidden="1" customHeight="1" spans="1:22">
      <c r="A120" s="130">
        <v>21370</v>
      </c>
      <c r="B120" s="60" t="s">
        <v>1206</v>
      </c>
      <c r="C120" s="66">
        <f t="shared" ref="C120:G120" si="135">SUM(C121:C122)</f>
        <v>0</v>
      </c>
      <c r="D120" s="66"/>
      <c r="E120" s="66">
        <f t="shared" si="135"/>
        <v>0</v>
      </c>
      <c r="F120" s="66">
        <f t="shared" si="135"/>
        <v>0</v>
      </c>
      <c r="G120" s="66">
        <f t="shared" si="135"/>
        <v>0</v>
      </c>
      <c r="H120" s="106" t="str">
        <f t="shared" si="76"/>
        <v>否</v>
      </c>
      <c r="I120" s="116" t="str">
        <f t="shared" si="78"/>
        <v>款</v>
      </c>
      <c r="J120" s="116"/>
      <c r="S120" s="34"/>
      <c r="T120" s="32">
        <f t="shared" si="77"/>
        <v>0</v>
      </c>
      <c r="U120" s="31"/>
      <c r="V120" s="31"/>
    </row>
    <row r="121" s="32" customFormat="1" hidden="1" customHeight="1" spans="1:22">
      <c r="A121" s="130">
        <v>2137001</v>
      </c>
      <c r="B121" s="60" t="s">
        <v>1138</v>
      </c>
      <c r="C121" s="63">
        <f t="shared" ref="C121:C127" si="136">N121+Q121</f>
        <v>0</v>
      </c>
      <c r="D121" s="63"/>
      <c r="E121" s="63">
        <f t="shared" ref="E121:E127" si="137">G121-C121</f>
        <v>0</v>
      </c>
      <c r="F121" s="63">
        <f t="shared" ref="F121:F127" si="138">T121</f>
        <v>0</v>
      </c>
      <c r="G121" s="63">
        <f t="shared" ref="G121:G127" si="139">C121+F121</f>
        <v>0</v>
      </c>
      <c r="H121" s="106" t="str">
        <f t="shared" si="76"/>
        <v>否</v>
      </c>
      <c r="I121" s="36" t="str">
        <f t="shared" si="78"/>
        <v>项</v>
      </c>
      <c r="J121" s="36"/>
      <c r="L121" s="32">
        <v>0</v>
      </c>
      <c r="M121" s="32">
        <v>0</v>
      </c>
      <c r="N121" s="32">
        <f t="shared" ref="N121:N127" si="140">ROUND(M121,0)</f>
        <v>0</v>
      </c>
      <c r="O121" s="32">
        <v>0</v>
      </c>
      <c r="P121" s="32">
        <f>SUMIF([3]全区!$A$1400:$A$1554,A:A,[3]全区!$S$1400:$S$1554)</f>
        <v>0</v>
      </c>
      <c r="Q121" s="32">
        <f t="shared" ref="Q121:Q127" si="141">ROUND(P121,0)</f>
        <v>0</v>
      </c>
      <c r="R121" s="32">
        <v>0</v>
      </c>
      <c r="S121" s="34">
        <f>SUMIF([3]全区!$A$1:$A$65536,A:A,[3]全区!$T$1:$T$65536)</f>
        <v>0</v>
      </c>
      <c r="T121" s="32">
        <f t="shared" si="77"/>
        <v>0</v>
      </c>
      <c r="U121" s="31"/>
      <c r="V121" s="31"/>
    </row>
    <row r="122" s="32" customFormat="1" hidden="1" customHeight="1" spans="1:22">
      <c r="A122" s="130">
        <v>2137099</v>
      </c>
      <c r="B122" s="60" t="s">
        <v>1207</v>
      </c>
      <c r="C122" s="63">
        <f t="shared" si="136"/>
        <v>0</v>
      </c>
      <c r="D122" s="63"/>
      <c r="E122" s="63">
        <f t="shared" si="137"/>
        <v>0</v>
      </c>
      <c r="F122" s="63">
        <f t="shared" si="138"/>
        <v>0</v>
      </c>
      <c r="G122" s="63">
        <f t="shared" si="139"/>
        <v>0</v>
      </c>
      <c r="H122" s="106" t="str">
        <f t="shared" si="76"/>
        <v>否</v>
      </c>
      <c r="I122" s="36" t="str">
        <f t="shared" si="78"/>
        <v>项</v>
      </c>
      <c r="J122" s="36"/>
      <c r="L122" s="32">
        <v>0</v>
      </c>
      <c r="M122" s="32">
        <v>0</v>
      </c>
      <c r="N122" s="32">
        <f t="shared" si="140"/>
        <v>0</v>
      </c>
      <c r="O122" s="32">
        <v>0</v>
      </c>
      <c r="P122" s="32">
        <f>SUMIF([3]全区!$A$1400:$A$1554,A:A,[3]全区!$S$1400:$S$1554)</f>
        <v>0</v>
      </c>
      <c r="Q122" s="32">
        <f t="shared" si="141"/>
        <v>0</v>
      </c>
      <c r="R122" s="32">
        <v>0</v>
      </c>
      <c r="S122" s="34">
        <f>SUMIF([3]全区!$A$1:$A$65536,A:A,[3]全区!$T$1:$T$65536)</f>
        <v>0</v>
      </c>
      <c r="T122" s="32">
        <f t="shared" si="77"/>
        <v>0</v>
      </c>
      <c r="U122" s="31"/>
      <c r="V122" s="31"/>
    </row>
    <row r="123" s="98" customFormat="1" hidden="1" customHeight="1" spans="1:22">
      <c r="A123" s="130">
        <v>21371</v>
      </c>
      <c r="B123" s="60" t="s">
        <v>1208</v>
      </c>
      <c r="C123" s="66">
        <f t="shared" ref="C123:G123" si="142">SUM(C124:C127)</f>
        <v>0</v>
      </c>
      <c r="D123" s="66"/>
      <c r="E123" s="66">
        <f t="shared" si="142"/>
        <v>0</v>
      </c>
      <c r="F123" s="66">
        <f t="shared" si="142"/>
        <v>0</v>
      </c>
      <c r="G123" s="66">
        <f t="shared" si="142"/>
        <v>0</v>
      </c>
      <c r="H123" s="106" t="str">
        <f t="shared" si="76"/>
        <v>否</v>
      </c>
      <c r="I123" s="116" t="str">
        <f t="shared" si="78"/>
        <v>款</v>
      </c>
      <c r="J123" s="116"/>
      <c r="S123" s="34"/>
      <c r="T123" s="32">
        <f t="shared" si="77"/>
        <v>0</v>
      </c>
      <c r="U123" s="31"/>
      <c r="V123" s="31"/>
    </row>
    <row r="124" s="32" customFormat="1" hidden="1" customHeight="1" spans="1:22">
      <c r="A124" s="130">
        <v>2137101</v>
      </c>
      <c r="B124" s="60" t="s">
        <v>1202</v>
      </c>
      <c r="C124" s="63">
        <f t="shared" si="136"/>
        <v>0</v>
      </c>
      <c r="D124" s="63"/>
      <c r="E124" s="63">
        <f t="shared" si="137"/>
        <v>0</v>
      </c>
      <c r="F124" s="63">
        <f t="shared" si="138"/>
        <v>0</v>
      </c>
      <c r="G124" s="63">
        <f t="shared" si="139"/>
        <v>0</v>
      </c>
      <c r="H124" s="106" t="str">
        <f t="shared" si="76"/>
        <v>否</v>
      </c>
      <c r="I124" s="36" t="str">
        <f t="shared" si="78"/>
        <v>项</v>
      </c>
      <c r="J124" s="36"/>
      <c r="L124" s="32">
        <v>0</v>
      </c>
      <c r="M124" s="32">
        <v>0</v>
      </c>
      <c r="N124" s="32">
        <f t="shared" si="140"/>
        <v>0</v>
      </c>
      <c r="O124" s="32">
        <v>0</v>
      </c>
      <c r="P124" s="32">
        <f>SUMIF([3]全区!$A$1400:$A$1554,A:A,[3]全区!$S$1400:$S$1554)</f>
        <v>0</v>
      </c>
      <c r="Q124" s="32">
        <f t="shared" si="141"/>
        <v>0</v>
      </c>
      <c r="R124" s="32">
        <v>0</v>
      </c>
      <c r="S124" s="34">
        <f>SUMIF([3]全区!$A$1:$A$65536,A:A,[3]全区!$T$1:$T$65536)</f>
        <v>0</v>
      </c>
      <c r="T124" s="32">
        <f t="shared" si="77"/>
        <v>0</v>
      </c>
      <c r="U124" s="31"/>
      <c r="V124" s="31"/>
    </row>
    <row r="125" s="32" customFormat="1" hidden="1" customHeight="1" spans="1:22">
      <c r="A125" s="130">
        <v>2137102</v>
      </c>
      <c r="B125" s="60" t="s">
        <v>1209</v>
      </c>
      <c r="C125" s="63">
        <f t="shared" si="136"/>
        <v>0</v>
      </c>
      <c r="D125" s="63"/>
      <c r="E125" s="63">
        <f t="shared" si="137"/>
        <v>0</v>
      </c>
      <c r="F125" s="63">
        <f t="shared" si="138"/>
        <v>0</v>
      </c>
      <c r="G125" s="63">
        <f t="shared" si="139"/>
        <v>0</v>
      </c>
      <c r="H125" s="106" t="str">
        <f t="shared" si="76"/>
        <v>否</v>
      </c>
      <c r="I125" s="36" t="str">
        <f t="shared" si="78"/>
        <v>项</v>
      </c>
      <c r="J125" s="36"/>
      <c r="L125" s="32">
        <v>0</v>
      </c>
      <c r="M125" s="32">
        <v>0</v>
      </c>
      <c r="N125" s="32">
        <f t="shared" si="140"/>
        <v>0</v>
      </c>
      <c r="O125" s="32">
        <v>0</v>
      </c>
      <c r="P125" s="32">
        <f>SUMIF([3]全区!$A$1400:$A$1554,A:A,[3]全区!$S$1400:$S$1554)</f>
        <v>0</v>
      </c>
      <c r="Q125" s="32">
        <f t="shared" si="141"/>
        <v>0</v>
      </c>
      <c r="R125" s="32">
        <v>0</v>
      </c>
      <c r="S125" s="34">
        <f>SUMIF([3]全区!$A$1:$A$65536,A:A,[3]全区!$T$1:$T$65536)</f>
        <v>0</v>
      </c>
      <c r="T125" s="32">
        <f t="shared" si="77"/>
        <v>0</v>
      </c>
      <c r="U125" s="31"/>
      <c r="V125" s="31"/>
    </row>
    <row r="126" s="32" customFormat="1" hidden="1" customHeight="1" spans="1:22">
      <c r="A126" s="130">
        <v>2137103</v>
      </c>
      <c r="B126" s="60" t="s">
        <v>1204</v>
      </c>
      <c r="C126" s="63">
        <f t="shared" si="136"/>
        <v>0</v>
      </c>
      <c r="D126" s="63"/>
      <c r="E126" s="63">
        <f t="shared" si="137"/>
        <v>0</v>
      </c>
      <c r="F126" s="63">
        <f t="shared" si="138"/>
        <v>0</v>
      </c>
      <c r="G126" s="63">
        <f t="shared" si="139"/>
        <v>0</v>
      </c>
      <c r="H126" s="106" t="str">
        <f t="shared" si="76"/>
        <v>否</v>
      </c>
      <c r="I126" s="36" t="str">
        <f t="shared" si="78"/>
        <v>项</v>
      </c>
      <c r="J126" s="36"/>
      <c r="L126" s="32">
        <v>0</v>
      </c>
      <c r="M126" s="32">
        <v>0</v>
      </c>
      <c r="N126" s="32">
        <f t="shared" si="140"/>
        <v>0</v>
      </c>
      <c r="O126" s="32">
        <v>0</v>
      </c>
      <c r="P126" s="32">
        <f>SUMIF([3]全区!$A$1400:$A$1554,A:A,[3]全区!$S$1400:$S$1554)</f>
        <v>0</v>
      </c>
      <c r="Q126" s="32">
        <f t="shared" si="141"/>
        <v>0</v>
      </c>
      <c r="R126" s="32">
        <v>0</v>
      </c>
      <c r="S126" s="34">
        <f>SUMIF([3]全区!$A$1:$A$65536,A:A,[3]全区!$T$1:$T$65536)</f>
        <v>0</v>
      </c>
      <c r="T126" s="32">
        <f t="shared" si="77"/>
        <v>0</v>
      </c>
      <c r="U126" s="31"/>
      <c r="V126" s="31"/>
    </row>
    <row r="127" s="32" customFormat="1" hidden="1" customHeight="1" spans="1:22">
      <c r="A127" s="131">
        <v>2137199</v>
      </c>
      <c r="B127" s="60" t="s">
        <v>1210</v>
      </c>
      <c r="C127" s="63">
        <f t="shared" si="136"/>
        <v>0</v>
      </c>
      <c r="D127" s="63"/>
      <c r="E127" s="63">
        <f t="shared" si="137"/>
        <v>0</v>
      </c>
      <c r="F127" s="63">
        <f t="shared" si="138"/>
        <v>0</v>
      </c>
      <c r="G127" s="63">
        <f t="shared" si="139"/>
        <v>0</v>
      </c>
      <c r="H127" s="106" t="str">
        <f t="shared" si="76"/>
        <v>否</v>
      </c>
      <c r="I127" s="36" t="str">
        <f t="shared" si="78"/>
        <v>项</v>
      </c>
      <c r="J127" s="36"/>
      <c r="L127" s="32">
        <v>0</v>
      </c>
      <c r="M127" s="32">
        <v>0</v>
      </c>
      <c r="N127" s="32">
        <f t="shared" si="140"/>
        <v>0</v>
      </c>
      <c r="O127" s="32">
        <v>0</v>
      </c>
      <c r="P127" s="32">
        <f>SUMIF([3]全区!$A$1400:$A$1554,A:A,[3]全区!$S$1400:$S$1554)</f>
        <v>0</v>
      </c>
      <c r="Q127" s="32">
        <f t="shared" si="141"/>
        <v>0</v>
      </c>
      <c r="R127" s="32">
        <v>0</v>
      </c>
      <c r="S127" s="34">
        <f>SUMIF([3]全区!$A$1:$A$65536,A:A,[3]全区!$T$1:$T$65536)</f>
        <v>0</v>
      </c>
      <c r="T127" s="32">
        <f t="shared" si="77"/>
        <v>0</v>
      </c>
      <c r="U127" s="31"/>
      <c r="V127" s="31"/>
    </row>
    <row r="128" s="98" customFormat="1" hidden="1" customHeight="1" spans="1:22">
      <c r="A128" s="57">
        <v>214</v>
      </c>
      <c r="B128" s="58" t="s">
        <v>1211</v>
      </c>
      <c r="C128" s="55">
        <f t="shared" ref="C128:G128" si="143">SUM(C129,C134,C139,C144,C153,C160,C169,C172,C175:C176)</f>
        <v>0</v>
      </c>
      <c r="D128" s="55"/>
      <c r="E128" s="55">
        <f t="shared" si="143"/>
        <v>0</v>
      </c>
      <c r="F128" s="55">
        <f t="shared" si="143"/>
        <v>0</v>
      </c>
      <c r="G128" s="55">
        <f t="shared" si="143"/>
        <v>0</v>
      </c>
      <c r="H128" s="106" t="str">
        <f t="shared" si="76"/>
        <v>否</v>
      </c>
      <c r="I128" s="116" t="str">
        <f t="shared" si="78"/>
        <v>类</v>
      </c>
      <c r="J128" s="116"/>
      <c r="S128" s="34"/>
      <c r="T128" s="32">
        <f t="shared" si="77"/>
        <v>0</v>
      </c>
      <c r="U128" s="31"/>
      <c r="V128" s="31"/>
    </row>
    <row r="129" s="98" customFormat="1" hidden="1" customHeight="1" spans="1:22">
      <c r="A129" s="64">
        <v>21460</v>
      </c>
      <c r="B129" s="60" t="s">
        <v>1212</v>
      </c>
      <c r="C129" s="66">
        <f t="shared" ref="C129:G129" si="144">SUM(C130:C133)</f>
        <v>0</v>
      </c>
      <c r="D129" s="66"/>
      <c r="E129" s="66">
        <f t="shared" si="144"/>
        <v>0</v>
      </c>
      <c r="F129" s="66">
        <f t="shared" si="144"/>
        <v>0</v>
      </c>
      <c r="G129" s="66">
        <f t="shared" si="144"/>
        <v>0</v>
      </c>
      <c r="H129" s="106" t="str">
        <f t="shared" si="76"/>
        <v>否</v>
      </c>
      <c r="I129" s="116" t="str">
        <f t="shared" si="78"/>
        <v>款</v>
      </c>
      <c r="J129" s="116"/>
      <c r="S129" s="34"/>
      <c r="T129" s="32">
        <f t="shared" si="77"/>
        <v>0</v>
      </c>
      <c r="U129" s="31"/>
      <c r="V129" s="31"/>
    </row>
    <row r="130" s="32" customFormat="1" hidden="1" customHeight="1" spans="1:22">
      <c r="A130" s="64">
        <v>2146001</v>
      </c>
      <c r="B130" s="60" t="s">
        <v>1213</v>
      </c>
      <c r="C130" s="63">
        <f t="shared" ref="C130:C133" si="145">N130+Q130</f>
        <v>0</v>
      </c>
      <c r="D130" s="63"/>
      <c r="E130" s="63">
        <f t="shared" ref="E130:E133" si="146">G130-C130</f>
        <v>0</v>
      </c>
      <c r="F130" s="63">
        <f t="shared" ref="F130:F133" si="147">T130</f>
        <v>0</v>
      </c>
      <c r="G130" s="63">
        <f t="shared" ref="G130:G133" si="148">C130+F130</f>
        <v>0</v>
      </c>
      <c r="H130" s="106" t="str">
        <f t="shared" si="76"/>
        <v>否</v>
      </c>
      <c r="I130" s="36" t="str">
        <f t="shared" si="78"/>
        <v>项</v>
      </c>
      <c r="J130" s="36"/>
      <c r="L130" s="32">
        <v>0</v>
      </c>
      <c r="M130" s="32">
        <v>0</v>
      </c>
      <c r="N130" s="32">
        <f t="shared" ref="N130:N133" si="149">ROUND(M130,0)</f>
        <v>0</v>
      </c>
      <c r="O130" s="32">
        <v>0</v>
      </c>
      <c r="P130" s="32">
        <f>SUMIF([3]全区!$A$1400:$A$1554,A:A,[3]全区!$S$1400:$S$1554)</f>
        <v>0</v>
      </c>
      <c r="Q130" s="32">
        <f t="shared" ref="Q130:Q133" si="150">ROUND(P130,0)</f>
        <v>0</v>
      </c>
      <c r="R130" s="32">
        <v>0</v>
      </c>
      <c r="S130" s="34">
        <f>SUMIF([3]全区!$A$1:$A$65536,A:A,[3]全区!$T$1:$T$65536)</f>
        <v>0</v>
      </c>
      <c r="T130" s="32">
        <f t="shared" si="77"/>
        <v>0</v>
      </c>
      <c r="U130" s="31"/>
      <c r="V130" s="31"/>
    </row>
    <row r="131" s="32" customFormat="1" hidden="1" customHeight="1" spans="1:22">
      <c r="A131" s="64">
        <v>2146002</v>
      </c>
      <c r="B131" s="60" t="s">
        <v>1214</v>
      </c>
      <c r="C131" s="63">
        <f t="shared" si="145"/>
        <v>0</v>
      </c>
      <c r="D131" s="63"/>
      <c r="E131" s="63">
        <f t="shared" si="146"/>
        <v>0</v>
      </c>
      <c r="F131" s="63">
        <f t="shared" si="147"/>
        <v>0</v>
      </c>
      <c r="G131" s="63">
        <f t="shared" si="148"/>
        <v>0</v>
      </c>
      <c r="H131" s="106" t="str">
        <f t="shared" si="76"/>
        <v>否</v>
      </c>
      <c r="I131" s="36" t="str">
        <f t="shared" si="78"/>
        <v>项</v>
      </c>
      <c r="J131" s="36"/>
      <c r="L131" s="32">
        <v>0</v>
      </c>
      <c r="M131" s="32">
        <v>0</v>
      </c>
      <c r="N131" s="32">
        <f t="shared" si="149"/>
        <v>0</v>
      </c>
      <c r="O131" s="32">
        <v>0</v>
      </c>
      <c r="P131" s="32">
        <f>SUMIF([3]全区!$A$1400:$A$1554,A:A,[3]全区!$S$1400:$S$1554)</f>
        <v>0</v>
      </c>
      <c r="Q131" s="32">
        <f t="shared" si="150"/>
        <v>0</v>
      </c>
      <c r="R131" s="32">
        <v>0</v>
      </c>
      <c r="S131" s="34">
        <f>SUMIF([3]全区!$A$1:$A$65536,A:A,[3]全区!$T$1:$T$65536)</f>
        <v>0</v>
      </c>
      <c r="T131" s="32">
        <f t="shared" si="77"/>
        <v>0</v>
      </c>
      <c r="U131" s="31"/>
      <c r="V131" s="31"/>
    </row>
    <row r="132" s="32" customFormat="1" hidden="1" customHeight="1" spans="1:22">
      <c r="A132" s="64">
        <v>2146003</v>
      </c>
      <c r="B132" s="60" t="s">
        <v>1215</v>
      </c>
      <c r="C132" s="63">
        <f t="shared" si="145"/>
        <v>0</v>
      </c>
      <c r="D132" s="63"/>
      <c r="E132" s="63">
        <f t="shared" si="146"/>
        <v>0</v>
      </c>
      <c r="F132" s="63">
        <f t="shared" si="147"/>
        <v>0</v>
      </c>
      <c r="G132" s="63">
        <f t="shared" si="148"/>
        <v>0</v>
      </c>
      <c r="H132" s="106" t="str">
        <f t="shared" si="76"/>
        <v>否</v>
      </c>
      <c r="I132" s="36" t="str">
        <f t="shared" si="78"/>
        <v>项</v>
      </c>
      <c r="J132" s="36"/>
      <c r="L132" s="32">
        <v>0</v>
      </c>
      <c r="M132" s="32">
        <v>0</v>
      </c>
      <c r="N132" s="32">
        <f t="shared" si="149"/>
        <v>0</v>
      </c>
      <c r="O132" s="32">
        <v>0</v>
      </c>
      <c r="P132" s="32">
        <f>SUMIF([3]全区!$A$1400:$A$1554,A:A,[3]全区!$S$1400:$S$1554)</f>
        <v>0</v>
      </c>
      <c r="Q132" s="32">
        <f t="shared" si="150"/>
        <v>0</v>
      </c>
      <c r="R132" s="32">
        <v>0</v>
      </c>
      <c r="S132" s="34">
        <f>SUMIF([3]全区!$A$1:$A$65536,A:A,[3]全区!$T$1:$T$65536)</f>
        <v>0</v>
      </c>
      <c r="T132" s="32">
        <f t="shared" si="77"/>
        <v>0</v>
      </c>
      <c r="U132" s="31"/>
      <c r="V132" s="31"/>
    </row>
    <row r="133" s="32" customFormat="1" hidden="1" customHeight="1" spans="1:22">
      <c r="A133" s="64">
        <v>2146099</v>
      </c>
      <c r="B133" s="60" t="s">
        <v>1216</v>
      </c>
      <c r="C133" s="63">
        <f t="shared" si="145"/>
        <v>0</v>
      </c>
      <c r="D133" s="63"/>
      <c r="E133" s="63">
        <f t="shared" si="146"/>
        <v>0</v>
      </c>
      <c r="F133" s="63">
        <f t="shared" si="147"/>
        <v>0</v>
      </c>
      <c r="G133" s="63">
        <f t="shared" si="148"/>
        <v>0</v>
      </c>
      <c r="H133" s="106" t="str">
        <f t="shared" si="76"/>
        <v>否</v>
      </c>
      <c r="I133" s="36" t="str">
        <f t="shared" si="78"/>
        <v>项</v>
      </c>
      <c r="J133" s="36"/>
      <c r="L133" s="32">
        <v>0</v>
      </c>
      <c r="M133" s="32">
        <v>0</v>
      </c>
      <c r="N133" s="32">
        <f t="shared" si="149"/>
        <v>0</v>
      </c>
      <c r="O133" s="32">
        <v>0</v>
      </c>
      <c r="P133" s="32">
        <f>SUMIF([3]全区!$A$1400:$A$1554,A:A,[3]全区!$S$1400:$S$1554)</f>
        <v>0</v>
      </c>
      <c r="Q133" s="32">
        <f t="shared" si="150"/>
        <v>0</v>
      </c>
      <c r="R133" s="32">
        <v>0</v>
      </c>
      <c r="S133" s="34">
        <f>SUMIF([3]全区!$A$1:$A$65536,A:A,[3]全区!$T$1:$T$65536)</f>
        <v>0</v>
      </c>
      <c r="T133" s="32">
        <f t="shared" si="77"/>
        <v>0</v>
      </c>
      <c r="U133" s="31"/>
      <c r="V133" s="31"/>
    </row>
    <row r="134" s="32" customFormat="1" hidden="1" customHeight="1" spans="1:22">
      <c r="A134" s="64">
        <v>21462</v>
      </c>
      <c r="B134" s="60" t="s">
        <v>1217</v>
      </c>
      <c r="C134" s="66">
        <f t="shared" ref="C134:G134" si="151">SUM(C135:C138)</f>
        <v>0</v>
      </c>
      <c r="D134" s="66"/>
      <c r="E134" s="66">
        <f t="shared" si="151"/>
        <v>0</v>
      </c>
      <c r="F134" s="66">
        <f t="shared" si="151"/>
        <v>0</v>
      </c>
      <c r="G134" s="66">
        <f t="shared" si="151"/>
        <v>0</v>
      </c>
      <c r="H134" s="106" t="str">
        <f t="shared" ref="H134:H197" si="152">IF(SUM(C134:G134)=0,"否","是")</f>
        <v>否</v>
      </c>
      <c r="I134" s="36" t="str">
        <f t="shared" si="78"/>
        <v>款</v>
      </c>
      <c r="J134" s="36"/>
      <c r="S134" s="34"/>
      <c r="T134" s="32">
        <f t="shared" si="77"/>
        <v>0</v>
      </c>
      <c r="U134" s="31"/>
      <c r="V134" s="31"/>
    </row>
    <row r="135" s="32" customFormat="1" hidden="1" customHeight="1" spans="1:22">
      <c r="A135" s="64">
        <v>2146201</v>
      </c>
      <c r="B135" s="60" t="s">
        <v>1215</v>
      </c>
      <c r="C135" s="63">
        <f t="shared" ref="C135:C138" si="153">N135+Q135</f>
        <v>0</v>
      </c>
      <c r="D135" s="63"/>
      <c r="E135" s="63">
        <f t="shared" ref="E135:E138" si="154">G135-C135</f>
        <v>0</v>
      </c>
      <c r="F135" s="63">
        <f t="shared" ref="F135:F138" si="155">T135</f>
        <v>0</v>
      </c>
      <c r="G135" s="63">
        <f t="shared" ref="G135:G138" si="156">C135+F135</f>
        <v>0</v>
      </c>
      <c r="H135" s="106" t="str">
        <f t="shared" si="152"/>
        <v>否</v>
      </c>
      <c r="I135" s="36" t="str">
        <f t="shared" si="78"/>
        <v>项</v>
      </c>
      <c r="J135" s="36"/>
      <c r="L135" s="32">
        <v>0</v>
      </c>
      <c r="M135" s="32">
        <v>0</v>
      </c>
      <c r="N135" s="32">
        <f>ROUND(M135,0)</f>
        <v>0</v>
      </c>
      <c r="O135" s="32">
        <v>0</v>
      </c>
      <c r="P135" s="32">
        <f>SUMIF([3]全区!$A$1400:$A$1554,A:A,[3]全区!$S$1400:$S$1554)</f>
        <v>0</v>
      </c>
      <c r="Q135" s="32">
        <f>ROUND(P135,0)</f>
        <v>0</v>
      </c>
      <c r="R135" s="32">
        <v>0</v>
      </c>
      <c r="S135" s="34">
        <f>SUMIF([3]全区!$A$1:$A$65536,A:A,[3]全区!$T$1:$T$65536)</f>
        <v>0</v>
      </c>
      <c r="T135" s="32">
        <f t="shared" ref="T135:T168" si="157">ROUND(S135,0)</f>
        <v>0</v>
      </c>
      <c r="U135" s="31"/>
      <c r="V135" s="31"/>
    </row>
    <row r="136" s="32" customFormat="1" hidden="1" customHeight="1" spans="1:22">
      <c r="A136" s="64">
        <v>2146202</v>
      </c>
      <c r="B136" s="60" t="s">
        <v>1218</v>
      </c>
      <c r="C136" s="63">
        <f t="shared" si="153"/>
        <v>0</v>
      </c>
      <c r="D136" s="63"/>
      <c r="E136" s="63">
        <f t="shared" si="154"/>
        <v>0</v>
      </c>
      <c r="F136" s="63">
        <f t="shared" si="155"/>
        <v>0</v>
      </c>
      <c r="G136" s="63">
        <f t="shared" si="156"/>
        <v>0</v>
      </c>
      <c r="H136" s="106" t="str">
        <f t="shared" si="152"/>
        <v>否</v>
      </c>
      <c r="I136" s="36" t="str">
        <f t="shared" ref="I136:I199" si="158">IF(LEN(A136)=3,"类",IF(LEN(A136)=5,"款","项"))</f>
        <v>项</v>
      </c>
      <c r="J136" s="36"/>
      <c r="L136" s="32">
        <v>0</v>
      </c>
      <c r="M136" s="32">
        <v>0</v>
      </c>
      <c r="N136" s="32">
        <f>ROUND(M136,0)</f>
        <v>0</v>
      </c>
      <c r="O136" s="32">
        <v>0</v>
      </c>
      <c r="P136" s="32">
        <f>SUMIF([3]全区!$A$1400:$A$1554,A:A,[3]全区!$S$1400:$S$1554)</f>
        <v>0</v>
      </c>
      <c r="Q136" s="32">
        <f>ROUND(P136,0)</f>
        <v>0</v>
      </c>
      <c r="R136" s="32">
        <v>0</v>
      </c>
      <c r="S136" s="34">
        <f>SUMIF([3]全区!$A$1:$A$65536,A:A,[3]全区!$T$1:$T$65536)</f>
        <v>0</v>
      </c>
      <c r="T136" s="32">
        <f t="shared" si="157"/>
        <v>0</v>
      </c>
      <c r="U136" s="31"/>
      <c r="V136" s="31"/>
    </row>
    <row r="137" s="32" customFormat="1" hidden="1" customHeight="1" spans="1:22">
      <c r="A137" s="64">
        <v>2146203</v>
      </c>
      <c r="B137" s="60" t="s">
        <v>1219</v>
      </c>
      <c r="C137" s="63">
        <f t="shared" si="153"/>
        <v>0</v>
      </c>
      <c r="D137" s="63"/>
      <c r="E137" s="63">
        <f t="shared" si="154"/>
        <v>0</v>
      </c>
      <c r="F137" s="63">
        <f t="shared" si="155"/>
        <v>0</v>
      </c>
      <c r="G137" s="63">
        <f t="shared" si="156"/>
        <v>0</v>
      </c>
      <c r="H137" s="106" t="str">
        <f t="shared" si="152"/>
        <v>否</v>
      </c>
      <c r="I137" s="36" t="str">
        <f t="shared" si="158"/>
        <v>项</v>
      </c>
      <c r="J137" s="36"/>
      <c r="L137" s="32">
        <v>0</v>
      </c>
      <c r="M137" s="32">
        <v>0</v>
      </c>
      <c r="N137" s="32">
        <f>ROUND(M137,0)</f>
        <v>0</v>
      </c>
      <c r="O137" s="32">
        <v>0</v>
      </c>
      <c r="P137" s="32">
        <f>SUMIF([3]全区!$A$1400:$A$1554,A:A,[3]全区!$S$1400:$S$1554)</f>
        <v>0</v>
      </c>
      <c r="Q137" s="32">
        <f>ROUND(P137,0)</f>
        <v>0</v>
      </c>
      <c r="R137" s="32">
        <v>0</v>
      </c>
      <c r="S137" s="34">
        <f>SUMIF([3]全区!$A$1:$A$65536,A:A,[3]全区!$T$1:$T$65536)</f>
        <v>0</v>
      </c>
      <c r="T137" s="32">
        <f t="shared" si="157"/>
        <v>0</v>
      </c>
      <c r="U137" s="31"/>
      <c r="V137" s="31"/>
    </row>
    <row r="138" s="32" customFormat="1" hidden="1" customHeight="1" spans="1:22">
      <c r="A138" s="64">
        <v>2146299</v>
      </c>
      <c r="B138" s="60" t="s">
        <v>1220</v>
      </c>
      <c r="C138" s="63">
        <f t="shared" si="153"/>
        <v>0</v>
      </c>
      <c r="D138" s="63"/>
      <c r="E138" s="63">
        <f t="shared" si="154"/>
        <v>0</v>
      </c>
      <c r="F138" s="63">
        <f t="shared" si="155"/>
        <v>0</v>
      </c>
      <c r="G138" s="63">
        <f t="shared" si="156"/>
        <v>0</v>
      </c>
      <c r="H138" s="106" t="str">
        <f t="shared" si="152"/>
        <v>否</v>
      </c>
      <c r="I138" s="36" t="str">
        <f t="shared" si="158"/>
        <v>项</v>
      </c>
      <c r="J138" s="36"/>
      <c r="L138" s="32">
        <v>0</v>
      </c>
      <c r="M138" s="32">
        <v>0</v>
      </c>
      <c r="N138" s="32">
        <f>ROUND(M138,0)</f>
        <v>0</v>
      </c>
      <c r="O138" s="32">
        <v>0</v>
      </c>
      <c r="P138" s="32">
        <f>SUMIF([3]全区!$A$1400:$A$1554,A:A,[3]全区!$S$1400:$S$1554)</f>
        <v>0</v>
      </c>
      <c r="Q138" s="32">
        <f>ROUND(P138,0)</f>
        <v>0</v>
      </c>
      <c r="R138" s="32">
        <v>0</v>
      </c>
      <c r="S138" s="34">
        <f>SUMIF([3]全区!$A$1:$A$65536,A:A,[3]全区!$T$1:$T$65536)</f>
        <v>0</v>
      </c>
      <c r="T138" s="32">
        <f t="shared" si="157"/>
        <v>0</v>
      </c>
      <c r="U138" s="31"/>
      <c r="V138" s="31"/>
    </row>
    <row r="139" s="98" customFormat="1" hidden="1" customHeight="1" spans="1:22">
      <c r="A139" s="64">
        <v>21463</v>
      </c>
      <c r="B139" s="60" t="s">
        <v>1221</v>
      </c>
      <c r="C139" s="66">
        <f t="shared" ref="C139:G139" si="159">SUM(C140:C143)</f>
        <v>0</v>
      </c>
      <c r="D139" s="66"/>
      <c r="E139" s="66">
        <f t="shared" si="159"/>
        <v>0</v>
      </c>
      <c r="F139" s="66">
        <f t="shared" si="159"/>
        <v>0</v>
      </c>
      <c r="G139" s="66">
        <f t="shared" si="159"/>
        <v>0</v>
      </c>
      <c r="H139" s="106" t="str">
        <f t="shared" si="152"/>
        <v>否</v>
      </c>
      <c r="I139" s="116" t="str">
        <f t="shared" si="158"/>
        <v>款</v>
      </c>
      <c r="J139" s="116"/>
      <c r="S139" s="34"/>
      <c r="T139" s="32">
        <f t="shared" si="157"/>
        <v>0</v>
      </c>
      <c r="U139" s="31"/>
      <c r="V139" s="31"/>
    </row>
    <row r="140" s="32" customFormat="1" hidden="1" customHeight="1" spans="1:22">
      <c r="A140" s="64">
        <v>2146301</v>
      </c>
      <c r="B140" s="60" t="s">
        <v>1222</v>
      </c>
      <c r="C140" s="63">
        <f t="shared" ref="C140:C143" si="160">N140+Q140</f>
        <v>0</v>
      </c>
      <c r="D140" s="63"/>
      <c r="E140" s="63">
        <f t="shared" ref="E140:E143" si="161">G140-C140</f>
        <v>0</v>
      </c>
      <c r="F140" s="63">
        <f t="shared" ref="F140:F143" si="162">T140</f>
        <v>0</v>
      </c>
      <c r="G140" s="63">
        <f t="shared" ref="G140:G143" si="163">C140+F140</f>
        <v>0</v>
      </c>
      <c r="H140" s="106" t="str">
        <f t="shared" si="152"/>
        <v>否</v>
      </c>
      <c r="I140" s="36" t="str">
        <f t="shared" si="158"/>
        <v>项</v>
      </c>
      <c r="J140" s="36"/>
      <c r="L140" s="32">
        <v>0</v>
      </c>
      <c r="M140" s="32">
        <v>0</v>
      </c>
      <c r="N140" s="32">
        <f>ROUND(M140,0)</f>
        <v>0</v>
      </c>
      <c r="O140" s="32">
        <v>0</v>
      </c>
      <c r="P140" s="32">
        <f>SUMIF([3]全区!$A$1400:$A$1554,A:A,[3]全区!$S$1400:$S$1554)</f>
        <v>0</v>
      </c>
      <c r="Q140" s="32">
        <f>ROUND(P140,0)</f>
        <v>0</v>
      </c>
      <c r="R140" s="32">
        <v>0</v>
      </c>
      <c r="S140" s="34">
        <f>SUMIF([3]全区!$A$1:$A$65536,A:A,[3]全区!$T$1:$T$65536)</f>
        <v>0</v>
      </c>
      <c r="T140" s="32">
        <f t="shared" si="157"/>
        <v>0</v>
      </c>
      <c r="U140" s="31"/>
      <c r="V140" s="31"/>
    </row>
    <row r="141" s="32" customFormat="1" hidden="1" customHeight="1" spans="1:22">
      <c r="A141" s="64">
        <v>2146302</v>
      </c>
      <c r="B141" s="60" t="s">
        <v>1223</v>
      </c>
      <c r="C141" s="63">
        <f t="shared" si="160"/>
        <v>0</v>
      </c>
      <c r="D141" s="63"/>
      <c r="E141" s="63">
        <f t="shared" si="161"/>
        <v>0</v>
      </c>
      <c r="F141" s="63">
        <f t="shared" si="162"/>
        <v>0</v>
      </c>
      <c r="G141" s="63">
        <f t="shared" si="163"/>
        <v>0</v>
      </c>
      <c r="H141" s="106" t="str">
        <f t="shared" si="152"/>
        <v>否</v>
      </c>
      <c r="I141" s="36" t="str">
        <f t="shared" si="158"/>
        <v>项</v>
      </c>
      <c r="J141" s="36"/>
      <c r="L141" s="32">
        <v>0</v>
      </c>
      <c r="M141" s="32">
        <v>0</v>
      </c>
      <c r="N141" s="32">
        <f>ROUND(M141,0)</f>
        <v>0</v>
      </c>
      <c r="O141" s="32">
        <v>0</v>
      </c>
      <c r="P141" s="32">
        <f>SUMIF([3]全区!$A$1400:$A$1554,A:A,[3]全区!$S$1400:$S$1554)</f>
        <v>0</v>
      </c>
      <c r="Q141" s="32">
        <f>ROUND(P141,0)</f>
        <v>0</v>
      </c>
      <c r="R141" s="32">
        <v>0</v>
      </c>
      <c r="S141" s="34">
        <f>SUMIF([3]全区!$A$1:$A$65536,A:A,[3]全区!$T$1:$T$65536)</f>
        <v>0</v>
      </c>
      <c r="T141" s="32">
        <f t="shared" si="157"/>
        <v>0</v>
      </c>
      <c r="U141" s="31"/>
      <c r="V141" s="31"/>
    </row>
    <row r="142" s="32" customFormat="1" hidden="1" customHeight="1" spans="1:22">
      <c r="A142" s="64">
        <v>2146303</v>
      </c>
      <c r="B142" s="60" t="s">
        <v>1224</v>
      </c>
      <c r="C142" s="63">
        <f t="shared" si="160"/>
        <v>0</v>
      </c>
      <c r="D142" s="63"/>
      <c r="E142" s="63">
        <f t="shared" si="161"/>
        <v>0</v>
      </c>
      <c r="F142" s="63">
        <f t="shared" si="162"/>
        <v>0</v>
      </c>
      <c r="G142" s="63">
        <f t="shared" si="163"/>
        <v>0</v>
      </c>
      <c r="H142" s="106" t="str">
        <f t="shared" si="152"/>
        <v>否</v>
      </c>
      <c r="I142" s="36" t="str">
        <f t="shared" si="158"/>
        <v>项</v>
      </c>
      <c r="J142" s="36"/>
      <c r="L142" s="32">
        <v>0</v>
      </c>
      <c r="M142" s="32">
        <v>0</v>
      </c>
      <c r="N142" s="32">
        <f>ROUND(M142,0)</f>
        <v>0</v>
      </c>
      <c r="O142" s="32">
        <v>0</v>
      </c>
      <c r="P142" s="32">
        <f>SUMIF([3]全区!$A$1400:$A$1554,A:A,[3]全区!$S$1400:$S$1554)</f>
        <v>0</v>
      </c>
      <c r="Q142" s="32">
        <f>ROUND(P142,0)</f>
        <v>0</v>
      </c>
      <c r="R142" s="32">
        <v>0</v>
      </c>
      <c r="S142" s="34">
        <f>SUMIF([3]全区!$A$1:$A$65536,A:A,[3]全区!$T$1:$T$65536)</f>
        <v>0</v>
      </c>
      <c r="T142" s="32">
        <f t="shared" si="157"/>
        <v>0</v>
      </c>
      <c r="U142" s="31"/>
      <c r="V142" s="31"/>
    </row>
    <row r="143" s="32" customFormat="1" hidden="1" customHeight="1" spans="1:22">
      <c r="A143" s="64">
        <v>2146399</v>
      </c>
      <c r="B143" s="60" t="s">
        <v>1225</v>
      </c>
      <c r="C143" s="63">
        <f t="shared" si="160"/>
        <v>0</v>
      </c>
      <c r="D143" s="63"/>
      <c r="E143" s="63">
        <f t="shared" si="161"/>
        <v>0</v>
      </c>
      <c r="F143" s="63">
        <f t="shared" si="162"/>
        <v>0</v>
      </c>
      <c r="G143" s="63">
        <f t="shared" si="163"/>
        <v>0</v>
      </c>
      <c r="H143" s="106" t="str">
        <f t="shared" si="152"/>
        <v>否</v>
      </c>
      <c r="I143" s="36" t="str">
        <f t="shared" si="158"/>
        <v>项</v>
      </c>
      <c r="J143" s="36"/>
      <c r="L143" s="32">
        <v>0</v>
      </c>
      <c r="M143" s="32">
        <v>0</v>
      </c>
      <c r="N143" s="32">
        <f>ROUND(M143,0)</f>
        <v>0</v>
      </c>
      <c r="O143" s="32">
        <v>0</v>
      </c>
      <c r="P143" s="32">
        <f>SUMIF([3]全区!$A$1400:$A$1554,A:A,[3]全区!$S$1400:$S$1554)</f>
        <v>0</v>
      </c>
      <c r="Q143" s="32">
        <f>ROUND(P143,0)</f>
        <v>0</v>
      </c>
      <c r="R143" s="32">
        <v>0</v>
      </c>
      <c r="S143" s="34">
        <f>SUMIF([3]全区!$A$1:$A$65536,A:A,[3]全区!$T$1:$T$65536)</f>
        <v>0</v>
      </c>
      <c r="T143" s="32">
        <f t="shared" si="157"/>
        <v>0</v>
      </c>
      <c r="U143" s="31"/>
      <c r="V143" s="31"/>
    </row>
    <row r="144" s="98" customFormat="1" hidden="1" customHeight="1" spans="1:22">
      <c r="A144" s="64">
        <v>21464</v>
      </c>
      <c r="B144" s="60" t="s">
        <v>1226</v>
      </c>
      <c r="C144" s="66">
        <f t="shared" ref="C144:G144" si="164">SUM(C145:C152)</f>
        <v>0</v>
      </c>
      <c r="D144" s="66"/>
      <c r="E144" s="66">
        <f t="shared" si="164"/>
        <v>0</v>
      </c>
      <c r="F144" s="66">
        <f t="shared" si="164"/>
        <v>0</v>
      </c>
      <c r="G144" s="66">
        <f t="shared" si="164"/>
        <v>0</v>
      </c>
      <c r="H144" s="106" t="str">
        <f t="shared" si="152"/>
        <v>否</v>
      </c>
      <c r="I144" s="116" t="str">
        <f t="shared" si="158"/>
        <v>款</v>
      </c>
      <c r="J144" s="116"/>
      <c r="S144" s="34"/>
      <c r="T144" s="32">
        <f t="shared" si="157"/>
        <v>0</v>
      </c>
      <c r="U144" s="31"/>
      <c r="V144" s="31"/>
    </row>
    <row r="145" s="32" customFormat="1" hidden="1" customHeight="1" spans="1:22">
      <c r="A145" s="64">
        <v>2146401</v>
      </c>
      <c r="B145" s="60" t="s">
        <v>1227</v>
      </c>
      <c r="C145" s="63">
        <f t="shared" ref="C145:C152" si="165">N145+Q145</f>
        <v>0</v>
      </c>
      <c r="D145" s="63"/>
      <c r="E145" s="63">
        <f t="shared" ref="E145:E152" si="166">G145-C145</f>
        <v>0</v>
      </c>
      <c r="F145" s="63">
        <f t="shared" ref="F145:F152" si="167">T145</f>
        <v>0</v>
      </c>
      <c r="G145" s="63">
        <f t="shared" ref="G145:G152" si="168">C145+F145</f>
        <v>0</v>
      </c>
      <c r="H145" s="106" t="str">
        <f t="shared" si="152"/>
        <v>否</v>
      </c>
      <c r="I145" s="36" t="str">
        <f t="shared" si="158"/>
        <v>项</v>
      </c>
      <c r="J145" s="36"/>
      <c r="L145" s="32">
        <v>0</v>
      </c>
      <c r="M145" s="32">
        <v>0</v>
      </c>
      <c r="N145" s="32">
        <f t="shared" ref="N145:N152" si="169">ROUND(M145,0)</f>
        <v>0</v>
      </c>
      <c r="O145" s="32">
        <v>0</v>
      </c>
      <c r="P145" s="32">
        <f>SUMIF([3]全区!$A$1400:$A$1554,A:A,[3]全区!$S$1400:$S$1554)</f>
        <v>0</v>
      </c>
      <c r="Q145" s="32">
        <f t="shared" ref="Q145:Q152" si="170">ROUND(P145,0)</f>
        <v>0</v>
      </c>
      <c r="R145" s="32">
        <v>0</v>
      </c>
      <c r="S145" s="34">
        <f>SUMIF([3]全区!$A$1:$A$65536,A:A,[3]全区!$T$1:$T$65536)</f>
        <v>0</v>
      </c>
      <c r="T145" s="32">
        <f t="shared" si="157"/>
        <v>0</v>
      </c>
      <c r="U145" s="31"/>
      <c r="V145" s="31"/>
    </row>
    <row r="146" s="32" customFormat="1" hidden="1" customHeight="1" spans="1:22">
      <c r="A146" s="64">
        <v>2146402</v>
      </c>
      <c r="B146" s="60" t="s">
        <v>1228</v>
      </c>
      <c r="C146" s="63">
        <f t="shared" si="165"/>
        <v>0</v>
      </c>
      <c r="D146" s="63"/>
      <c r="E146" s="63">
        <f t="shared" si="166"/>
        <v>0</v>
      </c>
      <c r="F146" s="63">
        <f t="shared" si="167"/>
        <v>0</v>
      </c>
      <c r="G146" s="63">
        <f t="shared" si="168"/>
        <v>0</v>
      </c>
      <c r="H146" s="106" t="str">
        <f t="shared" si="152"/>
        <v>否</v>
      </c>
      <c r="I146" s="36" t="str">
        <f t="shared" si="158"/>
        <v>项</v>
      </c>
      <c r="J146" s="36"/>
      <c r="L146" s="32">
        <v>0</v>
      </c>
      <c r="M146" s="32">
        <v>0</v>
      </c>
      <c r="N146" s="32">
        <f t="shared" si="169"/>
        <v>0</v>
      </c>
      <c r="O146" s="32">
        <v>0</v>
      </c>
      <c r="P146" s="32">
        <f>SUMIF([3]全区!$A$1400:$A$1554,A:A,[3]全区!$S$1400:$S$1554)</f>
        <v>0</v>
      </c>
      <c r="Q146" s="32">
        <f t="shared" si="170"/>
        <v>0</v>
      </c>
      <c r="R146" s="32">
        <v>0</v>
      </c>
      <c r="S146" s="34">
        <f>SUMIF([3]全区!$A$1:$A$65536,A:A,[3]全区!$T$1:$T$65536)</f>
        <v>0</v>
      </c>
      <c r="T146" s="32">
        <f t="shared" si="157"/>
        <v>0</v>
      </c>
      <c r="U146" s="31"/>
      <c r="V146" s="31"/>
    </row>
    <row r="147" s="32" customFormat="1" hidden="1" customHeight="1" spans="1:22">
      <c r="A147" s="64">
        <v>2146403</v>
      </c>
      <c r="B147" s="60" t="s">
        <v>1229</v>
      </c>
      <c r="C147" s="63">
        <f t="shared" si="165"/>
        <v>0</v>
      </c>
      <c r="D147" s="63"/>
      <c r="E147" s="63">
        <f t="shared" si="166"/>
        <v>0</v>
      </c>
      <c r="F147" s="63">
        <f t="shared" si="167"/>
        <v>0</v>
      </c>
      <c r="G147" s="63">
        <f t="shared" si="168"/>
        <v>0</v>
      </c>
      <c r="H147" s="106" t="str">
        <f t="shared" si="152"/>
        <v>否</v>
      </c>
      <c r="I147" s="36" t="str">
        <f t="shared" si="158"/>
        <v>项</v>
      </c>
      <c r="J147" s="36"/>
      <c r="L147" s="32">
        <v>0</v>
      </c>
      <c r="M147" s="32">
        <v>0</v>
      </c>
      <c r="N147" s="32">
        <f t="shared" si="169"/>
        <v>0</v>
      </c>
      <c r="O147" s="32">
        <v>0</v>
      </c>
      <c r="P147" s="32">
        <f>SUMIF([3]全区!$A$1400:$A$1554,A:A,[3]全区!$S$1400:$S$1554)</f>
        <v>0</v>
      </c>
      <c r="Q147" s="32">
        <f t="shared" si="170"/>
        <v>0</v>
      </c>
      <c r="R147" s="32">
        <v>0</v>
      </c>
      <c r="S147" s="34">
        <f>SUMIF([3]全区!$A$1:$A$65536,A:A,[3]全区!$T$1:$T$65536)</f>
        <v>0</v>
      </c>
      <c r="T147" s="32">
        <f t="shared" si="157"/>
        <v>0</v>
      </c>
      <c r="U147" s="31"/>
      <c r="V147" s="31"/>
    </row>
    <row r="148" s="32" customFormat="1" hidden="1" customHeight="1" spans="1:22">
      <c r="A148" s="64">
        <v>2146404</v>
      </c>
      <c r="B148" s="60" t="s">
        <v>1230</v>
      </c>
      <c r="C148" s="63">
        <f t="shared" si="165"/>
        <v>0</v>
      </c>
      <c r="D148" s="63"/>
      <c r="E148" s="63">
        <f t="shared" si="166"/>
        <v>0</v>
      </c>
      <c r="F148" s="63">
        <f t="shared" si="167"/>
        <v>0</v>
      </c>
      <c r="G148" s="63">
        <f t="shared" si="168"/>
        <v>0</v>
      </c>
      <c r="H148" s="106" t="str">
        <f t="shared" si="152"/>
        <v>否</v>
      </c>
      <c r="I148" s="36" t="str">
        <f t="shared" si="158"/>
        <v>项</v>
      </c>
      <c r="J148" s="36"/>
      <c r="L148" s="32">
        <v>0</v>
      </c>
      <c r="M148" s="32">
        <v>0</v>
      </c>
      <c r="N148" s="32">
        <f t="shared" si="169"/>
        <v>0</v>
      </c>
      <c r="O148" s="32">
        <v>0</v>
      </c>
      <c r="P148" s="32">
        <f>SUMIF([3]全区!$A$1400:$A$1554,A:A,[3]全区!$S$1400:$S$1554)</f>
        <v>0</v>
      </c>
      <c r="Q148" s="32">
        <f t="shared" si="170"/>
        <v>0</v>
      </c>
      <c r="R148" s="32">
        <v>0</v>
      </c>
      <c r="S148" s="34">
        <f>SUMIF([3]全区!$A$1:$A$65536,A:A,[3]全区!$T$1:$T$65536)</f>
        <v>0</v>
      </c>
      <c r="T148" s="32">
        <f t="shared" si="157"/>
        <v>0</v>
      </c>
      <c r="U148" s="31"/>
      <c r="V148" s="31"/>
    </row>
    <row r="149" s="32" customFormat="1" hidden="1" customHeight="1" spans="1:22">
      <c r="A149" s="64">
        <v>2146405</v>
      </c>
      <c r="B149" s="60" t="s">
        <v>1231</v>
      </c>
      <c r="C149" s="63">
        <f t="shared" si="165"/>
        <v>0</v>
      </c>
      <c r="D149" s="63"/>
      <c r="E149" s="63">
        <f t="shared" si="166"/>
        <v>0</v>
      </c>
      <c r="F149" s="63">
        <f t="shared" si="167"/>
        <v>0</v>
      </c>
      <c r="G149" s="63">
        <f t="shared" si="168"/>
        <v>0</v>
      </c>
      <c r="H149" s="106" t="str">
        <f t="shared" si="152"/>
        <v>否</v>
      </c>
      <c r="I149" s="36" t="str">
        <f t="shared" si="158"/>
        <v>项</v>
      </c>
      <c r="J149" s="36"/>
      <c r="L149" s="32">
        <v>0</v>
      </c>
      <c r="M149" s="32">
        <v>0</v>
      </c>
      <c r="N149" s="32">
        <f t="shared" si="169"/>
        <v>0</v>
      </c>
      <c r="O149" s="32">
        <v>0</v>
      </c>
      <c r="P149" s="32">
        <f>SUMIF([3]全区!$A$1400:$A$1554,A:A,[3]全区!$S$1400:$S$1554)</f>
        <v>0</v>
      </c>
      <c r="Q149" s="32">
        <f t="shared" si="170"/>
        <v>0</v>
      </c>
      <c r="R149" s="32">
        <v>0</v>
      </c>
      <c r="S149" s="34">
        <f>SUMIF([3]全区!$A$1:$A$65536,A:A,[3]全区!$T$1:$T$65536)</f>
        <v>0</v>
      </c>
      <c r="T149" s="32">
        <f t="shared" si="157"/>
        <v>0</v>
      </c>
      <c r="U149" s="31"/>
      <c r="V149" s="31"/>
    </row>
    <row r="150" s="32" customFormat="1" hidden="1" customHeight="1" spans="1:22">
      <c r="A150" s="64">
        <v>2146406</v>
      </c>
      <c r="B150" s="60" t="s">
        <v>1232</v>
      </c>
      <c r="C150" s="63">
        <f t="shared" si="165"/>
        <v>0</v>
      </c>
      <c r="D150" s="63"/>
      <c r="E150" s="63">
        <f t="shared" si="166"/>
        <v>0</v>
      </c>
      <c r="F150" s="63">
        <f t="shared" si="167"/>
        <v>0</v>
      </c>
      <c r="G150" s="63">
        <f t="shared" si="168"/>
        <v>0</v>
      </c>
      <c r="H150" s="106" t="str">
        <f t="shared" si="152"/>
        <v>否</v>
      </c>
      <c r="I150" s="36" t="str">
        <f t="shared" si="158"/>
        <v>项</v>
      </c>
      <c r="J150" s="36"/>
      <c r="L150" s="32">
        <v>0</v>
      </c>
      <c r="M150" s="32">
        <v>0</v>
      </c>
      <c r="N150" s="32">
        <f t="shared" si="169"/>
        <v>0</v>
      </c>
      <c r="O150" s="32">
        <v>0</v>
      </c>
      <c r="P150" s="32">
        <f>SUMIF([3]全区!$A$1400:$A$1554,A:A,[3]全区!$S$1400:$S$1554)</f>
        <v>0</v>
      </c>
      <c r="Q150" s="32">
        <f t="shared" si="170"/>
        <v>0</v>
      </c>
      <c r="R150" s="32">
        <v>0</v>
      </c>
      <c r="S150" s="34">
        <f>SUMIF([3]全区!$A$1:$A$65536,A:A,[3]全区!$T$1:$T$65536)</f>
        <v>0</v>
      </c>
      <c r="T150" s="32">
        <f t="shared" si="157"/>
        <v>0</v>
      </c>
      <c r="U150" s="31"/>
      <c r="V150" s="31"/>
    </row>
    <row r="151" s="32" customFormat="1" hidden="1" customHeight="1" spans="1:22">
      <c r="A151" s="64">
        <v>2146407</v>
      </c>
      <c r="B151" s="60" t="s">
        <v>1233</v>
      </c>
      <c r="C151" s="63">
        <f t="shared" si="165"/>
        <v>0</v>
      </c>
      <c r="D151" s="63"/>
      <c r="E151" s="63">
        <f t="shared" si="166"/>
        <v>0</v>
      </c>
      <c r="F151" s="63">
        <f t="shared" si="167"/>
        <v>0</v>
      </c>
      <c r="G151" s="63">
        <f t="shared" si="168"/>
        <v>0</v>
      </c>
      <c r="H151" s="106" t="str">
        <f t="shared" si="152"/>
        <v>否</v>
      </c>
      <c r="I151" s="36" t="str">
        <f t="shared" si="158"/>
        <v>项</v>
      </c>
      <c r="J151" s="36"/>
      <c r="L151" s="32">
        <v>0</v>
      </c>
      <c r="M151" s="32">
        <v>0</v>
      </c>
      <c r="N151" s="32">
        <f t="shared" si="169"/>
        <v>0</v>
      </c>
      <c r="O151" s="32">
        <v>0</v>
      </c>
      <c r="P151" s="32">
        <f>SUMIF([3]全区!$A$1400:$A$1554,A:A,[3]全区!$S$1400:$S$1554)</f>
        <v>0</v>
      </c>
      <c r="Q151" s="32">
        <f t="shared" si="170"/>
        <v>0</v>
      </c>
      <c r="R151" s="32">
        <v>0</v>
      </c>
      <c r="S151" s="34">
        <f>SUMIF([3]全区!$A$1:$A$65536,A:A,[3]全区!$T$1:$T$65536)</f>
        <v>0</v>
      </c>
      <c r="T151" s="32">
        <f t="shared" si="157"/>
        <v>0</v>
      </c>
      <c r="U151" s="31"/>
      <c r="V151" s="31"/>
    </row>
    <row r="152" s="32" customFormat="1" hidden="1" customHeight="1" spans="1:22">
      <c r="A152" s="64">
        <v>2146499</v>
      </c>
      <c r="B152" s="60" t="s">
        <v>1234</v>
      </c>
      <c r="C152" s="63">
        <f t="shared" si="165"/>
        <v>0</v>
      </c>
      <c r="D152" s="63"/>
      <c r="E152" s="63">
        <f t="shared" si="166"/>
        <v>0</v>
      </c>
      <c r="F152" s="63">
        <f t="shared" si="167"/>
        <v>0</v>
      </c>
      <c r="G152" s="63">
        <f t="shared" si="168"/>
        <v>0</v>
      </c>
      <c r="H152" s="106" t="str">
        <f t="shared" si="152"/>
        <v>否</v>
      </c>
      <c r="I152" s="36" t="str">
        <f t="shared" si="158"/>
        <v>项</v>
      </c>
      <c r="J152" s="36"/>
      <c r="L152" s="32">
        <v>0</v>
      </c>
      <c r="M152" s="32">
        <v>0</v>
      </c>
      <c r="N152" s="32">
        <f t="shared" si="169"/>
        <v>0</v>
      </c>
      <c r="O152" s="32">
        <v>0</v>
      </c>
      <c r="P152" s="32">
        <f>SUMIF([3]全区!$A$1400:$A$1554,A:A,[3]全区!$S$1400:$S$1554)</f>
        <v>0</v>
      </c>
      <c r="Q152" s="32">
        <f t="shared" si="170"/>
        <v>0</v>
      </c>
      <c r="R152" s="32">
        <v>0</v>
      </c>
      <c r="S152" s="34">
        <f>SUMIF([3]全区!$A$1:$A$65536,A:A,[3]全区!$T$1:$T$65536)</f>
        <v>0</v>
      </c>
      <c r="T152" s="32">
        <f t="shared" si="157"/>
        <v>0</v>
      </c>
      <c r="U152" s="31"/>
      <c r="V152" s="31"/>
    </row>
    <row r="153" s="98" customFormat="1" hidden="1" customHeight="1" spans="1:22">
      <c r="A153" s="64">
        <v>21468</v>
      </c>
      <c r="B153" s="60" t="s">
        <v>1235</v>
      </c>
      <c r="C153" s="66">
        <f t="shared" ref="C153:G153" si="171">SUM(C154:C159)</f>
        <v>0</v>
      </c>
      <c r="D153" s="66"/>
      <c r="E153" s="66">
        <f t="shared" si="171"/>
        <v>0</v>
      </c>
      <c r="F153" s="66">
        <f t="shared" si="171"/>
        <v>0</v>
      </c>
      <c r="G153" s="66">
        <f t="shared" si="171"/>
        <v>0</v>
      </c>
      <c r="H153" s="106" t="str">
        <f t="shared" si="152"/>
        <v>否</v>
      </c>
      <c r="I153" s="116" t="str">
        <f t="shared" si="158"/>
        <v>款</v>
      </c>
      <c r="J153" s="116"/>
      <c r="S153" s="34"/>
      <c r="T153" s="32">
        <f t="shared" si="157"/>
        <v>0</v>
      </c>
      <c r="U153" s="31"/>
      <c r="V153" s="31"/>
    </row>
    <row r="154" s="32" customFormat="1" hidden="1" customHeight="1" spans="1:22">
      <c r="A154" s="64">
        <v>2146801</v>
      </c>
      <c r="B154" s="60" t="s">
        <v>1236</v>
      </c>
      <c r="C154" s="63">
        <f t="shared" ref="C154:C159" si="172">N154+Q154</f>
        <v>0</v>
      </c>
      <c r="D154" s="63"/>
      <c r="E154" s="63">
        <f t="shared" ref="E154:E159" si="173">G154-C154</f>
        <v>0</v>
      </c>
      <c r="F154" s="63">
        <f t="shared" ref="F154:F159" si="174">T154</f>
        <v>0</v>
      </c>
      <c r="G154" s="63">
        <f t="shared" ref="G154:G159" si="175">C154+F154</f>
        <v>0</v>
      </c>
      <c r="H154" s="106" t="str">
        <f t="shared" si="152"/>
        <v>否</v>
      </c>
      <c r="I154" s="36" t="str">
        <f t="shared" si="158"/>
        <v>项</v>
      </c>
      <c r="J154" s="36"/>
      <c r="L154" s="32">
        <v>0</v>
      </c>
      <c r="M154" s="32">
        <v>0</v>
      </c>
      <c r="N154" s="32">
        <f t="shared" ref="N154:N159" si="176">ROUND(M154,0)</f>
        <v>0</v>
      </c>
      <c r="O154" s="32">
        <v>0</v>
      </c>
      <c r="P154" s="32">
        <f>SUMIF([3]全区!$A$1400:$A$1554,A:A,[3]全区!$S$1400:$S$1554)</f>
        <v>0</v>
      </c>
      <c r="Q154" s="32">
        <f t="shared" ref="Q154:Q159" si="177">ROUND(P154,0)</f>
        <v>0</v>
      </c>
      <c r="R154" s="32">
        <v>0</v>
      </c>
      <c r="S154" s="34">
        <f>SUMIF([3]全区!$A$1:$A$65536,A:A,[3]全区!$T$1:$T$65536)</f>
        <v>0</v>
      </c>
      <c r="T154" s="32">
        <f t="shared" si="157"/>
        <v>0</v>
      </c>
      <c r="U154" s="31"/>
      <c r="V154" s="31"/>
    </row>
    <row r="155" s="32" customFormat="1" hidden="1" customHeight="1" spans="1:22">
      <c r="A155" s="64">
        <v>2146802</v>
      </c>
      <c r="B155" s="60" t="s">
        <v>1237</v>
      </c>
      <c r="C155" s="63">
        <f t="shared" si="172"/>
        <v>0</v>
      </c>
      <c r="D155" s="63"/>
      <c r="E155" s="63">
        <f t="shared" si="173"/>
        <v>0</v>
      </c>
      <c r="F155" s="63">
        <f t="shared" si="174"/>
        <v>0</v>
      </c>
      <c r="G155" s="63">
        <f t="shared" si="175"/>
        <v>0</v>
      </c>
      <c r="H155" s="106" t="str">
        <f t="shared" si="152"/>
        <v>否</v>
      </c>
      <c r="I155" s="36" t="str">
        <f t="shared" si="158"/>
        <v>项</v>
      </c>
      <c r="J155" s="36"/>
      <c r="L155" s="32">
        <v>0</v>
      </c>
      <c r="M155" s="32">
        <v>0</v>
      </c>
      <c r="N155" s="32">
        <f t="shared" si="176"/>
        <v>0</v>
      </c>
      <c r="O155" s="32">
        <v>0</v>
      </c>
      <c r="P155" s="32">
        <f>SUMIF([3]全区!$A$1400:$A$1554,A:A,[3]全区!$S$1400:$S$1554)</f>
        <v>0</v>
      </c>
      <c r="Q155" s="32">
        <f t="shared" si="177"/>
        <v>0</v>
      </c>
      <c r="R155" s="32">
        <v>0</v>
      </c>
      <c r="S155" s="34">
        <f>SUMIF([3]全区!$A$1:$A$65536,A:A,[3]全区!$T$1:$T$65536)</f>
        <v>0</v>
      </c>
      <c r="T155" s="32">
        <f t="shared" si="157"/>
        <v>0</v>
      </c>
      <c r="U155" s="31"/>
      <c r="V155" s="31"/>
    </row>
    <row r="156" s="32" customFormat="1" hidden="1" customHeight="1" spans="1:22">
      <c r="A156" s="64">
        <v>2146803</v>
      </c>
      <c r="B156" s="60" t="s">
        <v>1238</v>
      </c>
      <c r="C156" s="63">
        <f t="shared" si="172"/>
        <v>0</v>
      </c>
      <c r="D156" s="63"/>
      <c r="E156" s="63">
        <f t="shared" si="173"/>
        <v>0</v>
      </c>
      <c r="F156" s="63">
        <f t="shared" si="174"/>
        <v>0</v>
      </c>
      <c r="G156" s="63">
        <f t="shared" si="175"/>
        <v>0</v>
      </c>
      <c r="H156" s="106" t="str">
        <f t="shared" si="152"/>
        <v>否</v>
      </c>
      <c r="I156" s="36" t="str">
        <f t="shared" si="158"/>
        <v>项</v>
      </c>
      <c r="J156" s="36"/>
      <c r="L156" s="32">
        <v>0</v>
      </c>
      <c r="M156" s="32">
        <v>0</v>
      </c>
      <c r="N156" s="32">
        <f t="shared" si="176"/>
        <v>0</v>
      </c>
      <c r="O156" s="32">
        <v>0</v>
      </c>
      <c r="P156" s="32">
        <f>SUMIF([3]全区!$A$1400:$A$1554,A:A,[3]全区!$S$1400:$S$1554)</f>
        <v>0</v>
      </c>
      <c r="Q156" s="32">
        <f t="shared" si="177"/>
        <v>0</v>
      </c>
      <c r="R156" s="32">
        <v>0</v>
      </c>
      <c r="S156" s="34">
        <f>SUMIF([3]全区!$A$1:$A$65536,A:A,[3]全区!$T$1:$T$65536)</f>
        <v>0</v>
      </c>
      <c r="T156" s="32">
        <f t="shared" si="157"/>
        <v>0</v>
      </c>
      <c r="U156" s="31"/>
      <c r="V156" s="31"/>
    </row>
    <row r="157" s="32" customFormat="1" hidden="1" customHeight="1" spans="1:22">
      <c r="A157" s="64">
        <v>2146804</v>
      </c>
      <c r="B157" s="60" t="s">
        <v>1239</v>
      </c>
      <c r="C157" s="63">
        <f t="shared" si="172"/>
        <v>0</v>
      </c>
      <c r="D157" s="63"/>
      <c r="E157" s="63">
        <f t="shared" si="173"/>
        <v>0</v>
      </c>
      <c r="F157" s="63">
        <f t="shared" si="174"/>
        <v>0</v>
      </c>
      <c r="G157" s="63">
        <f t="shared" si="175"/>
        <v>0</v>
      </c>
      <c r="H157" s="106" t="str">
        <f t="shared" si="152"/>
        <v>否</v>
      </c>
      <c r="I157" s="36" t="str">
        <f t="shared" si="158"/>
        <v>项</v>
      </c>
      <c r="J157" s="36"/>
      <c r="L157" s="32">
        <v>0</v>
      </c>
      <c r="M157" s="32">
        <v>0</v>
      </c>
      <c r="N157" s="32">
        <f t="shared" si="176"/>
        <v>0</v>
      </c>
      <c r="O157" s="32">
        <v>0</v>
      </c>
      <c r="P157" s="32">
        <f>SUMIF([3]全区!$A$1400:$A$1554,A:A,[3]全区!$S$1400:$S$1554)</f>
        <v>0</v>
      </c>
      <c r="Q157" s="32">
        <f t="shared" si="177"/>
        <v>0</v>
      </c>
      <c r="R157" s="32">
        <v>0</v>
      </c>
      <c r="S157" s="34">
        <f>SUMIF([3]全区!$A$1:$A$65536,A:A,[3]全区!$T$1:$T$65536)</f>
        <v>0</v>
      </c>
      <c r="T157" s="32">
        <f t="shared" si="157"/>
        <v>0</v>
      </c>
      <c r="U157" s="31"/>
      <c r="V157" s="31"/>
    </row>
    <row r="158" s="32" customFormat="1" hidden="1" customHeight="1" spans="1:22">
      <c r="A158" s="64">
        <v>2146805</v>
      </c>
      <c r="B158" s="60" t="s">
        <v>1240</v>
      </c>
      <c r="C158" s="63">
        <f t="shared" si="172"/>
        <v>0</v>
      </c>
      <c r="D158" s="63"/>
      <c r="E158" s="63">
        <f t="shared" si="173"/>
        <v>0</v>
      </c>
      <c r="F158" s="63">
        <f t="shared" si="174"/>
        <v>0</v>
      </c>
      <c r="G158" s="63">
        <f t="shared" si="175"/>
        <v>0</v>
      </c>
      <c r="H158" s="106" t="str">
        <f t="shared" si="152"/>
        <v>否</v>
      </c>
      <c r="I158" s="36" t="str">
        <f t="shared" si="158"/>
        <v>项</v>
      </c>
      <c r="J158" s="36"/>
      <c r="L158" s="32">
        <v>0</v>
      </c>
      <c r="M158" s="32">
        <v>0</v>
      </c>
      <c r="N158" s="32">
        <f t="shared" si="176"/>
        <v>0</v>
      </c>
      <c r="O158" s="32">
        <v>0</v>
      </c>
      <c r="P158" s="32">
        <f>SUMIF([3]全区!$A$1400:$A$1554,A:A,[3]全区!$S$1400:$S$1554)</f>
        <v>0</v>
      </c>
      <c r="Q158" s="32">
        <f t="shared" si="177"/>
        <v>0</v>
      </c>
      <c r="R158" s="32">
        <v>0</v>
      </c>
      <c r="S158" s="34">
        <f>SUMIF([3]全区!$A$1:$A$65536,A:A,[3]全区!$T$1:$T$65536)</f>
        <v>0</v>
      </c>
      <c r="T158" s="32">
        <f t="shared" si="157"/>
        <v>0</v>
      </c>
      <c r="U158" s="31"/>
      <c r="V158" s="31"/>
    </row>
    <row r="159" s="32" customFormat="1" hidden="1" customHeight="1" spans="1:22">
      <c r="A159" s="64">
        <v>2146899</v>
      </c>
      <c r="B159" s="60" t="s">
        <v>1241</v>
      </c>
      <c r="C159" s="63">
        <f t="shared" si="172"/>
        <v>0</v>
      </c>
      <c r="D159" s="63"/>
      <c r="E159" s="63">
        <f t="shared" si="173"/>
        <v>0</v>
      </c>
      <c r="F159" s="63">
        <f t="shared" si="174"/>
        <v>0</v>
      </c>
      <c r="G159" s="63">
        <f t="shared" si="175"/>
        <v>0</v>
      </c>
      <c r="H159" s="106" t="str">
        <f t="shared" si="152"/>
        <v>否</v>
      </c>
      <c r="I159" s="36" t="str">
        <f t="shared" si="158"/>
        <v>项</v>
      </c>
      <c r="J159" s="36"/>
      <c r="L159" s="32">
        <v>0</v>
      </c>
      <c r="M159" s="32">
        <v>0</v>
      </c>
      <c r="N159" s="32">
        <f t="shared" si="176"/>
        <v>0</v>
      </c>
      <c r="O159" s="32">
        <v>0</v>
      </c>
      <c r="P159" s="32">
        <f>SUMIF([3]全区!$A$1400:$A$1554,A:A,[3]全区!$S$1400:$S$1554)</f>
        <v>0</v>
      </c>
      <c r="Q159" s="32">
        <f t="shared" si="177"/>
        <v>0</v>
      </c>
      <c r="R159" s="32">
        <v>0</v>
      </c>
      <c r="S159" s="34">
        <f>SUMIF([3]全区!$A$1:$A$65536,A:A,[3]全区!$T$1:$T$65536)</f>
        <v>0</v>
      </c>
      <c r="T159" s="32">
        <f t="shared" si="157"/>
        <v>0</v>
      </c>
      <c r="U159" s="31"/>
      <c r="V159" s="31"/>
    </row>
    <row r="160" s="32" customFormat="1" hidden="1" customHeight="1" spans="1:22">
      <c r="A160" s="64">
        <v>21469</v>
      </c>
      <c r="B160" s="60" t="s">
        <v>1242</v>
      </c>
      <c r="C160" s="66">
        <f t="shared" ref="C160:G160" si="178">SUM(C161:C168)</f>
        <v>0</v>
      </c>
      <c r="D160" s="66"/>
      <c r="E160" s="66">
        <f t="shared" si="178"/>
        <v>0</v>
      </c>
      <c r="F160" s="66">
        <f t="shared" si="178"/>
        <v>0</v>
      </c>
      <c r="G160" s="66">
        <f t="shared" si="178"/>
        <v>0</v>
      </c>
      <c r="H160" s="106" t="str">
        <f t="shared" si="152"/>
        <v>否</v>
      </c>
      <c r="I160" s="36" t="str">
        <f t="shared" si="158"/>
        <v>款</v>
      </c>
      <c r="J160" s="36"/>
      <c r="S160" s="34"/>
      <c r="T160" s="32">
        <f t="shared" si="157"/>
        <v>0</v>
      </c>
      <c r="U160" s="31"/>
      <c r="V160" s="31"/>
    </row>
    <row r="161" s="32" customFormat="1" hidden="1" customHeight="1" spans="1:22">
      <c r="A161" s="64">
        <v>2146901</v>
      </c>
      <c r="B161" s="60" t="s">
        <v>1243</v>
      </c>
      <c r="C161" s="63">
        <f t="shared" ref="C161:C168" si="179">N161+Q161</f>
        <v>0</v>
      </c>
      <c r="D161" s="63"/>
      <c r="E161" s="63">
        <f t="shared" ref="E161:E168" si="180">G161-C161</f>
        <v>0</v>
      </c>
      <c r="F161" s="63">
        <f t="shared" ref="F161:F168" si="181">T161</f>
        <v>0</v>
      </c>
      <c r="G161" s="63">
        <f t="shared" ref="G161:G168" si="182">C161+F161</f>
        <v>0</v>
      </c>
      <c r="H161" s="106" t="str">
        <f t="shared" si="152"/>
        <v>否</v>
      </c>
      <c r="I161" s="36" t="str">
        <f t="shared" si="158"/>
        <v>项</v>
      </c>
      <c r="J161" s="36"/>
      <c r="L161" s="32">
        <v>0</v>
      </c>
      <c r="M161" s="32">
        <v>0</v>
      </c>
      <c r="N161" s="32">
        <f t="shared" ref="N161:N168" si="183">ROUND(M161,0)</f>
        <v>0</v>
      </c>
      <c r="O161" s="32">
        <v>0</v>
      </c>
      <c r="P161" s="32">
        <f>SUMIF([3]全区!$A$1400:$A$1554,A:A,[3]全区!$S$1400:$S$1554)</f>
        <v>0</v>
      </c>
      <c r="Q161" s="32">
        <f t="shared" ref="Q161:Q168" si="184">ROUND(P161,0)</f>
        <v>0</v>
      </c>
      <c r="R161" s="32">
        <v>0</v>
      </c>
      <c r="S161" s="34">
        <f>SUMIF([3]全区!$A$1:$A$65536,A:A,[3]全区!$T$1:$T$65536)</f>
        <v>0</v>
      </c>
      <c r="T161" s="32">
        <f t="shared" si="157"/>
        <v>0</v>
      </c>
      <c r="U161" s="31"/>
      <c r="V161" s="31"/>
    </row>
    <row r="162" s="32" customFormat="1" hidden="1" customHeight="1" spans="1:22">
      <c r="A162" s="64">
        <v>2146902</v>
      </c>
      <c r="B162" s="60" t="s">
        <v>1244</v>
      </c>
      <c r="C162" s="63">
        <f t="shared" si="179"/>
        <v>0</v>
      </c>
      <c r="D162" s="63"/>
      <c r="E162" s="63">
        <f t="shared" si="180"/>
        <v>0</v>
      </c>
      <c r="F162" s="63">
        <f t="shared" si="181"/>
        <v>0</v>
      </c>
      <c r="G162" s="63">
        <f t="shared" si="182"/>
        <v>0</v>
      </c>
      <c r="H162" s="106" t="str">
        <f t="shared" si="152"/>
        <v>否</v>
      </c>
      <c r="I162" s="36" t="str">
        <f t="shared" si="158"/>
        <v>项</v>
      </c>
      <c r="J162" s="36"/>
      <c r="L162" s="32">
        <v>0</v>
      </c>
      <c r="M162" s="32">
        <v>0</v>
      </c>
      <c r="N162" s="32">
        <f t="shared" si="183"/>
        <v>0</v>
      </c>
      <c r="O162" s="32">
        <v>0</v>
      </c>
      <c r="P162" s="32">
        <f>SUMIF([3]全区!$A$1400:$A$1554,A:A,[3]全区!$S$1400:$S$1554)</f>
        <v>0</v>
      </c>
      <c r="Q162" s="32">
        <f t="shared" si="184"/>
        <v>0</v>
      </c>
      <c r="R162" s="32">
        <v>0</v>
      </c>
      <c r="S162" s="34">
        <f>SUMIF([3]全区!$A$1:$A$65536,A:A,[3]全区!$T$1:$T$65536)</f>
        <v>0</v>
      </c>
      <c r="T162" s="32">
        <f t="shared" si="157"/>
        <v>0</v>
      </c>
      <c r="U162" s="31"/>
      <c r="V162" s="31"/>
    </row>
    <row r="163" s="32" customFormat="1" hidden="1" customHeight="1" spans="1:22">
      <c r="A163" s="64">
        <v>2146903</v>
      </c>
      <c r="B163" s="60" t="s">
        <v>1245</v>
      </c>
      <c r="C163" s="63">
        <f t="shared" si="179"/>
        <v>0</v>
      </c>
      <c r="D163" s="63"/>
      <c r="E163" s="63">
        <f t="shared" si="180"/>
        <v>0</v>
      </c>
      <c r="F163" s="63">
        <f t="shared" si="181"/>
        <v>0</v>
      </c>
      <c r="G163" s="63">
        <f t="shared" si="182"/>
        <v>0</v>
      </c>
      <c r="H163" s="106" t="str">
        <f t="shared" si="152"/>
        <v>否</v>
      </c>
      <c r="I163" s="36" t="str">
        <f t="shared" si="158"/>
        <v>项</v>
      </c>
      <c r="J163" s="36"/>
      <c r="L163" s="32">
        <v>0</v>
      </c>
      <c r="M163" s="32">
        <v>0</v>
      </c>
      <c r="N163" s="32">
        <f t="shared" si="183"/>
        <v>0</v>
      </c>
      <c r="O163" s="32">
        <v>0</v>
      </c>
      <c r="P163" s="32">
        <f>SUMIF([3]全区!$A$1400:$A$1554,A:A,[3]全区!$S$1400:$S$1554)</f>
        <v>0</v>
      </c>
      <c r="Q163" s="32">
        <f t="shared" si="184"/>
        <v>0</v>
      </c>
      <c r="R163" s="32">
        <v>0</v>
      </c>
      <c r="S163" s="34">
        <f>SUMIF([3]全区!$A$1:$A$65536,A:A,[3]全区!$T$1:$T$65536)</f>
        <v>0</v>
      </c>
      <c r="T163" s="32">
        <f t="shared" si="157"/>
        <v>0</v>
      </c>
      <c r="U163" s="31"/>
      <c r="V163" s="31"/>
    </row>
    <row r="164" s="32" customFormat="1" hidden="1" customHeight="1" spans="1:22">
      <c r="A164" s="64">
        <v>2146904</v>
      </c>
      <c r="B164" s="60" t="s">
        <v>1246</v>
      </c>
      <c r="C164" s="63">
        <f t="shared" si="179"/>
        <v>0</v>
      </c>
      <c r="D164" s="63"/>
      <c r="E164" s="63">
        <f t="shared" si="180"/>
        <v>0</v>
      </c>
      <c r="F164" s="63">
        <f t="shared" si="181"/>
        <v>0</v>
      </c>
      <c r="G164" s="63">
        <f t="shared" si="182"/>
        <v>0</v>
      </c>
      <c r="H164" s="106" t="str">
        <f t="shared" si="152"/>
        <v>否</v>
      </c>
      <c r="I164" s="36" t="str">
        <f t="shared" si="158"/>
        <v>项</v>
      </c>
      <c r="J164" s="36"/>
      <c r="L164" s="32">
        <v>0</v>
      </c>
      <c r="M164" s="32">
        <v>0</v>
      </c>
      <c r="N164" s="32">
        <f t="shared" si="183"/>
        <v>0</v>
      </c>
      <c r="O164" s="32">
        <v>0</v>
      </c>
      <c r="P164" s="32">
        <f>SUMIF([3]全区!$A$1400:$A$1554,A:A,[3]全区!$S$1400:$S$1554)</f>
        <v>0</v>
      </c>
      <c r="Q164" s="32">
        <f t="shared" si="184"/>
        <v>0</v>
      </c>
      <c r="R164" s="32">
        <v>0</v>
      </c>
      <c r="S164" s="34">
        <f>SUMIF([3]全区!$A$1:$A$65536,A:A,[3]全区!$T$1:$T$65536)</f>
        <v>0</v>
      </c>
      <c r="T164" s="32">
        <f t="shared" si="157"/>
        <v>0</v>
      </c>
      <c r="U164" s="31"/>
      <c r="V164" s="31"/>
    </row>
    <row r="165" s="32" customFormat="1" hidden="1" customHeight="1" spans="1:22">
      <c r="A165" s="64">
        <v>2146906</v>
      </c>
      <c r="B165" s="60" t="s">
        <v>1247</v>
      </c>
      <c r="C165" s="63">
        <f t="shared" si="179"/>
        <v>0</v>
      </c>
      <c r="D165" s="63"/>
      <c r="E165" s="63">
        <f t="shared" si="180"/>
        <v>0</v>
      </c>
      <c r="F165" s="63">
        <f t="shared" si="181"/>
        <v>0</v>
      </c>
      <c r="G165" s="63">
        <f t="shared" si="182"/>
        <v>0</v>
      </c>
      <c r="H165" s="106" t="str">
        <f t="shared" si="152"/>
        <v>否</v>
      </c>
      <c r="I165" s="36" t="str">
        <f t="shared" si="158"/>
        <v>项</v>
      </c>
      <c r="J165" s="36"/>
      <c r="L165" s="32">
        <v>0</v>
      </c>
      <c r="M165" s="32">
        <v>0</v>
      </c>
      <c r="N165" s="32">
        <f t="shared" si="183"/>
        <v>0</v>
      </c>
      <c r="O165" s="32">
        <v>0</v>
      </c>
      <c r="P165" s="32">
        <f>SUMIF([3]全区!$A$1400:$A$1554,A:A,[3]全区!$S$1400:$S$1554)</f>
        <v>0</v>
      </c>
      <c r="Q165" s="32">
        <f t="shared" si="184"/>
        <v>0</v>
      </c>
      <c r="R165" s="32">
        <v>0</v>
      </c>
      <c r="S165" s="34">
        <f>SUMIF([3]全区!$A$1:$A$65536,A:A,[3]全区!$T$1:$T$65536)</f>
        <v>0</v>
      </c>
      <c r="T165" s="32">
        <f t="shared" si="157"/>
        <v>0</v>
      </c>
      <c r="U165" s="31"/>
      <c r="V165" s="31"/>
    </row>
    <row r="166" s="32" customFormat="1" hidden="1" customHeight="1" spans="1:22">
      <c r="A166" s="64">
        <v>2146907</v>
      </c>
      <c r="B166" s="60" t="s">
        <v>1248</v>
      </c>
      <c r="C166" s="63">
        <f t="shared" si="179"/>
        <v>0</v>
      </c>
      <c r="D166" s="63"/>
      <c r="E166" s="63">
        <f t="shared" si="180"/>
        <v>0</v>
      </c>
      <c r="F166" s="63">
        <f t="shared" si="181"/>
        <v>0</v>
      </c>
      <c r="G166" s="63">
        <f t="shared" si="182"/>
        <v>0</v>
      </c>
      <c r="H166" s="106" t="str">
        <f t="shared" si="152"/>
        <v>否</v>
      </c>
      <c r="I166" s="36" t="str">
        <f t="shared" si="158"/>
        <v>项</v>
      </c>
      <c r="J166" s="36"/>
      <c r="L166" s="32">
        <v>0</v>
      </c>
      <c r="M166" s="32">
        <v>0</v>
      </c>
      <c r="N166" s="32">
        <f t="shared" si="183"/>
        <v>0</v>
      </c>
      <c r="O166" s="32">
        <v>0</v>
      </c>
      <c r="P166" s="32">
        <f>SUMIF([3]全区!$A$1400:$A$1554,A:A,[3]全区!$S$1400:$S$1554)</f>
        <v>0</v>
      </c>
      <c r="Q166" s="32">
        <f t="shared" si="184"/>
        <v>0</v>
      </c>
      <c r="R166" s="32">
        <v>0</v>
      </c>
      <c r="S166" s="34">
        <f>SUMIF([3]全区!$A$1:$A$65536,A:A,[3]全区!$T$1:$T$65536)</f>
        <v>0</v>
      </c>
      <c r="T166" s="32">
        <f t="shared" si="157"/>
        <v>0</v>
      </c>
      <c r="U166" s="31"/>
      <c r="V166" s="31"/>
    </row>
    <row r="167" s="32" customFormat="1" hidden="1" customHeight="1" spans="1:22">
      <c r="A167" s="64">
        <v>2146908</v>
      </c>
      <c r="B167" s="60" t="s">
        <v>1249</v>
      </c>
      <c r="C167" s="63">
        <f t="shared" si="179"/>
        <v>0</v>
      </c>
      <c r="D167" s="63"/>
      <c r="E167" s="63">
        <f t="shared" si="180"/>
        <v>0</v>
      </c>
      <c r="F167" s="63">
        <f t="shared" si="181"/>
        <v>0</v>
      </c>
      <c r="G167" s="63">
        <f t="shared" si="182"/>
        <v>0</v>
      </c>
      <c r="H167" s="106" t="str">
        <f t="shared" si="152"/>
        <v>否</v>
      </c>
      <c r="I167" s="36" t="str">
        <f t="shared" si="158"/>
        <v>项</v>
      </c>
      <c r="J167" s="36"/>
      <c r="L167" s="32">
        <v>0</v>
      </c>
      <c r="M167" s="32">
        <v>0</v>
      </c>
      <c r="N167" s="32">
        <f t="shared" si="183"/>
        <v>0</v>
      </c>
      <c r="O167" s="32">
        <v>0</v>
      </c>
      <c r="P167" s="32">
        <f>SUMIF([3]全区!$A$1400:$A$1554,A:A,[3]全区!$S$1400:$S$1554)</f>
        <v>0</v>
      </c>
      <c r="Q167" s="32">
        <f t="shared" si="184"/>
        <v>0</v>
      </c>
      <c r="R167" s="32">
        <v>0</v>
      </c>
      <c r="S167" s="34">
        <f>SUMIF([3]全区!$A$1:$A$65536,A:A,[3]全区!$T$1:$T$65536)</f>
        <v>0</v>
      </c>
      <c r="T167" s="32">
        <f t="shared" si="157"/>
        <v>0</v>
      </c>
      <c r="U167" s="31"/>
      <c r="V167" s="31"/>
    </row>
    <row r="168" s="32" customFormat="1" hidden="1" customHeight="1" spans="1:22">
      <c r="A168" s="64">
        <v>2146999</v>
      </c>
      <c r="B168" s="60" t="s">
        <v>1250</v>
      </c>
      <c r="C168" s="63">
        <f t="shared" si="179"/>
        <v>0</v>
      </c>
      <c r="D168" s="63"/>
      <c r="E168" s="63">
        <f t="shared" si="180"/>
        <v>0</v>
      </c>
      <c r="F168" s="63">
        <f t="shared" si="181"/>
        <v>0</v>
      </c>
      <c r="G168" s="63">
        <f t="shared" si="182"/>
        <v>0</v>
      </c>
      <c r="H168" s="106" t="str">
        <f t="shared" si="152"/>
        <v>否</v>
      </c>
      <c r="I168" s="36" t="str">
        <f t="shared" si="158"/>
        <v>项</v>
      </c>
      <c r="J168" s="36"/>
      <c r="L168" s="32">
        <v>0</v>
      </c>
      <c r="M168" s="32">
        <v>0</v>
      </c>
      <c r="N168" s="32">
        <f t="shared" si="183"/>
        <v>0</v>
      </c>
      <c r="O168" s="32">
        <v>0</v>
      </c>
      <c r="P168" s="32">
        <f>SUMIF([3]全区!$A$1400:$A$1554,A:A,[3]全区!$S$1400:$S$1554)</f>
        <v>0</v>
      </c>
      <c r="Q168" s="32">
        <f t="shared" si="184"/>
        <v>0</v>
      </c>
      <c r="R168" s="32">
        <v>0</v>
      </c>
      <c r="S168" s="34">
        <f>SUMIF([3]全区!$A$1:$A$65536,A:A,[3]全区!$T$1:$T$65536)</f>
        <v>0</v>
      </c>
      <c r="T168" s="32">
        <f t="shared" si="157"/>
        <v>0</v>
      </c>
      <c r="U168" s="31"/>
      <c r="V168" s="31"/>
    </row>
    <row r="169" s="32" customFormat="1" hidden="1" customHeight="1" spans="1:22">
      <c r="A169" s="64">
        <v>21470</v>
      </c>
      <c r="B169" s="60" t="s">
        <v>1251</v>
      </c>
      <c r="C169" s="66">
        <f t="shared" ref="C169:G169" si="185">SUM(C170:C171)</f>
        <v>0</v>
      </c>
      <c r="D169" s="66"/>
      <c r="E169" s="66">
        <f t="shared" si="185"/>
        <v>0</v>
      </c>
      <c r="F169" s="66">
        <f t="shared" si="185"/>
        <v>0</v>
      </c>
      <c r="G169" s="66">
        <f t="shared" si="185"/>
        <v>0</v>
      </c>
      <c r="H169" s="106" t="str">
        <f t="shared" si="152"/>
        <v>否</v>
      </c>
      <c r="I169" s="36" t="str">
        <f t="shared" si="158"/>
        <v>款</v>
      </c>
      <c r="J169" s="36"/>
      <c r="S169" s="34"/>
      <c r="T169" s="32">
        <f t="shared" ref="T169:T234" si="186">ROUND(S169,0)</f>
        <v>0</v>
      </c>
      <c r="U169" s="31"/>
      <c r="V169" s="31"/>
    </row>
    <row r="170" s="32" customFormat="1" hidden="1" customHeight="1" spans="1:22">
      <c r="A170" s="64">
        <v>2147001</v>
      </c>
      <c r="B170" s="60" t="s">
        <v>1213</v>
      </c>
      <c r="C170" s="63">
        <f t="shared" ref="C170:C175" si="187">N170+Q170</f>
        <v>0</v>
      </c>
      <c r="D170" s="63"/>
      <c r="E170" s="63">
        <f t="shared" ref="E170:E175" si="188">G170-C170</f>
        <v>0</v>
      </c>
      <c r="F170" s="63">
        <f t="shared" ref="F170:F175" si="189">T170</f>
        <v>0</v>
      </c>
      <c r="G170" s="63">
        <f t="shared" ref="G170:G175" si="190">C170+F170</f>
        <v>0</v>
      </c>
      <c r="H170" s="106" t="str">
        <f t="shared" si="152"/>
        <v>否</v>
      </c>
      <c r="I170" s="36" t="str">
        <f t="shared" si="158"/>
        <v>项</v>
      </c>
      <c r="J170" s="36"/>
      <c r="L170" s="32">
        <v>0</v>
      </c>
      <c r="M170" s="32">
        <v>0</v>
      </c>
      <c r="N170" s="32">
        <f>ROUND(M170,0)</f>
        <v>0</v>
      </c>
      <c r="O170" s="32">
        <v>0</v>
      </c>
      <c r="P170" s="32">
        <f>SUMIF([3]全区!$A$1400:$A$1554,A:A,[3]全区!$S$1400:$S$1554)</f>
        <v>0</v>
      </c>
      <c r="Q170" s="32">
        <f>ROUND(P170,0)</f>
        <v>0</v>
      </c>
      <c r="R170" s="32">
        <v>0</v>
      </c>
      <c r="S170" s="34">
        <f>SUMIF([3]全区!$A$1:$A$65536,A:A,[3]全区!$T$1:$T$65536)</f>
        <v>0</v>
      </c>
      <c r="T170" s="32">
        <f t="shared" si="186"/>
        <v>0</v>
      </c>
      <c r="U170" s="31"/>
      <c r="V170" s="31"/>
    </row>
    <row r="171" s="32" customFormat="1" hidden="1" customHeight="1" spans="1:22">
      <c r="A171" s="64">
        <v>2147099</v>
      </c>
      <c r="B171" s="60" t="s">
        <v>1252</v>
      </c>
      <c r="C171" s="63">
        <f t="shared" si="187"/>
        <v>0</v>
      </c>
      <c r="D171" s="63"/>
      <c r="E171" s="63">
        <f t="shared" si="188"/>
        <v>0</v>
      </c>
      <c r="F171" s="63">
        <f t="shared" si="189"/>
        <v>0</v>
      </c>
      <c r="G171" s="63">
        <f t="shared" si="190"/>
        <v>0</v>
      </c>
      <c r="H171" s="106" t="str">
        <f t="shared" si="152"/>
        <v>否</v>
      </c>
      <c r="I171" s="36" t="str">
        <f t="shared" si="158"/>
        <v>项</v>
      </c>
      <c r="J171" s="36"/>
      <c r="L171" s="32">
        <v>0</v>
      </c>
      <c r="M171" s="32">
        <v>0</v>
      </c>
      <c r="N171" s="32">
        <f>ROUND(M171,0)</f>
        <v>0</v>
      </c>
      <c r="O171" s="32">
        <v>0</v>
      </c>
      <c r="P171" s="32">
        <f>SUMIF([3]全区!$A$1400:$A$1554,A:A,[3]全区!$S$1400:$S$1554)</f>
        <v>0</v>
      </c>
      <c r="Q171" s="32">
        <f>ROUND(P171,0)</f>
        <v>0</v>
      </c>
      <c r="R171" s="32">
        <v>0</v>
      </c>
      <c r="S171" s="34">
        <f>SUMIF([3]全区!$A$1:$A$65536,A:A,[3]全区!$T$1:$T$65536)</f>
        <v>0</v>
      </c>
      <c r="T171" s="32">
        <f t="shared" si="186"/>
        <v>0</v>
      </c>
      <c r="U171" s="31"/>
      <c r="V171" s="31"/>
    </row>
    <row r="172" s="98" customFormat="1" hidden="1" customHeight="1" spans="1:22">
      <c r="A172" s="64">
        <v>21471</v>
      </c>
      <c r="B172" s="60" t="s">
        <v>1253</v>
      </c>
      <c r="C172" s="66">
        <f t="shared" ref="C172:G172" si="191">SUM(C173:C174)</f>
        <v>0</v>
      </c>
      <c r="D172" s="66"/>
      <c r="E172" s="66">
        <f t="shared" si="191"/>
        <v>0</v>
      </c>
      <c r="F172" s="66">
        <f t="shared" si="191"/>
        <v>0</v>
      </c>
      <c r="G172" s="66">
        <f t="shared" si="191"/>
        <v>0</v>
      </c>
      <c r="H172" s="106" t="str">
        <f t="shared" si="152"/>
        <v>否</v>
      </c>
      <c r="I172" s="116" t="str">
        <f t="shared" si="158"/>
        <v>款</v>
      </c>
      <c r="J172" s="116"/>
      <c r="S172" s="34"/>
      <c r="T172" s="32">
        <f t="shared" si="186"/>
        <v>0</v>
      </c>
      <c r="U172" s="31"/>
      <c r="V172" s="31"/>
    </row>
    <row r="173" s="32" customFormat="1" hidden="1" customHeight="1" spans="1:22">
      <c r="A173" s="64">
        <v>2147101</v>
      </c>
      <c r="B173" s="60" t="s">
        <v>1213</v>
      </c>
      <c r="C173" s="63">
        <f t="shared" si="187"/>
        <v>0</v>
      </c>
      <c r="D173" s="63"/>
      <c r="E173" s="63">
        <f t="shared" si="188"/>
        <v>0</v>
      </c>
      <c r="F173" s="63">
        <f t="shared" si="189"/>
        <v>0</v>
      </c>
      <c r="G173" s="63">
        <f t="shared" si="190"/>
        <v>0</v>
      </c>
      <c r="H173" s="106" t="str">
        <f t="shared" si="152"/>
        <v>否</v>
      </c>
      <c r="I173" s="36" t="str">
        <f t="shared" si="158"/>
        <v>项</v>
      </c>
      <c r="J173" s="36"/>
      <c r="L173" s="32">
        <v>0</v>
      </c>
      <c r="M173" s="32">
        <v>0</v>
      </c>
      <c r="N173" s="32">
        <f t="shared" ref="N173:N175" si="192">ROUND(M173,0)</f>
        <v>0</v>
      </c>
      <c r="O173" s="32">
        <v>0</v>
      </c>
      <c r="P173" s="32">
        <f>SUMIF([3]全区!$A$1400:$A$1554,A:A,[3]全区!$S$1400:$S$1554)</f>
        <v>0</v>
      </c>
      <c r="Q173" s="32">
        <f t="shared" ref="Q173:Q175" si="193">ROUND(P173,0)</f>
        <v>0</v>
      </c>
      <c r="R173" s="32">
        <v>0</v>
      </c>
      <c r="S173" s="34">
        <f>SUMIF([3]全区!$A$1:$A$65536,A:A,[3]全区!$T$1:$T$65536)</f>
        <v>0</v>
      </c>
      <c r="T173" s="32">
        <f t="shared" si="186"/>
        <v>0</v>
      </c>
      <c r="U173" s="31"/>
      <c r="V173" s="31"/>
    </row>
    <row r="174" s="32" customFormat="1" hidden="1" customHeight="1" spans="1:22">
      <c r="A174" s="64">
        <v>2147199</v>
      </c>
      <c r="B174" s="60" t="s">
        <v>1254</v>
      </c>
      <c r="C174" s="63">
        <f t="shared" si="187"/>
        <v>0</v>
      </c>
      <c r="D174" s="63"/>
      <c r="E174" s="63">
        <f t="shared" si="188"/>
        <v>0</v>
      </c>
      <c r="F174" s="63">
        <f t="shared" si="189"/>
        <v>0</v>
      </c>
      <c r="G174" s="63">
        <f t="shared" si="190"/>
        <v>0</v>
      </c>
      <c r="H174" s="106" t="str">
        <f t="shared" si="152"/>
        <v>否</v>
      </c>
      <c r="I174" s="36" t="str">
        <f t="shared" si="158"/>
        <v>项</v>
      </c>
      <c r="J174" s="36"/>
      <c r="L174" s="32">
        <v>0</v>
      </c>
      <c r="M174" s="32">
        <v>0</v>
      </c>
      <c r="N174" s="32">
        <f t="shared" si="192"/>
        <v>0</v>
      </c>
      <c r="O174" s="32">
        <v>0</v>
      </c>
      <c r="P174" s="32">
        <f>SUMIF([3]全区!$A$1400:$A$1554,A:A,[3]全区!$S$1400:$S$1554)</f>
        <v>0</v>
      </c>
      <c r="Q174" s="32">
        <f t="shared" si="193"/>
        <v>0</v>
      </c>
      <c r="R174" s="32">
        <v>0</v>
      </c>
      <c r="S174" s="34">
        <f>SUMIF([3]全区!$A$1:$A$65536,A:A,[3]全区!$T$1:$T$65536)</f>
        <v>0</v>
      </c>
      <c r="T174" s="32">
        <f t="shared" si="186"/>
        <v>0</v>
      </c>
      <c r="U174" s="31"/>
      <c r="V174" s="31"/>
    </row>
    <row r="175" s="32" customFormat="1" hidden="1" customHeight="1" spans="1:22">
      <c r="A175" s="64">
        <v>21472</v>
      </c>
      <c r="B175" s="60" t="s">
        <v>1255</v>
      </c>
      <c r="C175" s="63">
        <f t="shared" si="187"/>
        <v>0</v>
      </c>
      <c r="D175" s="63"/>
      <c r="E175" s="63">
        <f t="shared" si="188"/>
        <v>0</v>
      </c>
      <c r="F175" s="63">
        <f t="shared" si="189"/>
        <v>0</v>
      </c>
      <c r="G175" s="63">
        <f t="shared" si="190"/>
        <v>0</v>
      </c>
      <c r="H175" s="106" t="str">
        <f t="shared" si="152"/>
        <v>否</v>
      </c>
      <c r="I175" s="36" t="str">
        <f t="shared" si="158"/>
        <v>款</v>
      </c>
      <c r="J175" s="36"/>
      <c r="L175" s="32">
        <v>0</v>
      </c>
      <c r="M175" s="32">
        <v>0</v>
      </c>
      <c r="N175" s="32">
        <f t="shared" si="192"/>
        <v>0</v>
      </c>
      <c r="O175" s="32">
        <v>0</v>
      </c>
      <c r="P175" s="32">
        <f>SUMIF([3]全区!$A$1400:$A$1554,A:A,[3]全区!$S$1400:$S$1554)</f>
        <v>0</v>
      </c>
      <c r="Q175" s="32">
        <f t="shared" si="193"/>
        <v>0</v>
      </c>
      <c r="R175" s="32">
        <v>0</v>
      </c>
      <c r="S175" s="34">
        <f>SUMIF([3]全区!$A$1:$A$65536,A:A,[3]全区!$T$1:$T$65536)</f>
        <v>0</v>
      </c>
      <c r="T175" s="32">
        <f t="shared" si="186"/>
        <v>0</v>
      </c>
      <c r="U175" s="31"/>
      <c r="V175" s="31"/>
    </row>
    <row r="176" s="32" customFormat="1" hidden="1" customHeight="1" spans="1:22">
      <c r="A176" s="64">
        <v>21473</v>
      </c>
      <c r="B176" s="60" t="s">
        <v>1256</v>
      </c>
      <c r="C176" s="66">
        <f t="shared" ref="C176:G176" si="194">SUM(C177:C179)</f>
        <v>0</v>
      </c>
      <c r="D176" s="66"/>
      <c r="E176" s="66">
        <f t="shared" si="194"/>
        <v>0</v>
      </c>
      <c r="F176" s="66">
        <f t="shared" si="194"/>
        <v>0</v>
      </c>
      <c r="G176" s="66">
        <f t="shared" si="194"/>
        <v>0</v>
      </c>
      <c r="H176" s="106" t="str">
        <f t="shared" si="152"/>
        <v>否</v>
      </c>
      <c r="I176" s="36" t="str">
        <f t="shared" si="158"/>
        <v>款</v>
      </c>
      <c r="J176" s="36"/>
      <c r="S176" s="34"/>
      <c r="T176" s="32">
        <f t="shared" si="186"/>
        <v>0</v>
      </c>
      <c r="U176" s="31"/>
      <c r="V176" s="31"/>
    </row>
    <row r="177" s="32" customFormat="1" hidden="1" customHeight="1" spans="1:22">
      <c r="A177" s="64">
        <v>2147301</v>
      </c>
      <c r="B177" s="60" t="s">
        <v>1222</v>
      </c>
      <c r="C177" s="63">
        <f t="shared" ref="C177:C179" si="195">N177+Q177</f>
        <v>0</v>
      </c>
      <c r="D177" s="63"/>
      <c r="E177" s="63">
        <f t="shared" ref="E177:E179" si="196">G177-C177</f>
        <v>0</v>
      </c>
      <c r="F177" s="63">
        <f t="shared" ref="F177:F179" si="197">T177</f>
        <v>0</v>
      </c>
      <c r="G177" s="63">
        <f t="shared" ref="G177:G179" si="198">C177+F177</f>
        <v>0</v>
      </c>
      <c r="H177" s="106" t="str">
        <f t="shared" si="152"/>
        <v>否</v>
      </c>
      <c r="I177" s="36" t="str">
        <f t="shared" si="158"/>
        <v>项</v>
      </c>
      <c r="J177" s="36"/>
      <c r="L177" s="32">
        <v>0</v>
      </c>
      <c r="M177" s="32">
        <v>0</v>
      </c>
      <c r="N177" s="32">
        <f t="shared" ref="N177:N179" si="199">ROUND(M177,0)</f>
        <v>0</v>
      </c>
      <c r="O177" s="32">
        <v>0</v>
      </c>
      <c r="P177" s="32">
        <f>SUMIF([3]全区!$A$1400:$A$1554,A:A,[3]全区!$S$1400:$S$1554)</f>
        <v>0</v>
      </c>
      <c r="Q177" s="32">
        <f t="shared" ref="Q177:Q179" si="200">ROUND(P177,0)</f>
        <v>0</v>
      </c>
      <c r="R177" s="32">
        <v>0</v>
      </c>
      <c r="S177" s="34">
        <f>SUMIF([3]全区!$A$1:$A$65536,A:A,[3]全区!$T$1:$T$65536)</f>
        <v>0</v>
      </c>
      <c r="T177" s="32">
        <f t="shared" si="186"/>
        <v>0</v>
      </c>
      <c r="U177" s="31"/>
      <c r="V177" s="31"/>
    </row>
    <row r="178" s="32" customFormat="1" hidden="1" customHeight="1" spans="1:22">
      <c r="A178" s="64">
        <v>2147303</v>
      </c>
      <c r="B178" s="60" t="s">
        <v>1224</v>
      </c>
      <c r="C178" s="63">
        <f t="shared" si="195"/>
        <v>0</v>
      </c>
      <c r="D178" s="63"/>
      <c r="E178" s="63">
        <f t="shared" si="196"/>
        <v>0</v>
      </c>
      <c r="F178" s="63">
        <f t="shared" si="197"/>
        <v>0</v>
      </c>
      <c r="G178" s="63">
        <f t="shared" si="198"/>
        <v>0</v>
      </c>
      <c r="H178" s="106" t="str">
        <f t="shared" si="152"/>
        <v>否</v>
      </c>
      <c r="I178" s="36" t="str">
        <f t="shared" si="158"/>
        <v>项</v>
      </c>
      <c r="J178" s="36"/>
      <c r="L178" s="32">
        <v>0</v>
      </c>
      <c r="M178" s="32">
        <v>0</v>
      </c>
      <c r="N178" s="32">
        <f t="shared" si="199"/>
        <v>0</v>
      </c>
      <c r="O178" s="32">
        <v>0</v>
      </c>
      <c r="P178" s="32">
        <f>SUMIF([3]全区!$A$1400:$A$1554,A:A,[3]全区!$S$1400:$S$1554)</f>
        <v>0</v>
      </c>
      <c r="Q178" s="32">
        <f t="shared" si="200"/>
        <v>0</v>
      </c>
      <c r="R178" s="32">
        <v>0</v>
      </c>
      <c r="S178" s="34">
        <f>SUMIF([3]全区!$A$1:$A$65536,A:A,[3]全区!$T$1:$T$65536)</f>
        <v>0</v>
      </c>
      <c r="T178" s="32">
        <f t="shared" si="186"/>
        <v>0</v>
      </c>
      <c r="U178" s="31"/>
      <c r="V178" s="31"/>
    </row>
    <row r="179" s="32" customFormat="1" hidden="1" customHeight="1" spans="1:22">
      <c r="A179" s="62">
        <v>2147399</v>
      </c>
      <c r="B179" s="60" t="s">
        <v>1257</v>
      </c>
      <c r="C179" s="63">
        <f t="shared" si="195"/>
        <v>0</v>
      </c>
      <c r="D179" s="63"/>
      <c r="E179" s="63">
        <f t="shared" si="196"/>
        <v>0</v>
      </c>
      <c r="F179" s="63">
        <f t="shared" si="197"/>
        <v>0</v>
      </c>
      <c r="G179" s="63">
        <f t="shared" si="198"/>
        <v>0</v>
      </c>
      <c r="H179" s="106" t="str">
        <f t="shared" si="152"/>
        <v>否</v>
      </c>
      <c r="I179" s="36" t="str">
        <f t="shared" si="158"/>
        <v>项</v>
      </c>
      <c r="J179" s="36"/>
      <c r="L179" s="32">
        <v>0</v>
      </c>
      <c r="M179" s="32">
        <v>0</v>
      </c>
      <c r="N179" s="32">
        <f t="shared" si="199"/>
        <v>0</v>
      </c>
      <c r="O179" s="32">
        <v>0</v>
      </c>
      <c r="P179" s="32">
        <f>SUMIF([3]全区!$A$1400:$A$1554,A:A,[3]全区!$S$1400:$S$1554)</f>
        <v>0</v>
      </c>
      <c r="Q179" s="32">
        <f t="shared" si="200"/>
        <v>0</v>
      </c>
      <c r="R179" s="32">
        <v>0</v>
      </c>
      <c r="S179" s="34">
        <f>SUMIF([3]全区!$A$1:$A$65536,A:A,[3]全区!$T$1:$T$65536)</f>
        <v>0</v>
      </c>
      <c r="T179" s="32">
        <f t="shared" si="186"/>
        <v>0</v>
      </c>
      <c r="U179" s="31"/>
      <c r="V179" s="31"/>
    </row>
    <row r="180" s="32" customFormat="1" hidden="1" customHeight="1" spans="1:22">
      <c r="A180" s="57">
        <v>215</v>
      </c>
      <c r="B180" s="58" t="s">
        <v>1258</v>
      </c>
      <c r="C180" s="55">
        <f t="shared" ref="C180:G180" si="201">SUM(C181)</f>
        <v>0</v>
      </c>
      <c r="D180" s="55"/>
      <c r="E180" s="55">
        <f t="shared" si="201"/>
        <v>0</v>
      </c>
      <c r="F180" s="55">
        <f t="shared" si="201"/>
        <v>0</v>
      </c>
      <c r="G180" s="55">
        <f t="shared" si="201"/>
        <v>0</v>
      </c>
      <c r="H180" s="106" t="str">
        <f t="shared" si="152"/>
        <v>否</v>
      </c>
      <c r="I180" s="36" t="str">
        <f t="shared" si="158"/>
        <v>类</v>
      </c>
      <c r="J180" s="36"/>
      <c r="S180" s="34"/>
      <c r="T180" s="32">
        <f t="shared" si="186"/>
        <v>0</v>
      </c>
      <c r="U180" s="31"/>
      <c r="V180" s="31"/>
    </row>
    <row r="181" s="32" customFormat="1" hidden="1" customHeight="1" spans="1:22">
      <c r="A181" s="64">
        <v>21562</v>
      </c>
      <c r="B181" s="60" t="s">
        <v>1259</v>
      </c>
      <c r="C181" s="66">
        <f t="shared" ref="C181:G181" si="202">SUM(C182:C183)</f>
        <v>0</v>
      </c>
      <c r="D181" s="66"/>
      <c r="E181" s="66">
        <f t="shared" si="202"/>
        <v>0</v>
      </c>
      <c r="F181" s="66">
        <f t="shared" si="202"/>
        <v>0</v>
      </c>
      <c r="G181" s="66">
        <f t="shared" si="202"/>
        <v>0</v>
      </c>
      <c r="H181" s="106" t="str">
        <f t="shared" si="152"/>
        <v>否</v>
      </c>
      <c r="I181" s="36" t="str">
        <f t="shared" si="158"/>
        <v>款</v>
      </c>
      <c r="J181" s="36"/>
      <c r="S181" s="34"/>
      <c r="T181" s="32">
        <f t="shared" si="186"/>
        <v>0</v>
      </c>
      <c r="U181" s="31"/>
      <c r="V181" s="31"/>
    </row>
    <row r="182" s="32" customFormat="1" hidden="1" customHeight="1" spans="1:22">
      <c r="A182" s="64">
        <v>2156202</v>
      </c>
      <c r="B182" s="60" t="s">
        <v>1260</v>
      </c>
      <c r="C182" s="63">
        <f t="shared" ref="C182:C188" si="203">N182+Q182</f>
        <v>0</v>
      </c>
      <c r="D182" s="63"/>
      <c r="E182" s="63">
        <f t="shared" ref="E182:E188" si="204">G182-C182</f>
        <v>0</v>
      </c>
      <c r="F182" s="63">
        <f t="shared" ref="F182:F188" si="205">T182</f>
        <v>0</v>
      </c>
      <c r="G182" s="63">
        <f t="shared" ref="G182:G188" si="206">C182+F182</f>
        <v>0</v>
      </c>
      <c r="H182" s="106" t="str">
        <f t="shared" si="152"/>
        <v>否</v>
      </c>
      <c r="I182" s="36" t="str">
        <f t="shared" si="158"/>
        <v>项</v>
      </c>
      <c r="J182" s="36"/>
      <c r="L182" s="32">
        <v>0</v>
      </c>
      <c r="M182" s="32">
        <v>0</v>
      </c>
      <c r="N182" s="32">
        <f t="shared" ref="N182:N188" si="207">ROUND(M182,0)</f>
        <v>0</v>
      </c>
      <c r="O182" s="32">
        <v>0</v>
      </c>
      <c r="P182" s="32">
        <f>SUMIF([3]全区!$A$1400:$A$1554,A:A,[3]全区!$S$1400:$S$1554)</f>
        <v>0</v>
      </c>
      <c r="Q182" s="32">
        <f t="shared" ref="Q182:Q188" si="208">ROUND(P182,0)</f>
        <v>0</v>
      </c>
      <c r="R182" s="32">
        <v>0</v>
      </c>
      <c r="S182" s="34">
        <f>SUMIF([3]全区!$A$1:$A$65536,A:A,[3]全区!$T$1:$T$65536)</f>
        <v>0</v>
      </c>
      <c r="T182" s="32">
        <f t="shared" si="186"/>
        <v>0</v>
      </c>
      <c r="U182" s="31"/>
      <c r="V182" s="31"/>
    </row>
    <row r="183" s="32" customFormat="1" hidden="1" customHeight="1" spans="1:22">
      <c r="A183" s="62">
        <v>2156299</v>
      </c>
      <c r="B183" s="60" t="s">
        <v>1261</v>
      </c>
      <c r="C183" s="63">
        <f t="shared" si="203"/>
        <v>0</v>
      </c>
      <c r="D183" s="63"/>
      <c r="E183" s="63">
        <f t="shared" si="204"/>
        <v>0</v>
      </c>
      <c r="F183" s="63">
        <f t="shared" si="205"/>
        <v>0</v>
      </c>
      <c r="G183" s="63">
        <f t="shared" si="206"/>
        <v>0</v>
      </c>
      <c r="H183" s="106" t="str">
        <f t="shared" si="152"/>
        <v>否</v>
      </c>
      <c r="I183" s="36" t="str">
        <f t="shared" si="158"/>
        <v>项</v>
      </c>
      <c r="J183" s="36"/>
      <c r="L183" s="32">
        <v>0</v>
      </c>
      <c r="M183" s="32">
        <v>0</v>
      </c>
      <c r="N183" s="32">
        <f t="shared" si="207"/>
        <v>0</v>
      </c>
      <c r="O183" s="32">
        <v>0</v>
      </c>
      <c r="P183" s="32">
        <f>SUMIF([3]全区!$A$1400:$A$1554,A:A,[3]全区!$S$1400:$S$1554)</f>
        <v>0</v>
      </c>
      <c r="Q183" s="32">
        <f t="shared" si="208"/>
        <v>0</v>
      </c>
      <c r="R183" s="32">
        <v>0</v>
      </c>
      <c r="S183" s="34">
        <f>SUMIF([3]全区!$A$1:$A$65536,A:A,[3]全区!$T$1:$T$65536)</f>
        <v>0</v>
      </c>
      <c r="T183" s="32">
        <f t="shared" si="186"/>
        <v>0</v>
      </c>
      <c r="U183" s="31"/>
      <c r="V183" s="31"/>
    </row>
    <row r="184" s="98" customFormat="1" customHeight="1" spans="1:22">
      <c r="A184" s="57">
        <v>229</v>
      </c>
      <c r="B184" s="58" t="s">
        <v>1262</v>
      </c>
      <c r="C184" s="55">
        <f t="shared" ref="C184:G184" si="209">SUM(C186:C189,C198)</f>
        <v>1295</v>
      </c>
      <c r="D184" s="55"/>
      <c r="E184" s="55">
        <f t="shared" si="209"/>
        <v>1226</v>
      </c>
      <c r="F184" s="55">
        <f t="shared" si="209"/>
        <v>846</v>
      </c>
      <c r="G184" s="55">
        <f t="shared" si="209"/>
        <v>2521</v>
      </c>
      <c r="H184" s="106" t="str">
        <f t="shared" si="152"/>
        <v>是</v>
      </c>
      <c r="I184" s="116" t="str">
        <f t="shared" si="158"/>
        <v>类</v>
      </c>
      <c r="J184" s="116"/>
      <c r="S184" s="34"/>
      <c r="T184" s="32">
        <f t="shared" si="186"/>
        <v>0</v>
      </c>
      <c r="U184" s="31"/>
      <c r="V184" s="31"/>
    </row>
    <row r="185" s="32" customFormat="1" hidden="1" customHeight="1" spans="1:22">
      <c r="A185" s="59">
        <v>22904</v>
      </c>
      <c r="B185" s="60" t="s">
        <v>1263</v>
      </c>
      <c r="C185" s="66">
        <f t="shared" ref="C185:G185" si="210">SUM(C186:C188)</f>
        <v>0</v>
      </c>
      <c r="D185" s="66"/>
      <c r="E185" s="66">
        <f t="shared" si="210"/>
        <v>0</v>
      </c>
      <c r="F185" s="66">
        <f t="shared" si="210"/>
        <v>0</v>
      </c>
      <c r="G185" s="66">
        <f t="shared" si="210"/>
        <v>0</v>
      </c>
      <c r="H185" s="106" t="str">
        <f t="shared" si="152"/>
        <v>否</v>
      </c>
      <c r="I185" s="36" t="str">
        <f t="shared" si="158"/>
        <v>款</v>
      </c>
      <c r="J185" s="36"/>
      <c r="S185" s="34"/>
      <c r="T185" s="32">
        <f t="shared" si="186"/>
        <v>0</v>
      </c>
      <c r="U185" s="31"/>
      <c r="V185" s="31"/>
    </row>
    <row r="186" s="32" customFormat="1" hidden="1" customHeight="1" spans="1:22">
      <c r="A186" s="62">
        <v>2290401</v>
      </c>
      <c r="B186" s="60" t="s">
        <v>1264</v>
      </c>
      <c r="C186" s="63">
        <f t="shared" si="203"/>
        <v>0</v>
      </c>
      <c r="D186" s="63"/>
      <c r="E186" s="63">
        <f t="shared" si="204"/>
        <v>0</v>
      </c>
      <c r="F186" s="63">
        <f t="shared" si="205"/>
        <v>0</v>
      </c>
      <c r="G186" s="63">
        <f t="shared" si="206"/>
        <v>0</v>
      </c>
      <c r="H186" s="106" t="str">
        <f t="shared" si="152"/>
        <v>否</v>
      </c>
      <c r="I186" s="36" t="str">
        <f t="shared" si="158"/>
        <v>项</v>
      </c>
      <c r="J186" s="36"/>
      <c r="L186" s="32">
        <v>0</v>
      </c>
      <c r="M186" s="32">
        <v>0</v>
      </c>
      <c r="N186" s="32">
        <f t="shared" si="207"/>
        <v>0</v>
      </c>
      <c r="O186" s="32">
        <v>0</v>
      </c>
      <c r="P186" s="32">
        <f>SUMIF([3]全区!$A$1400:$A$1554,A:A,[3]全区!$S$1400:$S$1554)</f>
        <v>0</v>
      </c>
      <c r="Q186" s="32">
        <f t="shared" si="208"/>
        <v>0</v>
      </c>
      <c r="R186" s="32">
        <v>0</v>
      </c>
      <c r="S186" s="34">
        <f>SUMIF([3]全区!$A$1:$A$65536,A:A,[3]全区!$T$1:$T$65536)</f>
        <v>0</v>
      </c>
      <c r="T186" s="32">
        <f t="shared" si="186"/>
        <v>0</v>
      </c>
      <c r="U186" s="31"/>
      <c r="V186" s="31"/>
    </row>
    <row r="187" s="32" customFormat="1" hidden="1" customHeight="1" spans="1:22">
      <c r="A187" s="59">
        <v>2290402</v>
      </c>
      <c r="B187" s="60" t="s">
        <v>1265</v>
      </c>
      <c r="C187" s="63">
        <f t="shared" si="203"/>
        <v>0</v>
      </c>
      <c r="D187" s="63"/>
      <c r="E187" s="63">
        <f t="shared" si="204"/>
        <v>0</v>
      </c>
      <c r="F187" s="63">
        <f t="shared" si="205"/>
        <v>0</v>
      </c>
      <c r="G187" s="63">
        <f t="shared" si="206"/>
        <v>0</v>
      </c>
      <c r="H187" s="106" t="str">
        <f t="shared" si="152"/>
        <v>否</v>
      </c>
      <c r="I187" s="36" t="str">
        <f t="shared" si="158"/>
        <v>项</v>
      </c>
      <c r="J187" s="36"/>
      <c r="L187" s="32">
        <v>0</v>
      </c>
      <c r="M187" s="32">
        <v>0</v>
      </c>
      <c r="N187" s="32">
        <f t="shared" si="207"/>
        <v>0</v>
      </c>
      <c r="O187" s="32">
        <v>0</v>
      </c>
      <c r="P187" s="32">
        <f>SUMIF([3]全区!$A$1400:$A$1554,A:A,[3]全区!$S$1400:$S$1554)</f>
        <v>0</v>
      </c>
      <c r="Q187" s="32">
        <f t="shared" si="208"/>
        <v>0</v>
      </c>
      <c r="R187" s="32">
        <v>0</v>
      </c>
      <c r="S187" s="34">
        <f>SUMIF([3]全区!$A$1:$A$65536,A:A,[3]全区!$T$1:$T$65536)</f>
        <v>0</v>
      </c>
      <c r="T187" s="32">
        <f t="shared" si="186"/>
        <v>0</v>
      </c>
      <c r="U187" s="31"/>
      <c r="V187" s="31"/>
    </row>
    <row r="188" s="32" customFormat="1" hidden="1" customHeight="1" spans="1:22">
      <c r="A188" s="64">
        <v>2290403</v>
      </c>
      <c r="B188" s="60" t="s">
        <v>1266</v>
      </c>
      <c r="C188" s="63">
        <f t="shared" si="203"/>
        <v>0</v>
      </c>
      <c r="D188" s="63"/>
      <c r="E188" s="63">
        <f t="shared" si="204"/>
        <v>0</v>
      </c>
      <c r="F188" s="63">
        <f t="shared" si="205"/>
        <v>0</v>
      </c>
      <c r="G188" s="63">
        <f t="shared" si="206"/>
        <v>0</v>
      </c>
      <c r="H188" s="106" t="str">
        <f t="shared" si="152"/>
        <v>否</v>
      </c>
      <c r="I188" s="36" t="str">
        <f t="shared" si="158"/>
        <v>项</v>
      </c>
      <c r="J188" s="36"/>
      <c r="L188" s="32">
        <v>0</v>
      </c>
      <c r="M188" s="32">
        <v>0</v>
      </c>
      <c r="N188" s="32">
        <f t="shared" si="207"/>
        <v>0</v>
      </c>
      <c r="O188" s="32">
        <v>0</v>
      </c>
      <c r="P188" s="32">
        <f>SUMIF([3]全区!$A$1400:$A$1554,A:A,[3]全区!$S$1400:$S$1554)</f>
        <v>0</v>
      </c>
      <c r="Q188" s="32">
        <f t="shared" si="208"/>
        <v>0</v>
      </c>
      <c r="R188" s="32">
        <v>0</v>
      </c>
      <c r="S188" s="34">
        <f>SUMIF([3]全区!$A$1:$A$65536,A:A,[3]全区!$T$1:$T$65536)</f>
        <v>0</v>
      </c>
      <c r="T188" s="32">
        <f t="shared" si="186"/>
        <v>0</v>
      </c>
      <c r="U188" s="31"/>
      <c r="V188" s="31"/>
    </row>
    <row r="189" s="32" customFormat="1" hidden="1" customHeight="1" spans="1:22">
      <c r="A189" s="64">
        <v>22908</v>
      </c>
      <c r="B189" s="60" t="s">
        <v>1267</v>
      </c>
      <c r="C189" s="66">
        <f t="shared" ref="C189:G189" si="211">SUM(C190:C197)</f>
        <v>0</v>
      </c>
      <c r="D189" s="66"/>
      <c r="E189" s="66">
        <f t="shared" si="211"/>
        <v>0</v>
      </c>
      <c r="F189" s="66">
        <f t="shared" si="211"/>
        <v>0</v>
      </c>
      <c r="G189" s="66">
        <f t="shared" si="211"/>
        <v>0</v>
      </c>
      <c r="H189" s="106" t="str">
        <f t="shared" si="152"/>
        <v>否</v>
      </c>
      <c r="I189" s="36" t="str">
        <f t="shared" si="158"/>
        <v>款</v>
      </c>
      <c r="J189" s="36"/>
      <c r="S189" s="34"/>
      <c r="T189" s="32">
        <f t="shared" si="186"/>
        <v>0</v>
      </c>
      <c r="U189" s="31"/>
      <c r="V189" s="31"/>
    </row>
    <row r="190" s="32" customFormat="1" hidden="1" customHeight="1" spans="1:22">
      <c r="A190" s="64">
        <v>2290802</v>
      </c>
      <c r="B190" s="60" t="s">
        <v>1268</v>
      </c>
      <c r="C190" s="63">
        <f t="shared" ref="C190:C197" si="212">N190+Q190</f>
        <v>0</v>
      </c>
      <c r="D190" s="63"/>
      <c r="E190" s="63">
        <f t="shared" ref="E190:E197" si="213">G190-C190</f>
        <v>0</v>
      </c>
      <c r="F190" s="63">
        <f t="shared" ref="F190:F197" si="214">T190</f>
        <v>0</v>
      </c>
      <c r="G190" s="63">
        <f t="shared" ref="G190:G197" si="215">C190+F190</f>
        <v>0</v>
      </c>
      <c r="H190" s="106" t="str">
        <f t="shared" si="152"/>
        <v>否</v>
      </c>
      <c r="I190" s="36" t="str">
        <f t="shared" si="158"/>
        <v>项</v>
      </c>
      <c r="J190" s="36"/>
      <c r="L190" s="32">
        <v>0</v>
      </c>
      <c r="M190" s="32">
        <v>0</v>
      </c>
      <c r="N190" s="32">
        <f t="shared" ref="N190:N197" si="216">ROUND(M190,0)</f>
        <v>0</v>
      </c>
      <c r="O190" s="32">
        <v>0</v>
      </c>
      <c r="P190" s="32">
        <f>SUMIF([3]全区!$A$1400:$A$1554,A:A,[3]全区!$S$1400:$S$1554)</f>
        <v>0</v>
      </c>
      <c r="Q190" s="32">
        <f t="shared" ref="Q190:Q197" si="217">ROUND(P190,0)</f>
        <v>0</v>
      </c>
      <c r="R190" s="32">
        <v>0</v>
      </c>
      <c r="S190" s="34">
        <f>SUMIF([3]全区!$A$1:$A$65536,A:A,[3]全区!$T$1:$T$65536)</f>
        <v>0</v>
      </c>
      <c r="T190" s="32">
        <f t="shared" si="186"/>
        <v>0</v>
      </c>
      <c r="U190" s="31"/>
      <c r="V190" s="31"/>
    </row>
    <row r="191" s="32" customFormat="1" hidden="1" customHeight="1" spans="1:22">
      <c r="A191" s="64">
        <v>2290803</v>
      </c>
      <c r="B191" s="60" t="s">
        <v>1269</v>
      </c>
      <c r="C191" s="63">
        <f t="shared" si="212"/>
        <v>0</v>
      </c>
      <c r="D191" s="63"/>
      <c r="E191" s="63">
        <f t="shared" si="213"/>
        <v>0</v>
      </c>
      <c r="F191" s="63">
        <f t="shared" si="214"/>
        <v>0</v>
      </c>
      <c r="G191" s="63">
        <f t="shared" si="215"/>
        <v>0</v>
      </c>
      <c r="H191" s="106" t="str">
        <f t="shared" si="152"/>
        <v>否</v>
      </c>
      <c r="I191" s="36" t="str">
        <f t="shared" si="158"/>
        <v>项</v>
      </c>
      <c r="J191" s="36"/>
      <c r="L191" s="32">
        <v>0</v>
      </c>
      <c r="M191" s="32">
        <v>0</v>
      </c>
      <c r="N191" s="32">
        <f t="shared" si="216"/>
        <v>0</v>
      </c>
      <c r="O191" s="32">
        <v>0</v>
      </c>
      <c r="P191" s="32">
        <f>SUMIF([3]全区!$A$1400:$A$1554,A:A,[3]全区!$S$1400:$S$1554)</f>
        <v>0</v>
      </c>
      <c r="Q191" s="32">
        <f t="shared" si="217"/>
        <v>0</v>
      </c>
      <c r="R191" s="32">
        <v>0</v>
      </c>
      <c r="S191" s="34">
        <f>SUMIF([3]全区!$A$1:$A$65536,A:A,[3]全区!$T$1:$T$65536)</f>
        <v>0</v>
      </c>
      <c r="T191" s="32">
        <f t="shared" si="186"/>
        <v>0</v>
      </c>
      <c r="U191" s="31"/>
      <c r="V191" s="31"/>
    </row>
    <row r="192" s="32" customFormat="1" hidden="1" customHeight="1" spans="1:22">
      <c r="A192" s="64">
        <v>2290804</v>
      </c>
      <c r="B192" s="60" t="s">
        <v>1270</v>
      </c>
      <c r="C192" s="63">
        <f t="shared" si="212"/>
        <v>0</v>
      </c>
      <c r="D192" s="63"/>
      <c r="E192" s="63">
        <f t="shared" si="213"/>
        <v>0</v>
      </c>
      <c r="F192" s="63">
        <f t="shared" si="214"/>
        <v>0</v>
      </c>
      <c r="G192" s="63">
        <f t="shared" si="215"/>
        <v>0</v>
      </c>
      <c r="H192" s="106" t="str">
        <f t="shared" si="152"/>
        <v>否</v>
      </c>
      <c r="I192" s="36" t="str">
        <f t="shared" si="158"/>
        <v>项</v>
      </c>
      <c r="J192" s="36"/>
      <c r="L192" s="32">
        <v>0</v>
      </c>
      <c r="M192" s="32">
        <v>0</v>
      </c>
      <c r="N192" s="32">
        <f t="shared" si="216"/>
        <v>0</v>
      </c>
      <c r="O192" s="32">
        <v>0</v>
      </c>
      <c r="P192" s="32">
        <f>SUMIF([3]全区!$A$1400:$A$1554,A:A,[3]全区!$S$1400:$S$1554)</f>
        <v>0</v>
      </c>
      <c r="Q192" s="32">
        <f t="shared" si="217"/>
        <v>0</v>
      </c>
      <c r="R192" s="32">
        <v>0</v>
      </c>
      <c r="S192" s="34">
        <f>SUMIF([3]全区!$A$1:$A$65536,A:A,[3]全区!$T$1:$T$65536)</f>
        <v>0</v>
      </c>
      <c r="T192" s="32">
        <f t="shared" si="186"/>
        <v>0</v>
      </c>
      <c r="U192" s="31"/>
      <c r="V192" s="31"/>
    </row>
    <row r="193" s="32" customFormat="1" hidden="1" customHeight="1" spans="1:22">
      <c r="A193" s="64">
        <v>2290805</v>
      </c>
      <c r="B193" s="60" t="s">
        <v>1271</v>
      </c>
      <c r="C193" s="63">
        <f t="shared" si="212"/>
        <v>0</v>
      </c>
      <c r="D193" s="63"/>
      <c r="E193" s="63">
        <f t="shared" si="213"/>
        <v>0</v>
      </c>
      <c r="F193" s="63">
        <f t="shared" si="214"/>
        <v>0</v>
      </c>
      <c r="G193" s="63">
        <f t="shared" si="215"/>
        <v>0</v>
      </c>
      <c r="H193" s="106" t="str">
        <f t="shared" si="152"/>
        <v>否</v>
      </c>
      <c r="I193" s="36" t="str">
        <f t="shared" si="158"/>
        <v>项</v>
      </c>
      <c r="J193" s="36"/>
      <c r="L193" s="32">
        <v>0</v>
      </c>
      <c r="M193" s="32">
        <v>0</v>
      </c>
      <c r="N193" s="32">
        <f t="shared" si="216"/>
        <v>0</v>
      </c>
      <c r="O193" s="32">
        <v>0</v>
      </c>
      <c r="P193" s="32">
        <f>SUMIF([3]全区!$A$1400:$A$1554,A:A,[3]全区!$S$1400:$S$1554)</f>
        <v>0</v>
      </c>
      <c r="Q193" s="32">
        <f t="shared" si="217"/>
        <v>0</v>
      </c>
      <c r="R193" s="32">
        <v>0</v>
      </c>
      <c r="S193" s="34">
        <f>SUMIF([3]全区!$A$1:$A$65536,A:A,[3]全区!$T$1:$T$65536)</f>
        <v>0</v>
      </c>
      <c r="T193" s="32">
        <f t="shared" si="186"/>
        <v>0</v>
      </c>
      <c r="U193" s="31"/>
      <c r="V193" s="31"/>
    </row>
    <row r="194" s="32" customFormat="1" hidden="1" customHeight="1" spans="1:22">
      <c r="A194" s="64">
        <v>2290806</v>
      </c>
      <c r="B194" s="60" t="s">
        <v>1272</v>
      </c>
      <c r="C194" s="63">
        <f t="shared" si="212"/>
        <v>0</v>
      </c>
      <c r="D194" s="63"/>
      <c r="E194" s="63">
        <f t="shared" si="213"/>
        <v>0</v>
      </c>
      <c r="F194" s="63">
        <f t="shared" si="214"/>
        <v>0</v>
      </c>
      <c r="G194" s="63">
        <f t="shared" si="215"/>
        <v>0</v>
      </c>
      <c r="H194" s="106" t="str">
        <f t="shared" si="152"/>
        <v>否</v>
      </c>
      <c r="I194" s="36" t="str">
        <f t="shared" si="158"/>
        <v>项</v>
      </c>
      <c r="J194" s="36"/>
      <c r="L194" s="32">
        <v>0</v>
      </c>
      <c r="M194" s="32">
        <v>0</v>
      </c>
      <c r="N194" s="32">
        <f t="shared" si="216"/>
        <v>0</v>
      </c>
      <c r="O194" s="32">
        <v>0</v>
      </c>
      <c r="P194" s="32">
        <f>SUMIF([3]全区!$A$1400:$A$1554,A:A,[3]全区!$S$1400:$S$1554)</f>
        <v>0</v>
      </c>
      <c r="Q194" s="32">
        <f t="shared" si="217"/>
        <v>0</v>
      </c>
      <c r="R194" s="32">
        <v>0</v>
      </c>
      <c r="S194" s="34">
        <f>SUMIF([3]全区!$A$1:$A$65536,A:A,[3]全区!$T$1:$T$65536)</f>
        <v>0</v>
      </c>
      <c r="T194" s="32">
        <f t="shared" si="186"/>
        <v>0</v>
      </c>
      <c r="U194" s="31"/>
      <c r="V194" s="31"/>
    </row>
    <row r="195" s="32" customFormat="1" hidden="1" customHeight="1" spans="1:22">
      <c r="A195" s="64">
        <v>2290807</v>
      </c>
      <c r="B195" s="60" t="s">
        <v>1273</v>
      </c>
      <c r="C195" s="63">
        <f t="shared" si="212"/>
        <v>0</v>
      </c>
      <c r="D195" s="63"/>
      <c r="E195" s="63">
        <f t="shared" si="213"/>
        <v>0</v>
      </c>
      <c r="F195" s="63">
        <f t="shared" si="214"/>
        <v>0</v>
      </c>
      <c r="G195" s="63">
        <f t="shared" si="215"/>
        <v>0</v>
      </c>
      <c r="H195" s="106" t="str">
        <f t="shared" si="152"/>
        <v>否</v>
      </c>
      <c r="I195" s="36" t="str">
        <f t="shared" si="158"/>
        <v>项</v>
      </c>
      <c r="J195" s="36"/>
      <c r="L195" s="32">
        <v>0</v>
      </c>
      <c r="M195" s="32">
        <v>0</v>
      </c>
      <c r="N195" s="32">
        <f t="shared" si="216"/>
        <v>0</v>
      </c>
      <c r="O195" s="32">
        <v>0</v>
      </c>
      <c r="P195" s="32">
        <f>SUMIF([3]全区!$A$1400:$A$1554,A:A,[3]全区!$S$1400:$S$1554)</f>
        <v>0</v>
      </c>
      <c r="Q195" s="32">
        <f t="shared" si="217"/>
        <v>0</v>
      </c>
      <c r="R195" s="32">
        <v>0</v>
      </c>
      <c r="S195" s="34">
        <f>SUMIF([3]全区!$A$1:$A$65536,A:A,[3]全区!$T$1:$T$65536)</f>
        <v>0</v>
      </c>
      <c r="T195" s="32">
        <f t="shared" si="186"/>
        <v>0</v>
      </c>
      <c r="U195" s="31"/>
      <c r="V195" s="31"/>
    </row>
    <row r="196" s="32" customFormat="1" hidden="1" customHeight="1" spans="1:22">
      <c r="A196" s="64">
        <v>2290808</v>
      </c>
      <c r="B196" s="60" t="s">
        <v>1274</v>
      </c>
      <c r="C196" s="63">
        <f t="shared" si="212"/>
        <v>0</v>
      </c>
      <c r="D196" s="63"/>
      <c r="E196" s="63">
        <f t="shared" si="213"/>
        <v>0</v>
      </c>
      <c r="F196" s="63">
        <f t="shared" si="214"/>
        <v>0</v>
      </c>
      <c r="G196" s="63">
        <f t="shared" si="215"/>
        <v>0</v>
      </c>
      <c r="H196" s="106" t="str">
        <f t="shared" si="152"/>
        <v>否</v>
      </c>
      <c r="I196" s="36" t="str">
        <f t="shared" si="158"/>
        <v>项</v>
      </c>
      <c r="J196" s="36"/>
      <c r="L196" s="32">
        <v>0</v>
      </c>
      <c r="M196" s="32">
        <v>0</v>
      </c>
      <c r="N196" s="32">
        <f t="shared" si="216"/>
        <v>0</v>
      </c>
      <c r="O196" s="32">
        <v>0</v>
      </c>
      <c r="P196" s="32">
        <f>SUMIF([3]全区!$A$1400:$A$1554,A:A,[3]全区!$S$1400:$S$1554)</f>
        <v>0</v>
      </c>
      <c r="Q196" s="32">
        <f t="shared" si="217"/>
        <v>0</v>
      </c>
      <c r="R196" s="32">
        <v>0</v>
      </c>
      <c r="S196" s="34">
        <f>SUMIF([3]全区!$A$1:$A$65536,A:A,[3]全区!$T$1:$T$65536)</f>
        <v>0</v>
      </c>
      <c r="T196" s="32">
        <f t="shared" si="186"/>
        <v>0</v>
      </c>
      <c r="U196" s="31"/>
      <c r="V196" s="31"/>
    </row>
    <row r="197" s="32" customFormat="1" hidden="1" customHeight="1" spans="1:22">
      <c r="A197" s="62">
        <v>2290899</v>
      </c>
      <c r="B197" s="60" t="s">
        <v>1275</v>
      </c>
      <c r="C197" s="63">
        <f t="shared" si="212"/>
        <v>0</v>
      </c>
      <c r="D197" s="63"/>
      <c r="E197" s="63">
        <f t="shared" si="213"/>
        <v>0</v>
      </c>
      <c r="F197" s="63">
        <f t="shared" si="214"/>
        <v>0</v>
      </c>
      <c r="G197" s="63">
        <f t="shared" si="215"/>
        <v>0</v>
      </c>
      <c r="H197" s="106" t="str">
        <f t="shared" si="152"/>
        <v>否</v>
      </c>
      <c r="I197" s="36" t="str">
        <f t="shared" si="158"/>
        <v>项</v>
      </c>
      <c r="J197" s="36"/>
      <c r="L197" s="32">
        <v>0</v>
      </c>
      <c r="M197" s="32">
        <v>0</v>
      </c>
      <c r="N197" s="32">
        <f t="shared" si="216"/>
        <v>0</v>
      </c>
      <c r="O197" s="32">
        <v>0</v>
      </c>
      <c r="P197" s="32">
        <f>SUMIF([3]全区!$A$1400:$A$1554,A:A,[3]全区!$S$1400:$S$1554)</f>
        <v>0</v>
      </c>
      <c r="Q197" s="32">
        <f t="shared" si="217"/>
        <v>0</v>
      </c>
      <c r="R197" s="32">
        <v>0</v>
      </c>
      <c r="S197" s="34">
        <f>SUMIF([3]全区!$A$1:$A$65536,A:A,[3]全区!$T$1:$T$65536)</f>
        <v>0</v>
      </c>
      <c r="T197" s="32">
        <f t="shared" si="186"/>
        <v>0</v>
      </c>
      <c r="U197" s="31"/>
      <c r="V197" s="31"/>
    </row>
    <row r="198" s="32" customFormat="1" customHeight="1" spans="1:22">
      <c r="A198" s="59">
        <v>22960</v>
      </c>
      <c r="B198" s="60" t="s">
        <v>1276</v>
      </c>
      <c r="C198" s="66">
        <f>SUM(C199:C209)</f>
        <v>1295</v>
      </c>
      <c r="D198" s="66">
        <f>SUM(D199:D209)</f>
        <v>0</v>
      </c>
      <c r="E198" s="66">
        <f>SUM(E199:E209)</f>
        <v>1226</v>
      </c>
      <c r="F198" s="66">
        <f>SUM(F199:F209)</f>
        <v>846</v>
      </c>
      <c r="G198" s="66">
        <f>SUM(G199:G209)</f>
        <v>2521</v>
      </c>
      <c r="H198" s="106" t="str">
        <f t="shared" ref="H198:H261" si="218">IF(SUM(C198:G198)=0,"否","是")</f>
        <v>是</v>
      </c>
      <c r="I198" s="116" t="str">
        <f t="shared" si="158"/>
        <v>款</v>
      </c>
      <c r="J198" s="36"/>
      <c r="S198" s="34"/>
      <c r="T198" s="32">
        <f t="shared" si="186"/>
        <v>0</v>
      </c>
      <c r="U198" s="31"/>
      <c r="V198" s="31"/>
    </row>
    <row r="199" s="32" customFormat="1" hidden="1" customHeight="1" spans="1:22">
      <c r="A199" s="131">
        <v>2296001</v>
      </c>
      <c r="B199" s="60" t="s">
        <v>1277</v>
      </c>
      <c r="C199" s="63">
        <f t="shared" ref="C199:C209" si="219">N199+Q199</f>
        <v>0</v>
      </c>
      <c r="D199" s="63"/>
      <c r="E199" s="63">
        <f t="shared" ref="E199:E209" si="220">G199-C199</f>
        <v>0</v>
      </c>
      <c r="F199" s="63">
        <f t="shared" ref="F199:F209" si="221">T199</f>
        <v>0</v>
      </c>
      <c r="G199" s="63">
        <f>C199+F199</f>
        <v>0</v>
      </c>
      <c r="H199" s="106" t="str">
        <f t="shared" si="218"/>
        <v>否</v>
      </c>
      <c r="I199" s="36" t="str">
        <f t="shared" si="158"/>
        <v>项</v>
      </c>
      <c r="J199" s="36"/>
      <c r="L199" s="32">
        <v>0</v>
      </c>
      <c r="M199" s="32">
        <v>0</v>
      </c>
      <c r="N199" s="32">
        <f t="shared" ref="N199:N209" si="222">ROUND(M199,0)</f>
        <v>0</v>
      </c>
      <c r="O199" s="32">
        <v>0</v>
      </c>
      <c r="P199" s="32">
        <f>SUMIF([3]全区!$A$1400:$A$1554,A:A,[3]全区!$S$1400:$S$1554)</f>
        <v>0</v>
      </c>
      <c r="Q199" s="32">
        <f t="shared" ref="Q199:Q209" si="223">ROUND(P199,0)</f>
        <v>0</v>
      </c>
      <c r="R199" s="32">
        <v>0</v>
      </c>
      <c r="S199" s="34">
        <f>SUMIF([3]全区!$A$1:$A$65536,A:A,[3]全区!$T$1:$T$65536)</f>
        <v>0</v>
      </c>
      <c r="T199" s="32">
        <f t="shared" si="186"/>
        <v>0</v>
      </c>
      <c r="U199" s="31"/>
      <c r="V199" s="31"/>
    </row>
    <row r="200" s="32" customFormat="1" customHeight="1" spans="1:22">
      <c r="A200" s="59">
        <v>2296002</v>
      </c>
      <c r="B200" s="60" t="s">
        <v>1278</v>
      </c>
      <c r="C200" s="63">
        <f t="shared" si="219"/>
        <v>905</v>
      </c>
      <c r="D200" s="63"/>
      <c r="E200" s="63">
        <f t="shared" si="220"/>
        <v>334</v>
      </c>
      <c r="F200" s="63">
        <f t="shared" si="221"/>
        <v>173</v>
      </c>
      <c r="G200" s="85">
        <v>1239</v>
      </c>
      <c r="H200" s="106" t="str">
        <f t="shared" si="218"/>
        <v>是</v>
      </c>
      <c r="I200" s="36" t="str">
        <f t="shared" ref="I200:I263" si="224">IF(LEN(A200)=3,"类",IF(LEN(A200)=5,"款","项"))</f>
        <v>项</v>
      </c>
      <c r="J200" s="36"/>
      <c r="L200" s="32">
        <v>0</v>
      </c>
      <c r="M200" s="32">
        <v>0</v>
      </c>
      <c r="N200" s="32">
        <f t="shared" si="222"/>
        <v>0</v>
      </c>
      <c r="O200" s="32">
        <v>905</v>
      </c>
      <c r="P200" s="32">
        <f>SUMIF([3]全区!$A$1400:$A$1554,A:A,[3]全区!$S$1400:$S$1554)</f>
        <v>905.1395</v>
      </c>
      <c r="Q200" s="32">
        <f t="shared" si="223"/>
        <v>905</v>
      </c>
      <c r="R200" s="32">
        <v>173</v>
      </c>
      <c r="S200" s="34">
        <f>SUMIF([3]全区!$A$1:$A$65536,A:A,[3]全区!$T$1:$T$65536)</f>
        <v>173</v>
      </c>
      <c r="T200" s="32">
        <f t="shared" si="186"/>
        <v>173</v>
      </c>
      <c r="U200" s="31"/>
      <c r="V200" s="31"/>
    </row>
    <row r="201" s="32" customFormat="1" customHeight="1" spans="1:22">
      <c r="A201" s="59">
        <v>2296003</v>
      </c>
      <c r="B201" s="60" t="s">
        <v>1279</v>
      </c>
      <c r="C201" s="63">
        <f t="shared" si="219"/>
        <v>120</v>
      </c>
      <c r="D201" s="63"/>
      <c r="E201" s="63">
        <f t="shared" si="220"/>
        <v>382</v>
      </c>
      <c r="F201" s="63">
        <f t="shared" si="221"/>
        <v>163</v>
      </c>
      <c r="G201" s="85">
        <v>502</v>
      </c>
      <c r="H201" s="106" t="str">
        <f t="shared" si="218"/>
        <v>是</v>
      </c>
      <c r="I201" s="36" t="str">
        <f t="shared" si="224"/>
        <v>项</v>
      </c>
      <c r="J201" s="36"/>
      <c r="L201" s="32">
        <v>0</v>
      </c>
      <c r="M201" s="32">
        <v>0</v>
      </c>
      <c r="N201" s="32">
        <f t="shared" si="222"/>
        <v>0</v>
      </c>
      <c r="O201" s="32">
        <v>120</v>
      </c>
      <c r="P201" s="32">
        <f>SUMIF([3]全区!$A$1400:$A$1554,A:A,[3]全区!$S$1400:$S$1554)</f>
        <v>120.4073</v>
      </c>
      <c r="Q201" s="32">
        <f t="shared" si="223"/>
        <v>120</v>
      </c>
      <c r="R201" s="32">
        <v>163</v>
      </c>
      <c r="S201" s="34">
        <f>SUMIF([3]全区!$A$1:$A$65536,A:A,[3]全区!$T$1:$T$65536)</f>
        <v>162.5</v>
      </c>
      <c r="T201" s="32">
        <f t="shared" si="186"/>
        <v>163</v>
      </c>
      <c r="U201" s="31"/>
      <c r="V201" s="31"/>
    </row>
    <row r="202" s="32" customFormat="1" customHeight="1" spans="1:22">
      <c r="A202" s="59">
        <v>2296004</v>
      </c>
      <c r="B202" s="60" t="s">
        <v>1280</v>
      </c>
      <c r="C202" s="63">
        <f t="shared" si="219"/>
        <v>0</v>
      </c>
      <c r="D202" s="63"/>
      <c r="E202" s="63">
        <f t="shared" si="220"/>
        <v>3</v>
      </c>
      <c r="F202" s="63">
        <f t="shared" si="221"/>
        <v>3</v>
      </c>
      <c r="G202" s="85">
        <v>3</v>
      </c>
      <c r="H202" s="106" t="str">
        <f t="shared" si="218"/>
        <v>是</v>
      </c>
      <c r="I202" s="36" t="str">
        <f t="shared" si="224"/>
        <v>项</v>
      </c>
      <c r="J202" s="36"/>
      <c r="L202" s="32">
        <v>0</v>
      </c>
      <c r="M202" s="32">
        <v>0</v>
      </c>
      <c r="N202" s="32">
        <f t="shared" si="222"/>
        <v>0</v>
      </c>
      <c r="O202" s="32">
        <v>0</v>
      </c>
      <c r="P202" s="32">
        <f>SUMIF([3]全区!$A$1400:$A$1554,A:A,[3]全区!$S$1400:$S$1554)</f>
        <v>0</v>
      </c>
      <c r="Q202" s="32">
        <f t="shared" si="223"/>
        <v>0</v>
      </c>
      <c r="R202" s="32">
        <v>3</v>
      </c>
      <c r="S202" s="34">
        <f>SUMIF([3]全区!$A$1:$A$65536,A:A,[3]全区!$T$1:$T$65536)</f>
        <v>3</v>
      </c>
      <c r="T202" s="32">
        <f t="shared" si="186"/>
        <v>3</v>
      </c>
      <c r="U202" s="31"/>
      <c r="V202" s="31"/>
    </row>
    <row r="203" s="32" customFormat="1" hidden="1" customHeight="1" spans="1:22">
      <c r="A203" s="62">
        <v>2296005</v>
      </c>
      <c r="B203" s="60" t="s">
        <v>1281</v>
      </c>
      <c r="C203" s="63">
        <f t="shared" si="219"/>
        <v>0</v>
      </c>
      <c r="D203" s="63"/>
      <c r="E203" s="63">
        <f t="shared" si="220"/>
        <v>0</v>
      </c>
      <c r="F203" s="63">
        <f t="shared" si="221"/>
        <v>0</v>
      </c>
      <c r="G203" s="63">
        <f t="shared" ref="G203:G209" si="225">C203+F203</f>
        <v>0</v>
      </c>
      <c r="H203" s="106" t="str">
        <f t="shared" si="218"/>
        <v>否</v>
      </c>
      <c r="I203" s="36" t="str">
        <f t="shared" si="224"/>
        <v>项</v>
      </c>
      <c r="J203" s="36"/>
      <c r="L203" s="32">
        <v>0</v>
      </c>
      <c r="M203" s="32">
        <v>0</v>
      </c>
      <c r="N203" s="32">
        <f t="shared" si="222"/>
        <v>0</v>
      </c>
      <c r="O203" s="32">
        <v>0</v>
      </c>
      <c r="P203" s="32">
        <f>SUMIF([3]全区!$A$1400:$A$1554,A:A,[3]全区!$S$1400:$S$1554)</f>
        <v>0</v>
      </c>
      <c r="Q203" s="32">
        <f t="shared" si="223"/>
        <v>0</v>
      </c>
      <c r="R203" s="32">
        <v>0</v>
      </c>
      <c r="S203" s="34">
        <f>SUMIF([3]全区!$A$1:$A$65536,A:A,[3]全区!$T$1:$T$65536)</f>
        <v>0</v>
      </c>
      <c r="T203" s="32">
        <f t="shared" si="186"/>
        <v>0</v>
      </c>
      <c r="U203" s="31"/>
      <c r="V203" s="31"/>
    </row>
    <row r="204" s="32" customFormat="1" customHeight="1" spans="1:22">
      <c r="A204" s="59">
        <v>2296006</v>
      </c>
      <c r="B204" s="60" t="s">
        <v>1282</v>
      </c>
      <c r="C204" s="63">
        <f t="shared" si="219"/>
        <v>90</v>
      </c>
      <c r="D204" s="63"/>
      <c r="E204" s="63">
        <f t="shared" si="220"/>
        <v>127</v>
      </c>
      <c r="F204" s="63">
        <f t="shared" si="221"/>
        <v>127</v>
      </c>
      <c r="G204" s="85">
        <v>217</v>
      </c>
      <c r="H204" s="106" t="str">
        <f t="shared" si="218"/>
        <v>是</v>
      </c>
      <c r="I204" s="36" t="str">
        <f t="shared" si="224"/>
        <v>项</v>
      </c>
      <c r="J204" s="36"/>
      <c r="L204" s="32">
        <v>0</v>
      </c>
      <c r="M204" s="32">
        <v>0</v>
      </c>
      <c r="N204" s="32">
        <f t="shared" si="222"/>
        <v>0</v>
      </c>
      <c r="O204" s="32">
        <v>90</v>
      </c>
      <c r="P204" s="32">
        <f>SUMIF([3]全区!$A$1400:$A$1554,A:A,[3]全区!$S$1400:$S$1554)</f>
        <v>89.995173</v>
      </c>
      <c r="Q204" s="32">
        <f t="shared" si="223"/>
        <v>90</v>
      </c>
      <c r="R204" s="32">
        <v>127</v>
      </c>
      <c r="S204" s="34">
        <f>SUMIF([3]全区!$A$1:$A$65536,A:A,[3]全区!$T$1:$T$65536)</f>
        <v>127.35</v>
      </c>
      <c r="T204" s="32">
        <f t="shared" si="186"/>
        <v>127</v>
      </c>
      <c r="U204" s="31"/>
      <c r="V204" s="31"/>
    </row>
    <row r="205" s="32" customFormat="1" customHeight="1" spans="1:22">
      <c r="A205" s="59">
        <v>2296010</v>
      </c>
      <c r="B205" s="60" t="s">
        <v>1283</v>
      </c>
      <c r="C205" s="63">
        <f t="shared" si="219"/>
        <v>7</v>
      </c>
      <c r="D205" s="63"/>
      <c r="E205" s="63">
        <f t="shared" si="220"/>
        <v>0</v>
      </c>
      <c r="F205" s="63">
        <f t="shared" si="221"/>
        <v>0</v>
      </c>
      <c r="G205" s="63">
        <f t="shared" si="225"/>
        <v>7</v>
      </c>
      <c r="H205" s="106" t="str">
        <f t="shared" si="218"/>
        <v>是</v>
      </c>
      <c r="I205" s="36" t="str">
        <f t="shared" si="224"/>
        <v>项</v>
      </c>
      <c r="J205" s="36"/>
      <c r="L205" s="32">
        <v>0</v>
      </c>
      <c r="M205" s="32">
        <v>0</v>
      </c>
      <c r="N205" s="32">
        <f t="shared" si="222"/>
        <v>0</v>
      </c>
      <c r="O205" s="32">
        <v>7</v>
      </c>
      <c r="P205" s="32">
        <f>SUMIF([3]全区!$A$1400:$A$1554,A:A,[3]全区!$S$1400:$S$1554)</f>
        <v>7.032</v>
      </c>
      <c r="Q205" s="32">
        <f t="shared" si="223"/>
        <v>7</v>
      </c>
      <c r="R205" s="32">
        <v>0</v>
      </c>
      <c r="S205" s="34">
        <f>SUMIF([3]全区!$A$1:$A$65536,A:A,[3]全区!$T$1:$T$65536)</f>
        <v>0</v>
      </c>
      <c r="T205" s="32">
        <f t="shared" si="186"/>
        <v>0</v>
      </c>
      <c r="U205" s="31"/>
      <c r="V205" s="31"/>
    </row>
    <row r="206" s="32" customFormat="1" hidden="1" customHeight="1" spans="1:22">
      <c r="A206" s="64">
        <v>2296011</v>
      </c>
      <c r="B206" s="60" t="s">
        <v>1284</v>
      </c>
      <c r="C206" s="63">
        <f t="shared" si="219"/>
        <v>0</v>
      </c>
      <c r="D206" s="63"/>
      <c r="E206" s="63">
        <f t="shared" si="220"/>
        <v>0</v>
      </c>
      <c r="F206" s="63">
        <f t="shared" si="221"/>
        <v>0</v>
      </c>
      <c r="G206" s="63">
        <f t="shared" si="225"/>
        <v>0</v>
      </c>
      <c r="H206" s="106" t="str">
        <f t="shared" si="218"/>
        <v>否</v>
      </c>
      <c r="I206" s="36" t="str">
        <f t="shared" si="224"/>
        <v>项</v>
      </c>
      <c r="J206" s="36"/>
      <c r="L206" s="32">
        <v>0</v>
      </c>
      <c r="M206" s="32">
        <v>0</v>
      </c>
      <c r="N206" s="32">
        <f t="shared" si="222"/>
        <v>0</v>
      </c>
      <c r="O206" s="32">
        <v>0</v>
      </c>
      <c r="P206" s="32">
        <f>SUMIF([3]全区!$A$1400:$A$1554,A:A,[3]全区!$S$1400:$S$1554)</f>
        <v>0</v>
      </c>
      <c r="Q206" s="32">
        <f t="shared" si="223"/>
        <v>0</v>
      </c>
      <c r="R206" s="32">
        <v>0</v>
      </c>
      <c r="S206" s="34">
        <f>SUMIF([3]全区!$A$1:$A$65536,A:A,[3]全区!$T$1:$T$65536)</f>
        <v>0</v>
      </c>
      <c r="T206" s="32">
        <f t="shared" si="186"/>
        <v>0</v>
      </c>
      <c r="U206" s="31"/>
      <c r="V206" s="31"/>
    </row>
    <row r="207" s="32" customFormat="1" hidden="1" customHeight="1" spans="1:22">
      <c r="A207" s="62">
        <v>2296012</v>
      </c>
      <c r="B207" s="60" t="s">
        <v>1285</v>
      </c>
      <c r="C207" s="63">
        <f t="shared" si="219"/>
        <v>0</v>
      </c>
      <c r="D207" s="63"/>
      <c r="E207" s="63">
        <f t="shared" si="220"/>
        <v>0</v>
      </c>
      <c r="F207" s="63">
        <f t="shared" si="221"/>
        <v>0</v>
      </c>
      <c r="G207" s="63">
        <f t="shared" si="225"/>
        <v>0</v>
      </c>
      <c r="H207" s="106" t="str">
        <f t="shared" si="218"/>
        <v>否</v>
      </c>
      <c r="I207" s="36" t="str">
        <f t="shared" si="224"/>
        <v>项</v>
      </c>
      <c r="J207" s="36"/>
      <c r="L207" s="32">
        <v>0</v>
      </c>
      <c r="M207" s="32">
        <v>0</v>
      </c>
      <c r="N207" s="32">
        <f t="shared" si="222"/>
        <v>0</v>
      </c>
      <c r="O207" s="32">
        <v>0</v>
      </c>
      <c r="P207" s="32">
        <f>SUMIF([3]全区!$A$1400:$A$1554,A:A,[3]全区!$S$1400:$S$1554)</f>
        <v>0</v>
      </c>
      <c r="Q207" s="32">
        <f t="shared" si="223"/>
        <v>0</v>
      </c>
      <c r="R207" s="32">
        <v>0</v>
      </c>
      <c r="S207" s="34">
        <f>SUMIF([3]全区!$A$1:$A$65536,A:A,[3]全区!$T$1:$T$65536)</f>
        <v>0</v>
      </c>
      <c r="T207" s="32">
        <f t="shared" si="186"/>
        <v>0</v>
      </c>
      <c r="U207" s="31"/>
      <c r="V207" s="31"/>
    </row>
    <row r="208" s="32" customFormat="1" hidden="1" customHeight="1" spans="1:22">
      <c r="A208" s="59">
        <v>2296013</v>
      </c>
      <c r="B208" s="60" t="s">
        <v>1286</v>
      </c>
      <c r="C208" s="63">
        <f t="shared" si="219"/>
        <v>0</v>
      </c>
      <c r="D208" s="63"/>
      <c r="E208" s="63">
        <f t="shared" si="220"/>
        <v>0</v>
      </c>
      <c r="F208" s="63">
        <f t="shared" si="221"/>
        <v>0</v>
      </c>
      <c r="G208" s="63">
        <f t="shared" si="225"/>
        <v>0</v>
      </c>
      <c r="H208" s="106" t="str">
        <f t="shared" si="218"/>
        <v>否</v>
      </c>
      <c r="I208" s="36" t="str">
        <f t="shared" si="224"/>
        <v>项</v>
      </c>
      <c r="J208" s="36"/>
      <c r="L208" s="32">
        <v>0</v>
      </c>
      <c r="M208" s="32">
        <v>0</v>
      </c>
      <c r="N208" s="32">
        <f t="shared" si="222"/>
        <v>0</v>
      </c>
      <c r="O208" s="32">
        <v>0</v>
      </c>
      <c r="P208" s="32">
        <f>SUMIF([3]全区!$A$1400:$A$1554,A:A,[3]全区!$S$1400:$S$1554)</f>
        <v>0</v>
      </c>
      <c r="Q208" s="32">
        <f t="shared" si="223"/>
        <v>0</v>
      </c>
      <c r="R208" s="32">
        <v>0</v>
      </c>
      <c r="S208" s="34">
        <f>SUMIF([3]全区!$A$1:$A$65536,A:A,[3]全区!$T$1:$T$65536)</f>
        <v>0</v>
      </c>
      <c r="T208" s="32">
        <f t="shared" si="186"/>
        <v>0</v>
      </c>
      <c r="U208" s="31"/>
      <c r="V208" s="31"/>
    </row>
    <row r="209" s="32" customFormat="1" customHeight="1" spans="1:22">
      <c r="A209" s="59">
        <v>2296099</v>
      </c>
      <c r="B209" s="60" t="s">
        <v>1287</v>
      </c>
      <c r="C209" s="63">
        <f t="shared" si="219"/>
        <v>173</v>
      </c>
      <c r="D209" s="63"/>
      <c r="E209" s="63">
        <f t="shared" si="220"/>
        <v>380</v>
      </c>
      <c r="F209" s="63">
        <f t="shared" si="221"/>
        <v>380</v>
      </c>
      <c r="G209" s="63">
        <f t="shared" si="225"/>
        <v>553</v>
      </c>
      <c r="H209" s="106" t="str">
        <f t="shared" si="218"/>
        <v>是</v>
      </c>
      <c r="I209" s="36" t="str">
        <f t="shared" si="224"/>
        <v>项</v>
      </c>
      <c r="J209" s="36"/>
      <c r="L209" s="32">
        <v>0</v>
      </c>
      <c r="M209" s="32">
        <v>0</v>
      </c>
      <c r="N209" s="32">
        <f t="shared" si="222"/>
        <v>0</v>
      </c>
      <c r="O209" s="32">
        <v>173</v>
      </c>
      <c r="P209" s="32">
        <f>SUMIF([3]全区!$A$1400:$A$1554,A:A,[3]全区!$S$1400:$S$1554)</f>
        <v>173.375305</v>
      </c>
      <c r="Q209" s="32">
        <f t="shared" si="223"/>
        <v>173</v>
      </c>
      <c r="R209" s="32">
        <v>380</v>
      </c>
      <c r="S209" s="34">
        <f>SUMIF([3]全区!$A$1:$A$65536,A:A,[3]全区!$T$1:$T$65536)</f>
        <v>380</v>
      </c>
      <c r="T209" s="32">
        <f t="shared" si="186"/>
        <v>380</v>
      </c>
      <c r="U209" s="31"/>
      <c r="V209" s="31"/>
    </row>
    <row r="210" s="98" customFormat="1" customHeight="1" spans="1:22">
      <c r="A210" s="57">
        <v>232</v>
      </c>
      <c r="B210" s="58" t="s">
        <v>1288</v>
      </c>
      <c r="C210" s="55">
        <f t="shared" ref="C210:G210" si="226">SUM(C211:C226)</f>
        <v>13793</v>
      </c>
      <c r="D210" s="55"/>
      <c r="E210" s="55">
        <f t="shared" si="226"/>
        <v>-4105</v>
      </c>
      <c r="F210" s="55">
        <f t="shared" si="226"/>
        <v>0</v>
      </c>
      <c r="G210" s="55">
        <f t="shared" si="226"/>
        <v>9688</v>
      </c>
      <c r="H210" s="106" t="str">
        <f t="shared" si="218"/>
        <v>是</v>
      </c>
      <c r="I210" s="116" t="str">
        <f t="shared" si="224"/>
        <v>类</v>
      </c>
      <c r="J210" s="116"/>
      <c r="S210" s="34"/>
      <c r="T210" s="32">
        <f t="shared" si="186"/>
        <v>0</v>
      </c>
      <c r="U210" s="31"/>
      <c r="V210" s="31"/>
    </row>
    <row r="211" s="32" customFormat="1" hidden="1" customHeight="1" spans="1:22">
      <c r="A211" s="64">
        <v>2320401</v>
      </c>
      <c r="B211" s="60" t="s">
        <v>1289</v>
      </c>
      <c r="C211" s="63">
        <f t="shared" ref="C211:C226" si="227">N211+Q211</f>
        <v>0</v>
      </c>
      <c r="D211" s="63"/>
      <c r="E211" s="63">
        <f t="shared" ref="E211:E226" si="228">G211-C211</f>
        <v>0</v>
      </c>
      <c r="F211" s="63">
        <f t="shared" ref="F211:F226" si="229">T211</f>
        <v>0</v>
      </c>
      <c r="G211" s="63">
        <f t="shared" ref="G211:G213" si="230">C211+F211</f>
        <v>0</v>
      </c>
      <c r="H211" s="106" t="str">
        <f t="shared" si="218"/>
        <v>否</v>
      </c>
      <c r="I211" s="36" t="str">
        <f t="shared" si="224"/>
        <v>项</v>
      </c>
      <c r="J211" s="36"/>
      <c r="L211" s="32">
        <v>0</v>
      </c>
      <c r="M211" s="32">
        <v>0</v>
      </c>
      <c r="N211" s="32">
        <f t="shared" ref="N211:N226" si="231">ROUND(M211,0)</f>
        <v>0</v>
      </c>
      <c r="O211" s="32">
        <v>0</v>
      </c>
      <c r="P211" s="32">
        <f>SUMIF([3]全区!$A$1400:$A$1554,A:A,[3]全区!$S$1400:$S$1554)</f>
        <v>0</v>
      </c>
      <c r="Q211" s="32">
        <f t="shared" ref="Q211:Q226" si="232">ROUND(P211,0)</f>
        <v>0</v>
      </c>
      <c r="R211" s="32">
        <v>0</v>
      </c>
      <c r="S211" s="34">
        <f>SUMIF([3]全区!$A$1:$A$65536,A:A,[3]全区!$T$1:$T$65536)</f>
        <v>0</v>
      </c>
      <c r="T211" s="32">
        <f t="shared" si="186"/>
        <v>0</v>
      </c>
      <c r="U211" s="31"/>
      <c r="V211" s="31"/>
    </row>
    <row r="212" s="32" customFormat="1" hidden="1" customHeight="1" spans="1:22">
      <c r="A212" s="64">
        <v>2320402</v>
      </c>
      <c r="B212" s="60" t="s">
        <v>1290</v>
      </c>
      <c r="C212" s="63">
        <f t="shared" si="227"/>
        <v>0</v>
      </c>
      <c r="D212" s="63"/>
      <c r="E212" s="63">
        <f t="shared" si="228"/>
        <v>0</v>
      </c>
      <c r="F212" s="63">
        <f t="shared" si="229"/>
        <v>0</v>
      </c>
      <c r="G212" s="63">
        <f t="shared" si="230"/>
        <v>0</v>
      </c>
      <c r="H212" s="106" t="str">
        <f t="shared" si="218"/>
        <v>否</v>
      </c>
      <c r="I212" s="36" t="str">
        <f t="shared" si="224"/>
        <v>项</v>
      </c>
      <c r="J212" s="36"/>
      <c r="L212" s="32">
        <v>0</v>
      </c>
      <c r="M212" s="32">
        <v>0</v>
      </c>
      <c r="N212" s="32">
        <f t="shared" si="231"/>
        <v>0</v>
      </c>
      <c r="O212" s="32">
        <v>0</v>
      </c>
      <c r="P212" s="32">
        <f>SUMIF([3]全区!$A$1400:$A$1554,A:A,[3]全区!$S$1400:$S$1554)</f>
        <v>0</v>
      </c>
      <c r="Q212" s="32">
        <f t="shared" si="232"/>
        <v>0</v>
      </c>
      <c r="R212" s="32">
        <v>0</v>
      </c>
      <c r="S212" s="34">
        <f>SUMIF([3]全区!$A$1:$A$65536,A:A,[3]全区!$T$1:$T$65536)</f>
        <v>0</v>
      </c>
      <c r="T212" s="32">
        <f t="shared" si="186"/>
        <v>0</v>
      </c>
      <c r="U212" s="31"/>
      <c r="V212" s="31"/>
    </row>
    <row r="213" s="32" customFormat="1" hidden="1" customHeight="1" spans="1:22">
      <c r="A213" s="62">
        <v>2320405</v>
      </c>
      <c r="B213" s="60" t="s">
        <v>1291</v>
      </c>
      <c r="C213" s="63">
        <f t="shared" si="227"/>
        <v>0</v>
      </c>
      <c r="D213" s="63"/>
      <c r="E213" s="63">
        <f t="shared" si="228"/>
        <v>0</v>
      </c>
      <c r="F213" s="63">
        <f t="shared" si="229"/>
        <v>0</v>
      </c>
      <c r="G213" s="63">
        <f t="shared" si="230"/>
        <v>0</v>
      </c>
      <c r="H213" s="106" t="str">
        <f t="shared" si="218"/>
        <v>否</v>
      </c>
      <c r="I213" s="36" t="str">
        <f t="shared" si="224"/>
        <v>项</v>
      </c>
      <c r="J213" s="36"/>
      <c r="L213" s="32">
        <v>0</v>
      </c>
      <c r="M213" s="32">
        <v>0</v>
      </c>
      <c r="N213" s="32">
        <f t="shared" si="231"/>
        <v>0</v>
      </c>
      <c r="O213" s="32">
        <v>0</v>
      </c>
      <c r="P213" s="32">
        <f>SUMIF([3]全区!$A$1400:$A$1554,A:A,[3]全区!$S$1400:$S$1554)</f>
        <v>0</v>
      </c>
      <c r="Q213" s="32">
        <f t="shared" si="232"/>
        <v>0</v>
      </c>
      <c r="R213" s="32">
        <v>0</v>
      </c>
      <c r="S213" s="34">
        <f>SUMIF([3]全区!$A$1:$A$65536,A:A,[3]全区!$T$1:$T$65536)</f>
        <v>0</v>
      </c>
      <c r="T213" s="32">
        <f t="shared" si="186"/>
        <v>0</v>
      </c>
      <c r="U213" s="31"/>
      <c r="V213" s="31"/>
    </row>
    <row r="214" s="32" customFormat="1" customHeight="1" spans="1:22">
      <c r="A214" s="59">
        <v>2320411</v>
      </c>
      <c r="B214" s="60" t="s">
        <v>1292</v>
      </c>
      <c r="C214" s="63">
        <f t="shared" si="227"/>
        <v>347</v>
      </c>
      <c r="D214" s="63"/>
      <c r="E214" s="63">
        <f t="shared" si="228"/>
        <v>-117</v>
      </c>
      <c r="F214" s="63">
        <f t="shared" si="229"/>
        <v>0</v>
      </c>
      <c r="G214" s="85">
        <f>186+44</f>
        <v>230</v>
      </c>
      <c r="H214" s="106" t="str">
        <f t="shared" si="218"/>
        <v>是</v>
      </c>
      <c r="I214" s="36" t="str">
        <f t="shared" si="224"/>
        <v>项</v>
      </c>
      <c r="J214" s="36"/>
      <c r="L214" s="32">
        <v>303</v>
      </c>
      <c r="M214" s="32">
        <v>302.8</v>
      </c>
      <c r="N214" s="32">
        <f t="shared" si="231"/>
        <v>303</v>
      </c>
      <c r="O214" s="32">
        <v>44</v>
      </c>
      <c r="P214" s="32">
        <f>SUMIF([3]全区!$A$1400:$A$1554,A:A,[3]全区!$S$1400:$S$1554)</f>
        <v>44.171272</v>
      </c>
      <c r="Q214" s="32">
        <f t="shared" si="232"/>
        <v>44</v>
      </c>
      <c r="R214" s="32">
        <v>0</v>
      </c>
      <c r="S214" s="34">
        <f>SUMIF([3]全区!$A$1:$A$65536,A:A,[3]全区!$T$1:$T$65536)</f>
        <v>0</v>
      </c>
      <c r="T214" s="32">
        <f t="shared" si="186"/>
        <v>0</v>
      </c>
      <c r="U214" s="31"/>
      <c r="V214" s="31"/>
    </row>
    <row r="215" s="32" customFormat="1" hidden="1" customHeight="1" spans="1:22">
      <c r="A215" s="64">
        <v>2320413</v>
      </c>
      <c r="B215" s="60" t="s">
        <v>1293</v>
      </c>
      <c r="C215" s="63">
        <f t="shared" si="227"/>
        <v>0</v>
      </c>
      <c r="D215" s="63"/>
      <c r="E215" s="63">
        <f t="shared" si="228"/>
        <v>0</v>
      </c>
      <c r="F215" s="63">
        <f t="shared" si="229"/>
        <v>0</v>
      </c>
      <c r="G215" s="63">
        <f t="shared" ref="G215:G221" si="233">C215+F215</f>
        <v>0</v>
      </c>
      <c r="H215" s="106" t="str">
        <f t="shared" si="218"/>
        <v>否</v>
      </c>
      <c r="I215" s="36" t="str">
        <f t="shared" si="224"/>
        <v>项</v>
      </c>
      <c r="J215" s="36"/>
      <c r="L215" s="32">
        <v>0</v>
      </c>
      <c r="M215" s="32">
        <v>0</v>
      </c>
      <c r="N215" s="32">
        <f t="shared" si="231"/>
        <v>0</v>
      </c>
      <c r="O215" s="32">
        <v>0</v>
      </c>
      <c r="P215" s="32">
        <f>SUMIF([3]全区!$A$1400:$A$1554,A:A,[3]全区!$S$1400:$S$1554)</f>
        <v>0</v>
      </c>
      <c r="Q215" s="32">
        <f t="shared" si="232"/>
        <v>0</v>
      </c>
      <c r="R215" s="32">
        <v>0</v>
      </c>
      <c r="S215" s="34">
        <f>SUMIF([3]全区!$A$1:$A$65536,A:A,[3]全区!$T$1:$T$65536)</f>
        <v>0</v>
      </c>
      <c r="T215" s="32">
        <f t="shared" si="186"/>
        <v>0</v>
      </c>
      <c r="U215" s="31"/>
      <c r="V215" s="31"/>
    </row>
    <row r="216" s="32" customFormat="1" hidden="1" customHeight="1" spans="1:22">
      <c r="A216" s="64">
        <v>2320414</v>
      </c>
      <c r="B216" s="60" t="s">
        <v>1294</v>
      </c>
      <c r="C216" s="63">
        <f t="shared" si="227"/>
        <v>0</v>
      </c>
      <c r="D216" s="63"/>
      <c r="E216" s="63">
        <f t="shared" si="228"/>
        <v>0</v>
      </c>
      <c r="F216" s="63">
        <f t="shared" si="229"/>
        <v>0</v>
      </c>
      <c r="G216" s="63">
        <f t="shared" si="233"/>
        <v>0</v>
      </c>
      <c r="H216" s="106" t="str">
        <f t="shared" si="218"/>
        <v>否</v>
      </c>
      <c r="I216" s="36" t="str">
        <f t="shared" si="224"/>
        <v>项</v>
      </c>
      <c r="J216" s="36"/>
      <c r="L216" s="32">
        <v>0</v>
      </c>
      <c r="M216" s="32">
        <v>0</v>
      </c>
      <c r="N216" s="32">
        <f t="shared" si="231"/>
        <v>0</v>
      </c>
      <c r="O216" s="32">
        <v>0</v>
      </c>
      <c r="P216" s="32">
        <f>SUMIF([3]全区!$A$1400:$A$1554,A:A,[3]全区!$S$1400:$S$1554)</f>
        <v>0</v>
      </c>
      <c r="Q216" s="32">
        <f t="shared" si="232"/>
        <v>0</v>
      </c>
      <c r="R216" s="32">
        <v>0</v>
      </c>
      <c r="S216" s="34">
        <f>SUMIF([3]全区!$A$1:$A$65536,A:A,[3]全区!$T$1:$T$65536)</f>
        <v>0</v>
      </c>
      <c r="T216" s="32">
        <f t="shared" si="186"/>
        <v>0</v>
      </c>
      <c r="U216" s="31"/>
      <c r="V216" s="31"/>
    </row>
    <row r="217" s="32" customFormat="1" hidden="1" customHeight="1" spans="1:22">
      <c r="A217" s="64">
        <v>2320416</v>
      </c>
      <c r="B217" s="60" t="s">
        <v>1295</v>
      </c>
      <c r="C217" s="63">
        <f t="shared" si="227"/>
        <v>0</v>
      </c>
      <c r="D217" s="63"/>
      <c r="E217" s="63">
        <f t="shared" si="228"/>
        <v>0</v>
      </c>
      <c r="F217" s="63">
        <f t="shared" si="229"/>
        <v>0</v>
      </c>
      <c r="G217" s="63">
        <f t="shared" si="233"/>
        <v>0</v>
      </c>
      <c r="H217" s="106" t="str">
        <f t="shared" si="218"/>
        <v>否</v>
      </c>
      <c r="I217" s="36" t="str">
        <f t="shared" si="224"/>
        <v>项</v>
      </c>
      <c r="J217" s="36"/>
      <c r="L217" s="32">
        <v>0</v>
      </c>
      <c r="M217" s="32">
        <v>0</v>
      </c>
      <c r="N217" s="32">
        <f t="shared" si="231"/>
        <v>0</v>
      </c>
      <c r="O217" s="32">
        <v>0</v>
      </c>
      <c r="P217" s="32">
        <f>SUMIF([3]全区!$A$1400:$A$1554,A:A,[3]全区!$S$1400:$S$1554)</f>
        <v>0</v>
      </c>
      <c r="Q217" s="32">
        <f t="shared" si="232"/>
        <v>0</v>
      </c>
      <c r="R217" s="32">
        <v>0</v>
      </c>
      <c r="S217" s="34">
        <f>SUMIF([3]全区!$A$1:$A$65536,A:A,[3]全区!$T$1:$T$65536)</f>
        <v>0</v>
      </c>
      <c r="T217" s="32">
        <f t="shared" si="186"/>
        <v>0</v>
      </c>
      <c r="U217" s="31"/>
      <c r="V217" s="31"/>
    </row>
    <row r="218" s="32" customFormat="1" hidden="1" customHeight="1" spans="1:22">
      <c r="A218" s="64">
        <v>2320417</v>
      </c>
      <c r="B218" s="60" t="s">
        <v>1296</v>
      </c>
      <c r="C218" s="63">
        <f t="shared" si="227"/>
        <v>0</v>
      </c>
      <c r="D218" s="63"/>
      <c r="E218" s="63">
        <f t="shared" si="228"/>
        <v>0</v>
      </c>
      <c r="F218" s="63">
        <f t="shared" si="229"/>
        <v>0</v>
      </c>
      <c r="G218" s="63">
        <f t="shared" si="233"/>
        <v>0</v>
      </c>
      <c r="H218" s="106" t="str">
        <f t="shared" si="218"/>
        <v>否</v>
      </c>
      <c r="I218" s="36" t="str">
        <f t="shared" si="224"/>
        <v>项</v>
      </c>
      <c r="J218" s="36"/>
      <c r="L218" s="32">
        <v>0</v>
      </c>
      <c r="M218" s="32">
        <v>0</v>
      </c>
      <c r="N218" s="32">
        <f t="shared" si="231"/>
        <v>0</v>
      </c>
      <c r="O218" s="32">
        <v>0</v>
      </c>
      <c r="P218" s="32">
        <f>SUMIF([3]全区!$A$1400:$A$1554,A:A,[3]全区!$S$1400:$S$1554)</f>
        <v>0</v>
      </c>
      <c r="Q218" s="32">
        <f t="shared" si="232"/>
        <v>0</v>
      </c>
      <c r="R218" s="32">
        <v>0</v>
      </c>
      <c r="S218" s="34">
        <f>SUMIF([3]全区!$A$1:$A$65536,A:A,[3]全区!$T$1:$T$65536)</f>
        <v>0</v>
      </c>
      <c r="T218" s="32">
        <f t="shared" si="186"/>
        <v>0</v>
      </c>
      <c r="U218" s="31"/>
      <c r="V218" s="31"/>
    </row>
    <row r="219" s="32" customFormat="1" hidden="1" customHeight="1" spans="1:22">
      <c r="A219" s="64">
        <v>2320418</v>
      </c>
      <c r="B219" s="60" t="s">
        <v>1297</v>
      </c>
      <c r="C219" s="63">
        <f t="shared" si="227"/>
        <v>0</v>
      </c>
      <c r="D219" s="63"/>
      <c r="E219" s="63">
        <f t="shared" si="228"/>
        <v>0</v>
      </c>
      <c r="F219" s="63">
        <f t="shared" si="229"/>
        <v>0</v>
      </c>
      <c r="G219" s="63">
        <f t="shared" si="233"/>
        <v>0</v>
      </c>
      <c r="H219" s="106" t="str">
        <f t="shared" si="218"/>
        <v>否</v>
      </c>
      <c r="I219" s="36" t="str">
        <f t="shared" si="224"/>
        <v>项</v>
      </c>
      <c r="J219" s="36"/>
      <c r="L219" s="32">
        <v>0</v>
      </c>
      <c r="M219" s="32">
        <v>0</v>
      </c>
      <c r="N219" s="32">
        <f t="shared" si="231"/>
        <v>0</v>
      </c>
      <c r="O219" s="32">
        <v>0</v>
      </c>
      <c r="P219" s="32">
        <f>SUMIF([3]全区!$A$1400:$A$1554,A:A,[3]全区!$S$1400:$S$1554)</f>
        <v>0</v>
      </c>
      <c r="Q219" s="32">
        <f t="shared" si="232"/>
        <v>0</v>
      </c>
      <c r="R219" s="32">
        <v>0</v>
      </c>
      <c r="S219" s="34">
        <f>SUMIF([3]全区!$A$1:$A$65536,A:A,[3]全区!$T$1:$T$65536)</f>
        <v>0</v>
      </c>
      <c r="T219" s="32">
        <f t="shared" si="186"/>
        <v>0</v>
      </c>
      <c r="U219" s="31"/>
      <c r="V219" s="31"/>
    </row>
    <row r="220" s="32" customFormat="1" hidden="1" customHeight="1" spans="1:22">
      <c r="A220" s="64">
        <v>2320419</v>
      </c>
      <c r="B220" s="60" t="s">
        <v>1298</v>
      </c>
      <c r="C220" s="63">
        <f t="shared" si="227"/>
        <v>0</v>
      </c>
      <c r="D220" s="63"/>
      <c r="E220" s="63">
        <f t="shared" si="228"/>
        <v>0</v>
      </c>
      <c r="F220" s="63">
        <f t="shared" si="229"/>
        <v>0</v>
      </c>
      <c r="G220" s="63">
        <f t="shared" si="233"/>
        <v>0</v>
      </c>
      <c r="H220" s="106" t="str">
        <f t="shared" si="218"/>
        <v>否</v>
      </c>
      <c r="I220" s="36" t="str">
        <f t="shared" si="224"/>
        <v>项</v>
      </c>
      <c r="J220" s="36"/>
      <c r="L220" s="32">
        <v>0</v>
      </c>
      <c r="M220" s="32">
        <v>0</v>
      </c>
      <c r="N220" s="32">
        <f t="shared" si="231"/>
        <v>0</v>
      </c>
      <c r="O220" s="32">
        <v>0</v>
      </c>
      <c r="P220" s="32">
        <f>SUMIF([3]全区!$A$1400:$A$1554,A:A,[3]全区!$S$1400:$S$1554)</f>
        <v>0</v>
      </c>
      <c r="Q220" s="32">
        <f t="shared" si="232"/>
        <v>0</v>
      </c>
      <c r="R220" s="32">
        <v>0</v>
      </c>
      <c r="S220" s="34">
        <f>SUMIF([3]全区!$A$1:$A$65536,A:A,[3]全区!$T$1:$T$65536)</f>
        <v>0</v>
      </c>
      <c r="T220" s="32">
        <f t="shared" si="186"/>
        <v>0</v>
      </c>
      <c r="U220" s="31"/>
      <c r="V220" s="31"/>
    </row>
    <row r="221" s="32" customFormat="1" hidden="1" customHeight="1" spans="1:22">
      <c r="A221" s="62">
        <v>2320420</v>
      </c>
      <c r="B221" s="60" t="s">
        <v>1299</v>
      </c>
      <c r="C221" s="63">
        <f t="shared" si="227"/>
        <v>0</v>
      </c>
      <c r="D221" s="63"/>
      <c r="E221" s="63">
        <f t="shared" si="228"/>
        <v>0</v>
      </c>
      <c r="F221" s="63">
        <f t="shared" si="229"/>
        <v>0</v>
      </c>
      <c r="G221" s="63">
        <f t="shared" si="233"/>
        <v>0</v>
      </c>
      <c r="H221" s="106" t="str">
        <f t="shared" si="218"/>
        <v>否</v>
      </c>
      <c r="I221" s="36" t="str">
        <f t="shared" si="224"/>
        <v>项</v>
      </c>
      <c r="J221" s="36"/>
      <c r="L221" s="32">
        <v>0</v>
      </c>
      <c r="M221" s="32">
        <v>0</v>
      </c>
      <c r="N221" s="32">
        <f t="shared" si="231"/>
        <v>0</v>
      </c>
      <c r="O221" s="32">
        <v>0</v>
      </c>
      <c r="P221" s="32">
        <f>SUMIF([3]全区!$A$1400:$A$1554,A:A,[3]全区!$S$1400:$S$1554)</f>
        <v>0</v>
      </c>
      <c r="Q221" s="32">
        <f t="shared" si="232"/>
        <v>0</v>
      </c>
      <c r="R221" s="32">
        <v>0</v>
      </c>
      <c r="S221" s="34">
        <f>SUMIF([3]全区!$A$1:$A$65536,A:A,[3]全区!$T$1:$T$65536)</f>
        <v>0</v>
      </c>
      <c r="T221" s="32">
        <f t="shared" si="186"/>
        <v>0</v>
      </c>
      <c r="U221" s="31"/>
      <c r="V221" s="31"/>
    </row>
    <row r="222" s="32" customFormat="1" customHeight="1" spans="1:22">
      <c r="A222" s="59">
        <v>2320431</v>
      </c>
      <c r="B222" s="60" t="s">
        <v>1300</v>
      </c>
      <c r="C222" s="63">
        <f t="shared" si="227"/>
        <v>668</v>
      </c>
      <c r="D222" s="63"/>
      <c r="E222" s="63">
        <f t="shared" si="228"/>
        <v>0</v>
      </c>
      <c r="F222" s="63">
        <f t="shared" si="229"/>
        <v>0</v>
      </c>
      <c r="G222" s="85">
        <v>668</v>
      </c>
      <c r="H222" s="106" t="str">
        <f t="shared" si="218"/>
        <v>是</v>
      </c>
      <c r="I222" s="36" t="str">
        <f t="shared" si="224"/>
        <v>项</v>
      </c>
      <c r="J222" s="36"/>
      <c r="L222" s="32">
        <v>668</v>
      </c>
      <c r="M222" s="32">
        <v>668</v>
      </c>
      <c r="N222" s="32">
        <f t="shared" si="231"/>
        <v>668</v>
      </c>
      <c r="O222" s="32">
        <v>0</v>
      </c>
      <c r="P222" s="32">
        <f>SUMIF([3]全区!$A$1400:$A$1554,A:A,[3]全区!$S$1400:$S$1554)</f>
        <v>0</v>
      </c>
      <c r="Q222" s="32">
        <f t="shared" si="232"/>
        <v>0</v>
      </c>
      <c r="R222" s="32">
        <v>0</v>
      </c>
      <c r="S222" s="34">
        <f>SUMIF([3]全区!$A$1:$A$65536,A:A,[3]全区!$T$1:$T$65536)</f>
        <v>0</v>
      </c>
      <c r="T222" s="32">
        <f t="shared" si="186"/>
        <v>0</v>
      </c>
      <c r="U222" s="31"/>
      <c r="V222" s="31"/>
    </row>
    <row r="223" s="32" customFormat="1" hidden="1" customHeight="1" spans="1:22">
      <c r="A223" s="64">
        <v>2320432</v>
      </c>
      <c r="B223" s="60" t="s">
        <v>1301</v>
      </c>
      <c r="C223" s="63">
        <f t="shared" si="227"/>
        <v>0</v>
      </c>
      <c r="D223" s="63"/>
      <c r="E223" s="63">
        <f t="shared" si="228"/>
        <v>0</v>
      </c>
      <c r="F223" s="63">
        <f t="shared" si="229"/>
        <v>0</v>
      </c>
      <c r="G223" s="63">
        <f t="shared" ref="G223:G226" si="234">C223+F223</f>
        <v>0</v>
      </c>
      <c r="H223" s="106" t="str">
        <f t="shared" si="218"/>
        <v>否</v>
      </c>
      <c r="I223" s="36" t="str">
        <f t="shared" si="224"/>
        <v>项</v>
      </c>
      <c r="J223" s="36"/>
      <c r="L223" s="32">
        <v>0</v>
      </c>
      <c r="M223" s="32">
        <v>0</v>
      </c>
      <c r="N223" s="32">
        <f t="shared" si="231"/>
        <v>0</v>
      </c>
      <c r="O223" s="32">
        <v>0</v>
      </c>
      <c r="P223" s="32">
        <f>SUMIF([3]全区!$A$1400:$A$1554,A:A,[3]全区!$S$1400:$S$1554)</f>
        <v>0</v>
      </c>
      <c r="Q223" s="32">
        <f t="shared" si="232"/>
        <v>0</v>
      </c>
      <c r="R223" s="32">
        <v>0</v>
      </c>
      <c r="S223" s="34">
        <f>SUMIF([3]全区!$A$1:$A$65536,A:A,[3]全区!$T$1:$T$65536)</f>
        <v>0</v>
      </c>
      <c r="T223" s="32">
        <f t="shared" si="186"/>
        <v>0</v>
      </c>
      <c r="U223" s="31"/>
      <c r="V223" s="31"/>
    </row>
    <row r="224" s="32" customFormat="1" hidden="1" customHeight="1" spans="1:22">
      <c r="A224" s="62">
        <v>2320433</v>
      </c>
      <c r="B224" s="60" t="s">
        <v>1302</v>
      </c>
      <c r="C224" s="63">
        <f t="shared" si="227"/>
        <v>0</v>
      </c>
      <c r="D224" s="63"/>
      <c r="E224" s="63">
        <f t="shared" si="228"/>
        <v>0</v>
      </c>
      <c r="F224" s="63">
        <f t="shared" si="229"/>
        <v>0</v>
      </c>
      <c r="G224" s="63">
        <f t="shared" si="234"/>
        <v>0</v>
      </c>
      <c r="H224" s="106" t="str">
        <f t="shared" si="218"/>
        <v>否</v>
      </c>
      <c r="I224" s="36" t="str">
        <f t="shared" si="224"/>
        <v>项</v>
      </c>
      <c r="J224" s="36"/>
      <c r="L224" s="32">
        <v>0</v>
      </c>
      <c r="M224" s="32">
        <v>0</v>
      </c>
      <c r="N224" s="32">
        <f t="shared" si="231"/>
        <v>0</v>
      </c>
      <c r="O224" s="32">
        <v>0</v>
      </c>
      <c r="P224" s="32">
        <f>SUMIF([3]全区!$A$1400:$A$1554,A:A,[3]全区!$S$1400:$S$1554)</f>
        <v>0</v>
      </c>
      <c r="Q224" s="32">
        <f t="shared" si="232"/>
        <v>0</v>
      </c>
      <c r="R224" s="32">
        <v>0</v>
      </c>
      <c r="S224" s="34">
        <f>SUMIF([3]全区!$A$1:$A$65536,A:A,[3]全区!$T$1:$T$65536)</f>
        <v>0</v>
      </c>
      <c r="T224" s="32">
        <f t="shared" si="186"/>
        <v>0</v>
      </c>
      <c r="U224" s="31"/>
      <c r="V224" s="31"/>
    </row>
    <row r="225" s="32" customFormat="1" customHeight="1" spans="1:22">
      <c r="A225" s="59">
        <v>2320498</v>
      </c>
      <c r="B225" s="60" t="s">
        <v>1303</v>
      </c>
      <c r="C225" s="63">
        <f t="shared" si="227"/>
        <v>12778</v>
      </c>
      <c r="D225" s="63"/>
      <c r="E225" s="63">
        <f t="shared" si="228"/>
        <v>-3988</v>
      </c>
      <c r="F225" s="63">
        <f t="shared" si="229"/>
        <v>0</v>
      </c>
      <c r="G225" s="85">
        <v>8790</v>
      </c>
      <c r="H225" s="106" t="str">
        <f t="shared" si="218"/>
        <v>是</v>
      </c>
      <c r="I225" s="36" t="str">
        <f t="shared" si="224"/>
        <v>项</v>
      </c>
      <c r="J225" s="36"/>
      <c r="L225" s="32">
        <v>12778</v>
      </c>
      <c r="M225" s="32">
        <v>12778.3</v>
      </c>
      <c r="N225" s="32">
        <f t="shared" si="231"/>
        <v>12778</v>
      </c>
      <c r="O225" s="32">
        <v>0</v>
      </c>
      <c r="P225" s="32">
        <f>SUMIF([3]全区!$A$1400:$A$1554,A:A,[3]全区!$S$1400:$S$1554)</f>
        <v>0</v>
      </c>
      <c r="Q225" s="32">
        <f t="shared" si="232"/>
        <v>0</v>
      </c>
      <c r="R225" s="32">
        <v>0</v>
      </c>
      <c r="S225" s="34">
        <f>SUMIF([3]全区!$A$1:$A$65536,A:A,[3]全区!$T$1:$T$65536)</f>
        <v>0</v>
      </c>
      <c r="T225" s="32">
        <f t="shared" si="186"/>
        <v>0</v>
      </c>
      <c r="U225" s="31"/>
      <c r="V225" s="31"/>
    </row>
    <row r="226" s="32" customFormat="1" hidden="1" customHeight="1" spans="1:22">
      <c r="A226" s="62">
        <v>2320499</v>
      </c>
      <c r="B226" s="60" t="s">
        <v>1304</v>
      </c>
      <c r="C226" s="63">
        <f t="shared" si="227"/>
        <v>0</v>
      </c>
      <c r="D226" s="63"/>
      <c r="E226" s="63">
        <f t="shared" si="228"/>
        <v>0</v>
      </c>
      <c r="F226" s="63">
        <f t="shared" si="229"/>
        <v>0</v>
      </c>
      <c r="G226" s="63">
        <f t="shared" si="234"/>
        <v>0</v>
      </c>
      <c r="H226" s="106" t="str">
        <f t="shared" si="218"/>
        <v>否</v>
      </c>
      <c r="I226" s="36" t="str">
        <f t="shared" si="224"/>
        <v>项</v>
      </c>
      <c r="J226" s="36"/>
      <c r="L226" s="32">
        <v>0</v>
      </c>
      <c r="M226" s="32">
        <v>0</v>
      </c>
      <c r="N226" s="32">
        <f t="shared" si="231"/>
        <v>0</v>
      </c>
      <c r="O226" s="32">
        <v>0</v>
      </c>
      <c r="P226" s="32">
        <f>SUMIF([3]全区!$A$1400:$A$1554,A:A,[3]全区!$S$1400:$S$1554)</f>
        <v>0</v>
      </c>
      <c r="Q226" s="32">
        <f t="shared" si="232"/>
        <v>0</v>
      </c>
      <c r="R226" s="32">
        <v>0</v>
      </c>
      <c r="S226" s="34">
        <f>SUMIF([3]全区!$A$1:$A$65536,A:A,[3]全区!$T$1:$T$65536)</f>
        <v>0</v>
      </c>
      <c r="T226" s="32">
        <f t="shared" si="186"/>
        <v>0</v>
      </c>
      <c r="U226" s="31"/>
      <c r="V226" s="31"/>
    </row>
    <row r="227" s="98" customFormat="1" customHeight="1" spans="1:22">
      <c r="A227" s="57">
        <v>233</v>
      </c>
      <c r="B227" s="58" t="s">
        <v>1305</v>
      </c>
      <c r="C227" s="55">
        <f t="shared" ref="C227:G227" si="235">C228</f>
        <v>225</v>
      </c>
      <c r="D227" s="55"/>
      <c r="E227" s="55">
        <f t="shared" si="235"/>
        <v>-222</v>
      </c>
      <c r="F227" s="55">
        <f t="shared" si="235"/>
        <v>0</v>
      </c>
      <c r="G227" s="55">
        <f t="shared" si="235"/>
        <v>3</v>
      </c>
      <c r="H227" s="106" t="str">
        <f t="shared" si="218"/>
        <v>是</v>
      </c>
      <c r="I227" s="116" t="str">
        <f t="shared" si="224"/>
        <v>类</v>
      </c>
      <c r="J227" s="116"/>
      <c r="S227" s="34"/>
      <c r="T227" s="32">
        <f t="shared" si="186"/>
        <v>0</v>
      </c>
      <c r="U227" s="31"/>
      <c r="V227" s="31"/>
    </row>
    <row r="228" s="98" customFormat="1" customHeight="1" spans="1:22">
      <c r="A228" s="132">
        <v>23304</v>
      </c>
      <c r="B228" s="60" t="s">
        <v>1306</v>
      </c>
      <c r="C228" s="66">
        <f t="shared" ref="C228:G228" si="236">SUM(C229:C244)</f>
        <v>225</v>
      </c>
      <c r="D228" s="66"/>
      <c r="E228" s="66">
        <f t="shared" si="236"/>
        <v>-222</v>
      </c>
      <c r="F228" s="66">
        <f t="shared" si="236"/>
        <v>0</v>
      </c>
      <c r="G228" s="66">
        <f t="shared" si="236"/>
        <v>3</v>
      </c>
      <c r="H228" s="106" t="str">
        <f t="shared" si="218"/>
        <v>是</v>
      </c>
      <c r="I228" s="116" t="str">
        <f t="shared" si="224"/>
        <v>款</v>
      </c>
      <c r="J228" s="116"/>
      <c r="S228" s="34"/>
      <c r="T228" s="32">
        <f t="shared" si="186"/>
        <v>0</v>
      </c>
      <c r="U228" s="31"/>
      <c r="V228" s="31"/>
    </row>
    <row r="229" s="32" customFormat="1" hidden="1" customHeight="1" spans="1:22">
      <c r="A229" s="64">
        <v>2330401</v>
      </c>
      <c r="B229" s="60" t="s">
        <v>1307</v>
      </c>
      <c r="C229" s="63">
        <f t="shared" ref="C229:C244" si="237">N229+Q229</f>
        <v>0</v>
      </c>
      <c r="D229" s="63"/>
      <c r="E229" s="63">
        <f t="shared" ref="E229:E244" si="238">G229-C229</f>
        <v>0</v>
      </c>
      <c r="F229" s="63">
        <f t="shared" ref="F229:F244" si="239">T229</f>
        <v>0</v>
      </c>
      <c r="G229" s="63">
        <f t="shared" ref="G229:G231" si="240">C229+F229</f>
        <v>0</v>
      </c>
      <c r="H229" s="106" t="str">
        <f t="shared" si="218"/>
        <v>否</v>
      </c>
      <c r="I229" s="36" t="str">
        <f t="shared" si="224"/>
        <v>项</v>
      </c>
      <c r="J229" s="36"/>
      <c r="L229" s="32">
        <v>0</v>
      </c>
      <c r="M229" s="32">
        <v>0</v>
      </c>
      <c r="N229" s="32">
        <f t="shared" ref="N229:N244" si="241">ROUND(M229,0)</f>
        <v>0</v>
      </c>
      <c r="O229" s="32">
        <v>0</v>
      </c>
      <c r="P229" s="32">
        <f>SUMIF([3]全区!$A$1400:$A$1554,A:A,[3]全区!$S$1400:$S$1554)</f>
        <v>0</v>
      </c>
      <c r="Q229" s="32">
        <f t="shared" ref="Q229:Q244" si="242">ROUND(P229,0)</f>
        <v>0</v>
      </c>
      <c r="R229" s="32">
        <v>0</v>
      </c>
      <c r="S229" s="34">
        <f>SUMIF([3]全区!$A$1:$A$65536,A:A,[3]全区!$T$1:$T$65536)</f>
        <v>0</v>
      </c>
      <c r="T229" s="32">
        <f t="shared" si="186"/>
        <v>0</v>
      </c>
      <c r="U229" s="31"/>
      <c r="V229" s="31"/>
    </row>
    <row r="230" s="32" customFormat="1" hidden="1" customHeight="1" spans="1:22">
      <c r="A230" s="64">
        <v>2330402</v>
      </c>
      <c r="B230" s="60" t="s">
        <v>1308</v>
      </c>
      <c r="C230" s="63">
        <f t="shared" si="237"/>
        <v>0</v>
      </c>
      <c r="D230" s="63"/>
      <c r="E230" s="63">
        <f t="shared" si="238"/>
        <v>0</v>
      </c>
      <c r="F230" s="63">
        <f t="shared" si="239"/>
        <v>0</v>
      </c>
      <c r="G230" s="63">
        <f t="shared" si="240"/>
        <v>0</v>
      </c>
      <c r="H230" s="106" t="str">
        <f t="shared" si="218"/>
        <v>否</v>
      </c>
      <c r="I230" s="36" t="str">
        <f t="shared" si="224"/>
        <v>项</v>
      </c>
      <c r="J230" s="36"/>
      <c r="L230" s="32">
        <v>0</v>
      </c>
      <c r="M230" s="32">
        <v>0</v>
      </c>
      <c r="N230" s="32">
        <f t="shared" si="241"/>
        <v>0</v>
      </c>
      <c r="O230" s="32">
        <v>0</v>
      </c>
      <c r="P230" s="32">
        <f>SUMIF([3]全区!$A$1400:$A$1554,A:A,[3]全区!$S$1400:$S$1554)</f>
        <v>0</v>
      </c>
      <c r="Q230" s="32">
        <f t="shared" si="242"/>
        <v>0</v>
      </c>
      <c r="R230" s="32">
        <v>0</v>
      </c>
      <c r="S230" s="34">
        <f>SUMIF([3]全区!$A$1:$A$65536,A:A,[3]全区!$T$1:$T$65536)</f>
        <v>0</v>
      </c>
      <c r="T230" s="32">
        <f t="shared" si="186"/>
        <v>0</v>
      </c>
      <c r="U230" s="31"/>
      <c r="V230" s="31"/>
    </row>
    <row r="231" s="32" customFormat="1" hidden="1" customHeight="1" spans="1:22">
      <c r="A231" s="62">
        <v>2330405</v>
      </c>
      <c r="B231" s="60" t="s">
        <v>1309</v>
      </c>
      <c r="C231" s="63">
        <f t="shared" si="237"/>
        <v>0</v>
      </c>
      <c r="D231" s="63"/>
      <c r="E231" s="63">
        <f t="shared" si="238"/>
        <v>0</v>
      </c>
      <c r="F231" s="63">
        <f t="shared" si="239"/>
        <v>0</v>
      </c>
      <c r="G231" s="63">
        <f t="shared" si="240"/>
        <v>0</v>
      </c>
      <c r="H231" s="106" t="str">
        <f t="shared" si="218"/>
        <v>否</v>
      </c>
      <c r="I231" s="36" t="str">
        <f t="shared" si="224"/>
        <v>项</v>
      </c>
      <c r="J231" s="36"/>
      <c r="L231" s="32">
        <v>0</v>
      </c>
      <c r="M231" s="32">
        <v>0</v>
      </c>
      <c r="N231" s="32">
        <f t="shared" si="241"/>
        <v>0</v>
      </c>
      <c r="O231" s="32">
        <v>0</v>
      </c>
      <c r="P231" s="32">
        <f>SUMIF([3]全区!$A$1400:$A$1554,A:A,[3]全区!$S$1400:$S$1554)</f>
        <v>0</v>
      </c>
      <c r="Q231" s="32">
        <f t="shared" si="242"/>
        <v>0</v>
      </c>
      <c r="R231" s="32">
        <v>0</v>
      </c>
      <c r="S231" s="34">
        <f>SUMIF([3]全区!$A$1:$A$65536,A:A,[3]全区!$T$1:$T$65536)</f>
        <v>0</v>
      </c>
      <c r="T231" s="32">
        <f t="shared" si="186"/>
        <v>0</v>
      </c>
      <c r="U231" s="31"/>
      <c r="V231" s="31"/>
    </row>
    <row r="232" s="32" customFormat="1" customHeight="1" spans="1:22">
      <c r="A232" s="59">
        <v>2330411</v>
      </c>
      <c r="B232" s="60" t="s">
        <v>1310</v>
      </c>
      <c r="C232" s="63">
        <v>3</v>
      </c>
      <c r="D232" s="63"/>
      <c r="E232" s="63">
        <f t="shared" si="238"/>
        <v>-1</v>
      </c>
      <c r="F232" s="63">
        <f t="shared" si="239"/>
        <v>0</v>
      </c>
      <c r="G232" s="85">
        <f>1+1</f>
        <v>2</v>
      </c>
      <c r="H232" s="106" t="str">
        <f t="shared" si="218"/>
        <v>是</v>
      </c>
      <c r="I232" s="36" t="str">
        <f t="shared" si="224"/>
        <v>项</v>
      </c>
      <c r="J232" s="36"/>
      <c r="L232" s="32">
        <v>2</v>
      </c>
      <c r="M232" s="32">
        <v>2.4302</v>
      </c>
      <c r="N232" s="32">
        <f t="shared" si="241"/>
        <v>2</v>
      </c>
      <c r="O232" s="32">
        <v>0</v>
      </c>
      <c r="P232" s="32">
        <f>SUMIF([3]全区!$A$1400:$A$1554,A:A,[3]全区!$S$1400:$S$1554)</f>
        <v>0.471429</v>
      </c>
      <c r="Q232" s="32">
        <f t="shared" si="242"/>
        <v>0</v>
      </c>
      <c r="R232" s="32">
        <v>0</v>
      </c>
      <c r="S232" s="34">
        <f>SUMIF([3]全区!$A$1:$A$65536,A:A,[3]全区!$T$1:$T$65536)</f>
        <v>0</v>
      </c>
      <c r="T232" s="32">
        <f t="shared" si="186"/>
        <v>0</v>
      </c>
      <c r="U232" s="31"/>
      <c r="V232" s="31"/>
    </row>
    <row r="233" s="32" customFormat="1" hidden="1" customHeight="1" spans="1:22">
      <c r="A233" s="64">
        <v>2330413</v>
      </c>
      <c r="B233" s="60" t="s">
        <v>1311</v>
      </c>
      <c r="C233" s="63">
        <f t="shared" si="237"/>
        <v>0</v>
      </c>
      <c r="D233" s="63"/>
      <c r="E233" s="63">
        <f t="shared" si="238"/>
        <v>0</v>
      </c>
      <c r="F233" s="63">
        <f t="shared" si="239"/>
        <v>0</v>
      </c>
      <c r="G233" s="63">
        <f t="shared" ref="G233:G239" si="243">C233+F233</f>
        <v>0</v>
      </c>
      <c r="H233" s="106" t="str">
        <f t="shared" si="218"/>
        <v>否</v>
      </c>
      <c r="I233" s="36" t="str">
        <f t="shared" si="224"/>
        <v>项</v>
      </c>
      <c r="J233" s="36"/>
      <c r="L233" s="32">
        <v>0</v>
      </c>
      <c r="M233" s="32">
        <v>0</v>
      </c>
      <c r="N233" s="32">
        <f t="shared" si="241"/>
        <v>0</v>
      </c>
      <c r="O233" s="32">
        <v>0</v>
      </c>
      <c r="P233" s="32">
        <f>SUMIF([3]全区!$A$1400:$A$1554,A:A,[3]全区!$S$1400:$S$1554)</f>
        <v>0</v>
      </c>
      <c r="Q233" s="32">
        <f t="shared" si="242"/>
        <v>0</v>
      </c>
      <c r="R233" s="32">
        <v>0</v>
      </c>
      <c r="S233" s="34">
        <f>SUMIF([3]全区!$A$1:$A$65536,A:A,[3]全区!$T$1:$T$65536)</f>
        <v>0</v>
      </c>
      <c r="T233" s="32">
        <f t="shared" si="186"/>
        <v>0</v>
      </c>
      <c r="U233" s="31"/>
      <c r="V233" s="31"/>
    </row>
    <row r="234" s="32" customFormat="1" hidden="1" customHeight="1" spans="1:22">
      <c r="A234" s="64">
        <v>2330414</v>
      </c>
      <c r="B234" s="60" t="s">
        <v>1312</v>
      </c>
      <c r="C234" s="63">
        <f t="shared" si="237"/>
        <v>0</v>
      </c>
      <c r="D234" s="63"/>
      <c r="E234" s="63">
        <f t="shared" si="238"/>
        <v>0</v>
      </c>
      <c r="F234" s="63">
        <f t="shared" si="239"/>
        <v>0</v>
      </c>
      <c r="G234" s="63">
        <f t="shared" si="243"/>
        <v>0</v>
      </c>
      <c r="H234" s="106" t="str">
        <f t="shared" si="218"/>
        <v>否</v>
      </c>
      <c r="I234" s="36" t="str">
        <f t="shared" si="224"/>
        <v>项</v>
      </c>
      <c r="J234" s="36"/>
      <c r="L234" s="32">
        <v>0</v>
      </c>
      <c r="M234" s="32">
        <v>0</v>
      </c>
      <c r="N234" s="32">
        <f t="shared" si="241"/>
        <v>0</v>
      </c>
      <c r="O234" s="32">
        <v>0</v>
      </c>
      <c r="P234" s="32">
        <f>SUMIF([3]全区!$A$1400:$A$1554,A:A,[3]全区!$S$1400:$S$1554)</f>
        <v>0</v>
      </c>
      <c r="Q234" s="32">
        <f t="shared" si="242"/>
        <v>0</v>
      </c>
      <c r="R234" s="32">
        <v>0</v>
      </c>
      <c r="S234" s="34">
        <f>SUMIF([3]全区!$A$1:$A$65536,A:A,[3]全区!$T$1:$T$65536)</f>
        <v>0</v>
      </c>
      <c r="T234" s="32">
        <f t="shared" si="186"/>
        <v>0</v>
      </c>
      <c r="U234" s="31"/>
      <c r="V234" s="31"/>
    </row>
    <row r="235" s="32" customFormat="1" hidden="1" customHeight="1" spans="1:22">
      <c r="A235" s="64">
        <v>2330416</v>
      </c>
      <c r="B235" s="60" t="s">
        <v>1313</v>
      </c>
      <c r="C235" s="63">
        <f t="shared" si="237"/>
        <v>0</v>
      </c>
      <c r="D235" s="63"/>
      <c r="E235" s="63">
        <f t="shared" si="238"/>
        <v>0</v>
      </c>
      <c r="F235" s="63">
        <f t="shared" si="239"/>
        <v>0</v>
      </c>
      <c r="G235" s="63">
        <f t="shared" si="243"/>
        <v>0</v>
      </c>
      <c r="H235" s="106" t="str">
        <f t="shared" si="218"/>
        <v>否</v>
      </c>
      <c r="I235" s="36" t="str">
        <f t="shared" si="224"/>
        <v>项</v>
      </c>
      <c r="J235" s="36"/>
      <c r="L235" s="32">
        <v>0</v>
      </c>
      <c r="M235" s="32">
        <v>0</v>
      </c>
      <c r="N235" s="32">
        <f t="shared" si="241"/>
        <v>0</v>
      </c>
      <c r="O235" s="32">
        <v>0</v>
      </c>
      <c r="P235" s="32">
        <f>SUMIF([3]全区!$A$1400:$A$1554,A:A,[3]全区!$S$1400:$S$1554)</f>
        <v>0</v>
      </c>
      <c r="Q235" s="32">
        <f t="shared" si="242"/>
        <v>0</v>
      </c>
      <c r="R235" s="32">
        <v>0</v>
      </c>
      <c r="S235" s="34">
        <f>SUMIF([3]全区!$A$1:$A$65536,A:A,[3]全区!$T$1:$T$65536)</f>
        <v>0</v>
      </c>
      <c r="T235" s="32">
        <f t="shared" ref="T235:T271" si="244">ROUND(S235,0)</f>
        <v>0</v>
      </c>
      <c r="U235" s="31"/>
      <c r="V235" s="31"/>
    </row>
    <row r="236" s="32" customFormat="1" hidden="1" customHeight="1" spans="1:22">
      <c r="A236" s="64">
        <v>2330417</v>
      </c>
      <c r="B236" s="60" t="s">
        <v>1314</v>
      </c>
      <c r="C236" s="63">
        <f t="shared" si="237"/>
        <v>0</v>
      </c>
      <c r="D236" s="63"/>
      <c r="E236" s="63">
        <f t="shared" si="238"/>
        <v>0</v>
      </c>
      <c r="F236" s="63">
        <f t="shared" si="239"/>
        <v>0</v>
      </c>
      <c r="G236" s="63">
        <f t="shared" si="243"/>
        <v>0</v>
      </c>
      <c r="H236" s="106" t="str">
        <f t="shared" si="218"/>
        <v>否</v>
      </c>
      <c r="I236" s="36" t="str">
        <f t="shared" si="224"/>
        <v>项</v>
      </c>
      <c r="J236" s="36"/>
      <c r="L236" s="32">
        <v>0</v>
      </c>
      <c r="M236" s="32">
        <v>0</v>
      </c>
      <c r="N236" s="32">
        <f t="shared" si="241"/>
        <v>0</v>
      </c>
      <c r="O236" s="32">
        <v>0</v>
      </c>
      <c r="P236" s="32">
        <f>SUMIF([3]全区!$A$1400:$A$1554,A:A,[3]全区!$S$1400:$S$1554)</f>
        <v>0</v>
      </c>
      <c r="Q236" s="32">
        <f t="shared" si="242"/>
        <v>0</v>
      </c>
      <c r="R236" s="32">
        <v>0</v>
      </c>
      <c r="S236" s="34">
        <f>SUMIF([3]全区!$A$1:$A$65536,A:A,[3]全区!$T$1:$T$65536)</f>
        <v>0</v>
      </c>
      <c r="T236" s="32">
        <f t="shared" si="244"/>
        <v>0</v>
      </c>
      <c r="U236" s="31"/>
      <c r="V236" s="31"/>
    </row>
    <row r="237" s="32" customFormat="1" hidden="1" customHeight="1" spans="1:22">
      <c r="A237" s="64">
        <v>2330418</v>
      </c>
      <c r="B237" s="60" t="s">
        <v>1315</v>
      </c>
      <c r="C237" s="63">
        <f t="shared" si="237"/>
        <v>0</v>
      </c>
      <c r="D237" s="63"/>
      <c r="E237" s="63">
        <f t="shared" si="238"/>
        <v>0</v>
      </c>
      <c r="F237" s="63">
        <f t="shared" si="239"/>
        <v>0</v>
      </c>
      <c r="G237" s="63">
        <f t="shared" si="243"/>
        <v>0</v>
      </c>
      <c r="H237" s="106" t="str">
        <f t="shared" si="218"/>
        <v>否</v>
      </c>
      <c r="I237" s="36" t="str">
        <f t="shared" si="224"/>
        <v>项</v>
      </c>
      <c r="J237" s="36"/>
      <c r="L237" s="32">
        <v>0</v>
      </c>
      <c r="M237" s="32">
        <v>0</v>
      </c>
      <c r="N237" s="32">
        <f t="shared" si="241"/>
        <v>0</v>
      </c>
      <c r="O237" s="32">
        <v>0</v>
      </c>
      <c r="P237" s="32">
        <f>SUMIF([3]全区!$A$1400:$A$1554,A:A,[3]全区!$S$1400:$S$1554)</f>
        <v>0</v>
      </c>
      <c r="Q237" s="32">
        <f t="shared" si="242"/>
        <v>0</v>
      </c>
      <c r="R237" s="32">
        <v>0</v>
      </c>
      <c r="S237" s="34">
        <f>SUMIF([3]全区!$A$1:$A$65536,A:A,[3]全区!$T$1:$T$65536)</f>
        <v>0</v>
      </c>
      <c r="T237" s="32">
        <f t="shared" si="244"/>
        <v>0</v>
      </c>
      <c r="U237" s="31"/>
      <c r="V237" s="31"/>
    </row>
    <row r="238" s="32" customFormat="1" hidden="1" customHeight="1" spans="1:22">
      <c r="A238" s="64">
        <v>2330419</v>
      </c>
      <c r="B238" s="60" t="s">
        <v>1316</v>
      </c>
      <c r="C238" s="63">
        <f t="shared" si="237"/>
        <v>0</v>
      </c>
      <c r="D238" s="63"/>
      <c r="E238" s="63">
        <f t="shared" si="238"/>
        <v>0</v>
      </c>
      <c r="F238" s="63">
        <f t="shared" si="239"/>
        <v>0</v>
      </c>
      <c r="G238" s="63">
        <f t="shared" si="243"/>
        <v>0</v>
      </c>
      <c r="H238" s="106" t="str">
        <f t="shared" si="218"/>
        <v>否</v>
      </c>
      <c r="I238" s="36" t="str">
        <f t="shared" si="224"/>
        <v>项</v>
      </c>
      <c r="J238" s="36"/>
      <c r="L238" s="32">
        <v>0</v>
      </c>
      <c r="M238" s="32">
        <v>0</v>
      </c>
      <c r="N238" s="32">
        <f t="shared" si="241"/>
        <v>0</v>
      </c>
      <c r="O238" s="32">
        <v>0</v>
      </c>
      <c r="P238" s="32">
        <f>SUMIF([3]全区!$A$1400:$A$1554,A:A,[3]全区!$S$1400:$S$1554)</f>
        <v>0</v>
      </c>
      <c r="Q238" s="32">
        <f t="shared" si="242"/>
        <v>0</v>
      </c>
      <c r="R238" s="32">
        <v>0</v>
      </c>
      <c r="S238" s="34">
        <f>SUMIF([3]全区!$A$1:$A$65536,A:A,[3]全区!$T$1:$T$65536)</f>
        <v>0</v>
      </c>
      <c r="T238" s="32">
        <f t="shared" si="244"/>
        <v>0</v>
      </c>
      <c r="U238" s="31"/>
      <c r="V238" s="31"/>
    </row>
    <row r="239" s="32" customFormat="1" hidden="1" customHeight="1" spans="1:22">
      <c r="A239" s="62">
        <v>2330420</v>
      </c>
      <c r="B239" s="60" t="s">
        <v>1317</v>
      </c>
      <c r="C239" s="63">
        <f t="shared" si="237"/>
        <v>0</v>
      </c>
      <c r="D239" s="63"/>
      <c r="E239" s="63">
        <f t="shared" si="238"/>
        <v>0</v>
      </c>
      <c r="F239" s="63">
        <f t="shared" si="239"/>
        <v>0</v>
      </c>
      <c r="G239" s="63">
        <f t="shared" si="243"/>
        <v>0</v>
      </c>
      <c r="H239" s="106" t="str">
        <f t="shared" si="218"/>
        <v>否</v>
      </c>
      <c r="I239" s="36" t="str">
        <f t="shared" si="224"/>
        <v>项</v>
      </c>
      <c r="J239" s="36"/>
      <c r="L239" s="32">
        <v>0</v>
      </c>
      <c r="M239" s="32">
        <v>0</v>
      </c>
      <c r="N239" s="32">
        <f t="shared" si="241"/>
        <v>0</v>
      </c>
      <c r="O239" s="32">
        <v>0</v>
      </c>
      <c r="P239" s="32">
        <f>SUMIF([3]全区!$A$1400:$A$1554,A:A,[3]全区!$S$1400:$S$1554)</f>
        <v>0</v>
      </c>
      <c r="Q239" s="32">
        <f t="shared" si="242"/>
        <v>0</v>
      </c>
      <c r="R239" s="32">
        <v>0</v>
      </c>
      <c r="S239" s="34">
        <f>SUMIF([3]全区!$A$1:$A$65536,A:A,[3]全区!$T$1:$T$65536)</f>
        <v>0</v>
      </c>
      <c r="T239" s="32">
        <f t="shared" si="244"/>
        <v>0</v>
      </c>
      <c r="U239" s="31"/>
      <c r="V239" s="31"/>
    </row>
    <row r="240" s="32" customFormat="1" hidden="1" customHeight="1" spans="1:22">
      <c r="A240" s="59">
        <v>2330431</v>
      </c>
      <c r="B240" s="60" t="s">
        <v>1318</v>
      </c>
      <c r="C240" s="63">
        <f t="shared" si="237"/>
        <v>1</v>
      </c>
      <c r="D240" s="63"/>
      <c r="E240" s="63">
        <f t="shared" si="238"/>
        <v>-1</v>
      </c>
      <c r="F240" s="63">
        <f t="shared" si="239"/>
        <v>0</v>
      </c>
      <c r="G240" s="63"/>
      <c r="H240" s="106" t="str">
        <f t="shared" si="218"/>
        <v>否</v>
      </c>
      <c r="I240" s="36" t="str">
        <f t="shared" si="224"/>
        <v>项</v>
      </c>
      <c r="J240" s="36"/>
      <c r="L240" s="32">
        <v>1</v>
      </c>
      <c r="M240" s="32">
        <v>0.5334</v>
      </c>
      <c r="N240" s="32">
        <f t="shared" si="241"/>
        <v>1</v>
      </c>
      <c r="O240" s="32">
        <v>0</v>
      </c>
      <c r="P240" s="32">
        <f>SUMIF([3]全区!$A$1400:$A$1554,A:A,[3]全区!$S$1400:$S$1554)</f>
        <v>0</v>
      </c>
      <c r="Q240" s="32">
        <f t="shared" si="242"/>
        <v>0</v>
      </c>
      <c r="R240" s="32">
        <v>0</v>
      </c>
      <c r="S240" s="34">
        <f>SUMIF([3]全区!$A$1:$A$65536,A:A,[3]全区!$T$1:$T$65536)</f>
        <v>0</v>
      </c>
      <c r="T240" s="32">
        <f t="shared" si="244"/>
        <v>0</v>
      </c>
      <c r="U240" s="31"/>
      <c r="V240" s="31"/>
    </row>
    <row r="241" s="32" customFormat="1" hidden="1" customHeight="1" spans="1:22">
      <c r="A241" s="64">
        <v>2330432</v>
      </c>
      <c r="B241" s="60" t="s">
        <v>1319</v>
      </c>
      <c r="C241" s="63">
        <f t="shared" si="237"/>
        <v>0</v>
      </c>
      <c r="D241" s="63"/>
      <c r="E241" s="63">
        <f t="shared" si="238"/>
        <v>0</v>
      </c>
      <c r="F241" s="63">
        <f t="shared" si="239"/>
        <v>0</v>
      </c>
      <c r="G241" s="63">
        <f t="shared" ref="G241:G244" si="245">C241+F241</f>
        <v>0</v>
      </c>
      <c r="H241" s="106" t="str">
        <f t="shared" si="218"/>
        <v>否</v>
      </c>
      <c r="I241" s="36" t="str">
        <f t="shared" si="224"/>
        <v>项</v>
      </c>
      <c r="J241" s="36"/>
      <c r="L241" s="32">
        <v>0</v>
      </c>
      <c r="M241" s="32">
        <v>0</v>
      </c>
      <c r="N241" s="32">
        <f t="shared" si="241"/>
        <v>0</v>
      </c>
      <c r="O241" s="32">
        <v>0</v>
      </c>
      <c r="P241" s="32">
        <f>SUMIF([3]全区!$A$1400:$A$1554,A:A,[3]全区!$S$1400:$S$1554)</f>
        <v>0</v>
      </c>
      <c r="Q241" s="32">
        <f t="shared" si="242"/>
        <v>0</v>
      </c>
      <c r="R241" s="32">
        <v>0</v>
      </c>
      <c r="S241" s="34">
        <f>SUMIF([3]全区!$A$1:$A$65536,A:A,[3]全区!$T$1:$T$65536)</f>
        <v>0</v>
      </c>
      <c r="T241" s="32">
        <f t="shared" si="244"/>
        <v>0</v>
      </c>
      <c r="U241" s="31"/>
      <c r="V241" s="31"/>
    </row>
    <row r="242" s="32" customFormat="1" hidden="1" customHeight="1" spans="1:22">
      <c r="A242" s="62">
        <v>2330433</v>
      </c>
      <c r="B242" s="60" t="s">
        <v>1320</v>
      </c>
      <c r="C242" s="63">
        <f t="shared" si="237"/>
        <v>0</v>
      </c>
      <c r="D242" s="63"/>
      <c r="E242" s="63">
        <f t="shared" si="238"/>
        <v>0</v>
      </c>
      <c r="F242" s="63">
        <f t="shared" si="239"/>
        <v>0</v>
      </c>
      <c r="G242" s="63">
        <f t="shared" si="245"/>
        <v>0</v>
      </c>
      <c r="H242" s="106" t="str">
        <f t="shared" si="218"/>
        <v>否</v>
      </c>
      <c r="I242" s="36" t="str">
        <f t="shared" si="224"/>
        <v>项</v>
      </c>
      <c r="J242" s="36"/>
      <c r="L242" s="32">
        <v>0</v>
      </c>
      <c r="M242" s="32">
        <v>0</v>
      </c>
      <c r="N242" s="32">
        <f t="shared" si="241"/>
        <v>0</v>
      </c>
      <c r="O242" s="32">
        <v>0</v>
      </c>
      <c r="P242" s="32">
        <f>SUMIF([3]全区!$A$1400:$A$1554,A:A,[3]全区!$S$1400:$S$1554)</f>
        <v>0</v>
      </c>
      <c r="Q242" s="32">
        <f t="shared" si="242"/>
        <v>0</v>
      </c>
      <c r="R242" s="32">
        <v>0</v>
      </c>
      <c r="S242" s="34">
        <f>SUMIF([3]全区!$A$1:$A$65536,A:A,[3]全区!$T$1:$T$65536)</f>
        <v>0</v>
      </c>
      <c r="T242" s="32">
        <f t="shared" si="244"/>
        <v>0</v>
      </c>
      <c r="U242" s="31"/>
      <c r="V242" s="31"/>
    </row>
    <row r="243" s="32" customFormat="1" customHeight="1" spans="1:22">
      <c r="A243" s="59">
        <v>2330498</v>
      </c>
      <c r="B243" s="60" t="s">
        <v>1321</v>
      </c>
      <c r="C243" s="63">
        <f t="shared" si="237"/>
        <v>221</v>
      </c>
      <c r="D243" s="63"/>
      <c r="E243" s="63">
        <f t="shared" si="238"/>
        <v>-220</v>
      </c>
      <c r="F243" s="63">
        <f t="shared" si="239"/>
        <v>0</v>
      </c>
      <c r="G243" s="85">
        <v>1</v>
      </c>
      <c r="H243" s="106" t="str">
        <f t="shared" si="218"/>
        <v>是</v>
      </c>
      <c r="I243" s="36" t="str">
        <f t="shared" si="224"/>
        <v>项</v>
      </c>
      <c r="J243" s="36"/>
      <c r="L243" s="32">
        <v>221</v>
      </c>
      <c r="M243" s="32">
        <v>220.63892</v>
      </c>
      <c r="N243" s="32">
        <f t="shared" si="241"/>
        <v>221</v>
      </c>
      <c r="O243" s="32">
        <v>0</v>
      </c>
      <c r="P243" s="32">
        <f>SUMIF([3]全区!$A$1400:$A$1554,A:A,[3]全区!$S$1400:$S$1554)</f>
        <v>0</v>
      </c>
      <c r="Q243" s="32">
        <f t="shared" si="242"/>
        <v>0</v>
      </c>
      <c r="R243" s="32">
        <v>0</v>
      </c>
      <c r="S243" s="34">
        <f>SUMIF([3]全区!$A$1:$A$65536,A:A,[3]全区!$T$1:$T$65536)</f>
        <v>0</v>
      </c>
      <c r="T243" s="32">
        <f t="shared" si="244"/>
        <v>0</v>
      </c>
      <c r="U243" s="31"/>
      <c r="V243" s="31"/>
    </row>
    <row r="244" s="32" customFormat="1" hidden="1" customHeight="1" spans="1:22">
      <c r="A244" s="62">
        <v>2330499</v>
      </c>
      <c r="B244" s="60" t="s">
        <v>1322</v>
      </c>
      <c r="C244" s="63">
        <f t="shared" si="237"/>
        <v>0</v>
      </c>
      <c r="D244" s="63"/>
      <c r="E244" s="63">
        <f t="shared" si="238"/>
        <v>0</v>
      </c>
      <c r="F244" s="63">
        <f t="shared" si="239"/>
        <v>0</v>
      </c>
      <c r="G244" s="63">
        <f t="shared" si="245"/>
        <v>0</v>
      </c>
      <c r="H244" s="106" t="str">
        <f t="shared" si="218"/>
        <v>否</v>
      </c>
      <c r="I244" s="36" t="str">
        <f t="shared" si="224"/>
        <v>项</v>
      </c>
      <c r="J244" s="36"/>
      <c r="L244" s="32">
        <v>0</v>
      </c>
      <c r="M244" s="32">
        <v>0</v>
      </c>
      <c r="N244" s="32">
        <f t="shared" si="241"/>
        <v>0</v>
      </c>
      <c r="O244" s="32">
        <v>0</v>
      </c>
      <c r="P244" s="32">
        <f>SUMIF([3]全区!$A$1400:$A$1554,A:A,[3]全区!$S$1400:$S$1554)</f>
        <v>0</v>
      </c>
      <c r="Q244" s="32">
        <f t="shared" si="242"/>
        <v>0</v>
      </c>
      <c r="R244" s="32">
        <v>0</v>
      </c>
      <c r="S244" s="34">
        <f>SUMIF([3]全区!$A$1:$A$65536,A:A,[3]全区!$T$1:$T$65536)</f>
        <v>0</v>
      </c>
      <c r="T244" s="32">
        <f t="shared" si="244"/>
        <v>0</v>
      </c>
      <c r="U244" s="31"/>
      <c r="V244" s="31"/>
    </row>
    <row r="245" s="32" customFormat="1" hidden="1" customHeight="1" spans="1:22">
      <c r="A245" s="65">
        <v>234</v>
      </c>
      <c r="B245" s="58" t="s">
        <v>1323</v>
      </c>
      <c r="C245" s="55">
        <f t="shared" ref="C245:G245" si="246">SUM(C246,C259)</f>
        <v>0</v>
      </c>
      <c r="D245" s="55"/>
      <c r="E245" s="55">
        <f t="shared" si="246"/>
        <v>0</v>
      </c>
      <c r="F245" s="55">
        <f t="shared" si="246"/>
        <v>0</v>
      </c>
      <c r="G245" s="55">
        <f t="shared" si="246"/>
        <v>0</v>
      </c>
      <c r="H245" s="106" t="str">
        <f t="shared" si="218"/>
        <v>否</v>
      </c>
      <c r="I245" s="116" t="str">
        <f t="shared" si="224"/>
        <v>类</v>
      </c>
      <c r="J245" s="36"/>
      <c r="S245" s="34"/>
      <c r="T245" s="32">
        <f t="shared" si="244"/>
        <v>0</v>
      </c>
      <c r="U245" s="31"/>
      <c r="V245" s="31"/>
    </row>
    <row r="246" s="32" customFormat="1" hidden="1" customHeight="1" spans="1:22">
      <c r="A246" s="132">
        <v>23401</v>
      </c>
      <c r="B246" s="60" t="s">
        <v>1324</v>
      </c>
      <c r="C246" s="66">
        <f t="shared" ref="C246:G246" si="247">SUM(C247:C258)</f>
        <v>0</v>
      </c>
      <c r="D246" s="66"/>
      <c r="E246" s="66">
        <f t="shared" si="247"/>
        <v>0</v>
      </c>
      <c r="F246" s="66">
        <f t="shared" si="247"/>
        <v>0</v>
      </c>
      <c r="G246" s="66">
        <f t="shared" si="247"/>
        <v>0</v>
      </c>
      <c r="H246" s="106" t="str">
        <f t="shared" si="218"/>
        <v>否</v>
      </c>
      <c r="I246" s="116" t="str">
        <f t="shared" si="224"/>
        <v>款</v>
      </c>
      <c r="J246" s="36"/>
      <c r="S246" s="34"/>
      <c r="T246" s="32">
        <f t="shared" si="244"/>
        <v>0</v>
      </c>
      <c r="U246" s="31"/>
      <c r="V246" s="31"/>
    </row>
    <row r="247" s="32" customFormat="1" hidden="1" customHeight="1" spans="1:22">
      <c r="A247" s="132">
        <v>2340101</v>
      </c>
      <c r="B247" s="60" t="s">
        <v>1325</v>
      </c>
      <c r="C247" s="63">
        <f t="shared" ref="C247:C258" si="248">N247+Q247</f>
        <v>0</v>
      </c>
      <c r="D247" s="63"/>
      <c r="E247" s="63">
        <f t="shared" ref="E247:E258" si="249">G247-C247</f>
        <v>0</v>
      </c>
      <c r="F247" s="63">
        <f t="shared" ref="F247:F258" si="250">T247</f>
        <v>0</v>
      </c>
      <c r="G247" s="63">
        <f t="shared" ref="G247:G258" si="251">C247+F247</f>
        <v>0</v>
      </c>
      <c r="H247" s="106" t="str">
        <f t="shared" si="218"/>
        <v>否</v>
      </c>
      <c r="I247" s="36" t="str">
        <f t="shared" si="224"/>
        <v>项</v>
      </c>
      <c r="J247" s="36"/>
      <c r="L247" s="32">
        <v>0</v>
      </c>
      <c r="M247" s="32">
        <v>0</v>
      </c>
      <c r="N247" s="32">
        <f t="shared" ref="N247:N258" si="252">ROUND(M247,0)</f>
        <v>0</v>
      </c>
      <c r="O247" s="32">
        <v>0</v>
      </c>
      <c r="P247" s="32">
        <f>SUMIF([3]全区!$A$1400:$A$1554,A:A,[3]全区!$S$1400:$S$1554)</f>
        <v>0</v>
      </c>
      <c r="Q247" s="32">
        <f t="shared" ref="Q247:Q258" si="253">ROUND(P247,0)</f>
        <v>0</v>
      </c>
      <c r="R247" s="32">
        <v>0</v>
      </c>
      <c r="S247" s="34">
        <f>SUMIF([3]全区!$A$1:$A$65536,A:A,[3]全区!$T$1:$T$65536)</f>
        <v>0</v>
      </c>
      <c r="T247" s="32">
        <f t="shared" si="244"/>
        <v>0</v>
      </c>
      <c r="U247" s="31"/>
      <c r="V247" s="31"/>
    </row>
    <row r="248" s="32" customFormat="1" hidden="1" customHeight="1" spans="1:22">
      <c r="A248" s="130">
        <v>2340102</v>
      </c>
      <c r="B248" s="60" t="s">
        <v>1326</v>
      </c>
      <c r="C248" s="63">
        <f t="shared" si="248"/>
        <v>0</v>
      </c>
      <c r="D248" s="63"/>
      <c r="E248" s="63">
        <f t="shared" si="249"/>
        <v>0</v>
      </c>
      <c r="F248" s="63">
        <f t="shared" si="250"/>
        <v>0</v>
      </c>
      <c r="G248" s="63">
        <f t="shared" si="251"/>
        <v>0</v>
      </c>
      <c r="H248" s="106" t="str">
        <f t="shared" si="218"/>
        <v>否</v>
      </c>
      <c r="I248" s="36" t="str">
        <f t="shared" si="224"/>
        <v>项</v>
      </c>
      <c r="J248" s="36"/>
      <c r="L248" s="32">
        <v>0</v>
      </c>
      <c r="M248" s="32">
        <v>0</v>
      </c>
      <c r="N248" s="32">
        <f t="shared" si="252"/>
        <v>0</v>
      </c>
      <c r="O248" s="32">
        <v>0</v>
      </c>
      <c r="P248" s="32">
        <f>SUMIF([3]全区!$A$1400:$A$1554,A:A,[3]全区!$S$1400:$S$1554)</f>
        <v>0</v>
      </c>
      <c r="Q248" s="32">
        <f t="shared" si="253"/>
        <v>0</v>
      </c>
      <c r="R248" s="32">
        <v>0</v>
      </c>
      <c r="S248" s="34">
        <f>SUMIF([3]全区!$A$1:$A$65536,A:A,[3]全区!$T$1:$T$65536)</f>
        <v>0</v>
      </c>
      <c r="T248" s="32">
        <f t="shared" si="244"/>
        <v>0</v>
      </c>
      <c r="U248" s="31"/>
      <c r="V248" s="31"/>
    </row>
    <row r="249" s="32" customFormat="1" hidden="1" customHeight="1" spans="1:22">
      <c r="A249" s="130">
        <v>2340103</v>
      </c>
      <c r="B249" s="60" t="s">
        <v>1327</v>
      </c>
      <c r="C249" s="63">
        <f t="shared" si="248"/>
        <v>0</v>
      </c>
      <c r="D249" s="63"/>
      <c r="E249" s="63">
        <f t="shared" si="249"/>
        <v>0</v>
      </c>
      <c r="F249" s="63">
        <f t="shared" si="250"/>
        <v>0</v>
      </c>
      <c r="G249" s="63">
        <f t="shared" si="251"/>
        <v>0</v>
      </c>
      <c r="H249" s="106" t="str">
        <f t="shared" si="218"/>
        <v>否</v>
      </c>
      <c r="I249" s="36" t="str">
        <f t="shared" si="224"/>
        <v>项</v>
      </c>
      <c r="J249" s="36"/>
      <c r="L249" s="32">
        <v>0</v>
      </c>
      <c r="M249" s="32">
        <v>0</v>
      </c>
      <c r="N249" s="32">
        <f t="shared" si="252"/>
        <v>0</v>
      </c>
      <c r="O249" s="32">
        <v>0</v>
      </c>
      <c r="P249" s="32">
        <f>SUMIF([3]全区!$A$1400:$A$1554,A:A,[3]全区!$S$1400:$S$1554)</f>
        <v>0</v>
      </c>
      <c r="Q249" s="32">
        <f t="shared" si="253"/>
        <v>0</v>
      </c>
      <c r="R249" s="32">
        <v>0</v>
      </c>
      <c r="S249" s="34">
        <f>SUMIF([3]全区!$A$1:$A$65536,A:A,[3]全区!$T$1:$T$65536)</f>
        <v>0</v>
      </c>
      <c r="T249" s="32">
        <f t="shared" si="244"/>
        <v>0</v>
      </c>
      <c r="U249" s="31"/>
      <c r="V249" s="31"/>
    </row>
    <row r="250" s="32" customFormat="1" hidden="1" customHeight="1" spans="1:22">
      <c r="A250" s="130">
        <v>2340104</v>
      </c>
      <c r="B250" s="60" t="s">
        <v>1328</v>
      </c>
      <c r="C250" s="63">
        <f t="shared" si="248"/>
        <v>0</v>
      </c>
      <c r="D250" s="63"/>
      <c r="E250" s="63">
        <f t="shared" si="249"/>
        <v>0</v>
      </c>
      <c r="F250" s="63">
        <f t="shared" si="250"/>
        <v>0</v>
      </c>
      <c r="G250" s="63">
        <f t="shared" si="251"/>
        <v>0</v>
      </c>
      <c r="H250" s="106" t="str">
        <f t="shared" si="218"/>
        <v>否</v>
      </c>
      <c r="I250" s="36" t="str">
        <f t="shared" si="224"/>
        <v>项</v>
      </c>
      <c r="J250" s="36"/>
      <c r="L250" s="32">
        <v>0</v>
      </c>
      <c r="M250" s="32">
        <v>0</v>
      </c>
      <c r="N250" s="32">
        <f t="shared" si="252"/>
        <v>0</v>
      </c>
      <c r="O250" s="32">
        <v>0</v>
      </c>
      <c r="P250" s="32">
        <f>SUMIF([3]全区!$A$1400:$A$1554,A:A,[3]全区!$S$1400:$S$1554)</f>
        <v>0</v>
      </c>
      <c r="Q250" s="32">
        <f t="shared" si="253"/>
        <v>0</v>
      </c>
      <c r="R250" s="32">
        <v>0</v>
      </c>
      <c r="S250" s="34">
        <f>SUMIF([3]全区!$A$1:$A$65536,A:A,[3]全区!$T$1:$T$65536)</f>
        <v>0</v>
      </c>
      <c r="T250" s="32">
        <f t="shared" si="244"/>
        <v>0</v>
      </c>
      <c r="U250" s="31"/>
      <c r="V250" s="31"/>
    </row>
    <row r="251" s="32" customFormat="1" hidden="1" customHeight="1" spans="1:22">
      <c r="A251" s="130">
        <v>2340105</v>
      </c>
      <c r="B251" s="60" t="s">
        <v>1329</v>
      </c>
      <c r="C251" s="63">
        <f t="shared" si="248"/>
        <v>0</v>
      </c>
      <c r="D251" s="63"/>
      <c r="E251" s="63">
        <f t="shared" si="249"/>
        <v>0</v>
      </c>
      <c r="F251" s="63">
        <f t="shared" si="250"/>
        <v>0</v>
      </c>
      <c r="G251" s="63">
        <f t="shared" si="251"/>
        <v>0</v>
      </c>
      <c r="H251" s="106" t="str">
        <f t="shared" si="218"/>
        <v>否</v>
      </c>
      <c r="I251" s="36" t="str">
        <f t="shared" si="224"/>
        <v>项</v>
      </c>
      <c r="J251" s="36"/>
      <c r="L251" s="32">
        <v>0</v>
      </c>
      <c r="M251" s="32">
        <v>0</v>
      </c>
      <c r="N251" s="32">
        <f t="shared" si="252"/>
        <v>0</v>
      </c>
      <c r="O251" s="32">
        <v>0</v>
      </c>
      <c r="P251" s="32">
        <f>SUMIF([3]全区!$A$1400:$A$1554,A:A,[3]全区!$S$1400:$S$1554)</f>
        <v>0</v>
      </c>
      <c r="Q251" s="32">
        <f t="shared" si="253"/>
        <v>0</v>
      </c>
      <c r="R251" s="32">
        <v>0</v>
      </c>
      <c r="S251" s="34">
        <f>SUMIF([3]全区!$A$1:$A$65536,A:A,[3]全区!$T$1:$T$65536)</f>
        <v>0</v>
      </c>
      <c r="T251" s="32">
        <f t="shared" si="244"/>
        <v>0</v>
      </c>
      <c r="U251" s="31"/>
      <c r="V251" s="31"/>
    </row>
    <row r="252" s="32" customFormat="1" hidden="1" customHeight="1" spans="1:22">
      <c r="A252" s="130">
        <v>2340106</v>
      </c>
      <c r="B252" s="60" t="s">
        <v>1330</v>
      </c>
      <c r="C252" s="63">
        <f t="shared" si="248"/>
        <v>0</v>
      </c>
      <c r="D252" s="63"/>
      <c r="E252" s="63">
        <f t="shared" si="249"/>
        <v>0</v>
      </c>
      <c r="F252" s="63">
        <f t="shared" si="250"/>
        <v>0</v>
      </c>
      <c r="G252" s="63">
        <f t="shared" si="251"/>
        <v>0</v>
      </c>
      <c r="H252" s="106" t="str">
        <f t="shared" si="218"/>
        <v>否</v>
      </c>
      <c r="I252" s="36" t="str">
        <f t="shared" si="224"/>
        <v>项</v>
      </c>
      <c r="J252" s="36"/>
      <c r="L252" s="32">
        <v>0</v>
      </c>
      <c r="M252" s="32">
        <v>0</v>
      </c>
      <c r="N252" s="32">
        <f t="shared" si="252"/>
        <v>0</v>
      </c>
      <c r="O252" s="32">
        <v>0</v>
      </c>
      <c r="P252" s="32">
        <f>SUMIF([3]全区!$A$1400:$A$1554,A:A,[3]全区!$S$1400:$S$1554)</f>
        <v>0</v>
      </c>
      <c r="Q252" s="32">
        <f t="shared" si="253"/>
        <v>0</v>
      </c>
      <c r="R252" s="32">
        <v>0</v>
      </c>
      <c r="S252" s="34">
        <f>SUMIF([3]全区!$A$1:$A$65536,A:A,[3]全区!$T$1:$T$65536)</f>
        <v>0</v>
      </c>
      <c r="T252" s="32">
        <f t="shared" si="244"/>
        <v>0</v>
      </c>
      <c r="U252" s="31"/>
      <c r="V252" s="31"/>
    </row>
    <row r="253" s="32" customFormat="1" hidden="1" customHeight="1" spans="1:22">
      <c r="A253" s="130">
        <v>2340107</v>
      </c>
      <c r="B253" s="60" t="s">
        <v>1331</v>
      </c>
      <c r="C253" s="63">
        <f t="shared" si="248"/>
        <v>0</v>
      </c>
      <c r="D253" s="63"/>
      <c r="E253" s="63">
        <f t="shared" si="249"/>
        <v>0</v>
      </c>
      <c r="F253" s="63">
        <f t="shared" si="250"/>
        <v>0</v>
      </c>
      <c r="G253" s="63">
        <f t="shared" si="251"/>
        <v>0</v>
      </c>
      <c r="H253" s="106" t="str">
        <f t="shared" si="218"/>
        <v>否</v>
      </c>
      <c r="I253" s="36" t="str">
        <f t="shared" si="224"/>
        <v>项</v>
      </c>
      <c r="J253" s="36"/>
      <c r="L253" s="32">
        <v>0</v>
      </c>
      <c r="M253" s="32">
        <v>0</v>
      </c>
      <c r="N253" s="32">
        <f t="shared" si="252"/>
        <v>0</v>
      </c>
      <c r="O253" s="32">
        <v>0</v>
      </c>
      <c r="P253" s="32">
        <f>SUMIF([3]全区!$A$1400:$A$1554,A:A,[3]全区!$S$1400:$S$1554)</f>
        <v>0</v>
      </c>
      <c r="Q253" s="32">
        <f t="shared" si="253"/>
        <v>0</v>
      </c>
      <c r="R253" s="32">
        <v>0</v>
      </c>
      <c r="S253" s="34">
        <f>SUMIF([3]全区!$A$1:$A$65536,A:A,[3]全区!$T$1:$T$65536)</f>
        <v>0</v>
      </c>
      <c r="T253" s="32">
        <f t="shared" si="244"/>
        <v>0</v>
      </c>
      <c r="U253" s="31"/>
      <c r="V253" s="31"/>
    </row>
    <row r="254" s="32" customFormat="1" hidden="1" customHeight="1" spans="1:22">
      <c r="A254" s="130">
        <v>2340108</v>
      </c>
      <c r="B254" s="60" t="s">
        <v>1332</v>
      </c>
      <c r="C254" s="63">
        <f t="shared" si="248"/>
        <v>0</v>
      </c>
      <c r="D254" s="63"/>
      <c r="E254" s="63">
        <f t="shared" si="249"/>
        <v>0</v>
      </c>
      <c r="F254" s="63">
        <f t="shared" si="250"/>
        <v>0</v>
      </c>
      <c r="G254" s="63">
        <f t="shared" si="251"/>
        <v>0</v>
      </c>
      <c r="H254" s="106" t="str">
        <f t="shared" si="218"/>
        <v>否</v>
      </c>
      <c r="I254" s="36" t="str">
        <f t="shared" si="224"/>
        <v>项</v>
      </c>
      <c r="J254" s="36"/>
      <c r="L254" s="32">
        <v>0</v>
      </c>
      <c r="M254" s="32">
        <v>0</v>
      </c>
      <c r="N254" s="32">
        <f t="shared" si="252"/>
        <v>0</v>
      </c>
      <c r="O254" s="32">
        <v>0</v>
      </c>
      <c r="P254" s="32">
        <f>SUMIF([3]全区!$A$1400:$A$1554,A:A,[3]全区!$S$1400:$S$1554)</f>
        <v>0</v>
      </c>
      <c r="Q254" s="32">
        <f t="shared" si="253"/>
        <v>0</v>
      </c>
      <c r="R254" s="32">
        <v>0</v>
      </c>
      <c r="S254" s="34">
        <f>SUMIF([3]全区!$A$1:$A$65536,A:A,[3]全区!$T$1:$T$65536)</f>
        <v>0</v>
      </c>
      <c r="T254" s="32">
        <f t="shared" si="244"/>
        <v>0</v>
      </c>
      <c r="U254" s="31"/>
      <c r="V254" s="31"/>
    </row>
    <row r="255" s="32" customFormat="1" hidden="1" customHeight="1" spans="1:22">
      <c r="A255" s="130">
        <v>2340109</v>
      </c>
      <c r="B255" s="60" t="s">
        <v>1333</v>
      </c>
      <c r="C255" s="63">
        <f t="shared" si="248"/>
        <v>0</v>
      </c>
      <c r="D255" s="63"/>
      <c r="E255" s="63">
        <f t="shared" si="249"/>
        <v>0</v>
      </c>
      <c r="F255" s="63">
        <f t="shared" si="250"/>
        <v>0</v>
      </c>
      <c r="G255" s="63">
        <f t="shared" si="251"/>
        <v>0</v>
      </c>
      <c r="H255" s="106" t="str">
        <f t="shared" si="218"/>
        <v>否</v>
      </c>
      <c r="I255" s="36" t="str">
        <f t="shared" si="224"/>
        <v>项</v>
      </c>
      <c r="J255" s="36"/>
      <c r="L255" s="32">
        <v>0</v>
      </c>
      <c r="M255" s="32">
        <v>0</v>
      </c>
      <c r="N255" s="32">
        <f t="shared" si="252"/>
        <v>0</v>
      </c>
      <c r="O255" s="32">
        <v>0</v>
      </c>
      <c r="P255" s="32">
        <f>SUMIF([3]全区!$A$1400:$A$1554,A:A,[3]全区!$S$1400:$S$1554)</f>
        <v>0</v>
      </c>
      <c r="Q255" s="32">
        <f t="shared" si="253"/>
        <v>0</v>
      </c>
      <c r="R255" s="32">
        <v>0</v>
      </c>
      <c r="S255" s="34">
        <f>SUMIF([3]全区!$A$1:$A$65536,A:A,[3]全区!$T$1:$T$65536)</f>
        <v>0</v>
      </c>
      <c r="T255" s="32">
        <f t="shared" si="244"/>
        <v>0</v>
      </c>
      <c r="U255" s="31"/>
      <c r="V255" s="31"/>
    </row>
    <row r="256" s="32" customFormat="1" hidden="1" customHeight="1" spans="1:22">
      <c r="A256" s="130">
        <v>2340110</v>
      </c>
      <c r="B256" s="60" t="s">
        <v>1334</v>
      </c>
      <c r="C256" s="63">
        <f t="shared" si="248"/>
        <v>0</v>
      </c>
      <c r="D256" s="63"/>
      <c r="E256" s="63">
        <f t="shared" si="249"/>
        <v>0</v>
      </c>
      <c r="F256" s="63">
        <f t="shared" si="250"/>
        <v>0</v>
      </c>
      <c r="G256" s="63">
        <f t="shared" si="251"/>
        <v>0</v>
      </c>
      <c r="H256" s="106" t="str">
        <f t="shared" si="218"/>
        <v>否</v>
      </c>
      <c r="I256" s="36" t="str">
        <f t="shared" si="224"/>
        <v>项</v>
      </c>
      <c r="J256" s="36"/>
      <c r="L256" s="32">
        <v>0</v>
      </c>
      <c r="M256" s="32">
        <v>0</v>
      </c>
      <c r="N256" s="32">
        <f t="shared" si="252"/>
        <v>0</v>
      </c>
      <c r="O256" s="32">
        <v>0</v>
      </c>
      <c r="P256" s="32">
        <f>SUMIF([3]全区!$A$1400:$A$1554,A:A,[3]全区!$S$1400:$S$1554)</f>
        <v>0</v>
      </c>
      <c r="Q256" s="32">
        <f t="shared" si="253"/>
        <v>0</v>
      </c>
      <c r="R256" s="32">
        <v>0</v>
      </c>
      <c r="S256" s="34">
        <f>SUMIF([3]全区!$A$1:$A$65536,A:A,[3]全区!$T$1:$T$65536)</f>
        <v>0</v>
      </c>
      <c r="T256" s="32">
        <f t="shared" si="244"/>
        <v>0</v>
      </c>
      <c r="U256" s="31"/>
      <c r="V256" s="31"/>
    </row>
    <row r="257" s="32" customFormat="1" hidden="1" customHeight="1" spans="1:22">
      <c r="A257" s="130">
        <v>2340111</v>
      </c>
      <c r="B257" s="60" t="s">
        <v>1335</v>
      </c>
      <c r="C257" s="63">
        <f t="shared" si="248"/>
        <v>0</v>
      </c>
      <c r="D257" s="63"/>
      <c r="E257" s="63">
        <f t="shared" si="249"/>
        <v>0</v>
      </c>
      <c r="F257" s="63">
        <f t="shared" si="250"/>
        <v>0</v>
      </c>
      <c r="G257" s="63">
        <f t="shared" si="251"/>
        <v>0</v>
      </c>
      <c r="H257" s="106" t="str">
        <f t="shared" si="218"/>
        <v>否</v>
      </c>
      <c r="I257" s="36" t="str">
        <f t="shared" si="224"/>
        <v>项</v>
      </c>
      <c r="J257" s="36"/>
      <c r="L257" s="32">
        <v>0</v>
      </c>
      <c r="M257" s="32">
        <v>0</v>
      </c>
      <c r="N257" s="32">
        <f t="shared" si="252"/>
        <v>0</v>
      </c>
      <c r="O257" s="32">
        <v>0</v>
      </c>
      <c r="P257" s="32">
        <f>SUMIF([3]全区!$A$1400:$A$1554,A:A,[3]全区!$S$1400:$S$1554)</f>
        <v>0</v>
      </c>
      <c r="Q257" s="32">
        <f t="shared" si="253"/>
        <v>0</v>
      </c>
      <c r="R257" s="32">
        <v>0</v>
      </c>
      <c r="S257" s="34">
        <f>SUMIF([3]全区!$A$1:$A$65536,A:A,[3]全区!$T$1:$T$65536)</f>
        <v>0</v>
      </c>
      <c r="T257" s="32">
        <f t="shared" si="244"/>
        <v>0</v>
      </c>
      <c r="U257" s="31"/>
      <c r="V257" s="31"/>
    </row>
    <row r="258" s="32" customFormat="1" hidden="1" customHeight="1" spans="1:22">
      <c r="A258" s="131">
        <v>2340199</v>
      </c>
      <c r="B258" s="60" t="s">
        <v>1336</v>
      </c>
      <c r="C258" s="63">
        <f t="shared" si="248"/>
        <v>0</v>
      </c>
      <c r="D258" s="63"/>
      <c r="E258" s="63">
        <f t="shared" si="249"/>
        <v>0</v>
      </c>
      <c r="F258" s="63">
        <f t="shared" si="250"/>
        <v>0</v>
      </c>
      <c r="G258" s="63">
        <f t="shared" si="251"/>
        <v>0</v>
      </c>
      <c r="H258" s="106" t="str">
        <f t="shared" si="218"/>
        <v>否</v>
      </c>
      <c r="I258" s="36" t="str">
        <f t="shared" si="224"/>
        <v>项</v>
      </c>
      <c r="J258" s="36"/>
      <c r="L258" s="32">
        <v>0</v>
      </c>
      <c r="M258" s="32">
        <v>0</v>
      </c>
      <c r="N258" s="32">
        <f t="shared" si="252"/>
        <v>0</v>
      </c>
      <c r="O258" s="32">
        <v>0</v>
      </c>
      <c r="P258" s="32">
        <f>SUMIF([3]全区!$A$1400:$A$1554,A:A,[3]全区!$S$1400:$S$1554)</f>
        <v>0</v>
      </c>
      <c r="Q258" s="32">
        <f t="shared" si="253"/>
        <v>0</v>
      </c>
      <c r="R258" s="32">
        <v>0</v>
      </c>
      <c r="S258" s="34">
        <f>SUMIF([3]全区!$A$1:$A$65536,A:A,[3]全区!$T$1:$T$65536)</f>
        <v>0</v>
      </c>
      <c r="T258" s="32">
        <f t="shared" si="244"/>
        <v>0</v>
      </c>
      <c r="U258" s="31"/>
      <c r="V258" s="31"/>
    </row>
    <row r="259" s="32" customFormat="1" hidden="1" customHeight="1" spans="1:22">
      <c r="A259" s="132">
        <v>23402</v>
      </c>
      <c r="B259" s="60" t="s">
        <v>1337</v>
      </c>
      <c r="C259" s="66">
        <f t="shared" ref="C259:G259" si="254">SUM(C260:C265)</f>
        <v>0</v>
      </c>
      <c r="D259" s="66"/>
      <c r="E259" s="66">
        <f t="shared" si="254"/>
        <v>0</v>
      </c>
      <c r="F259" s="66">
        <f t="shared" si="254"/>
        <v>0</v>
      </c>
      <c r="G259" s="66">
        <f t="shared" si="254"/>
        <v>0</v>
      </c>
      <c r="H259" s="106" t="str">
        <f t="shared" si="218"/>
        <v>否</v>
      </c>
      <c r="I259" s="116" t="str">
        <f t="shared" si="224"/>
        <v>款</v>
      </c>
      <c r="J259" s="36"/>
      <c r="S259" s="34"/>
      <c r="T259" s="32">
        <f t="shared" si="244"/>
        <v>0</v>
      </c>
      <c r="U259" s="31"/>
      <c r="V259" s="31"/>
    </row>
    <row r="260" s="32" customFormat="1" hidden="1" customHeight="1" spans="1:22">
      <c r="A260" s="130">
        <v>2340201</v>
      </c>
      <c r="B260" s="60" t="s">
        <v>1338</v>
      </c>
      <c r="C260" s="63">
        <f t="shared" ref="C260:C265" si="255">N260+Q260</f>
        <v>0</v>
      </c>
      <c r="D260" s="63"/>
      <c r="E260" s="63">
        <f t="shared" ref="E260:E266" si="256">G260-C260</f>
        <v>0</v>
      </c>
      <c r="F260" s="63">
        <f t="shared" ref="F260:F266" si="257">T260</f>
        <v>0</v>
      </c>
      <c r="G260" s="63">
        <f t="shared" ref="G260:G266" si="258">C260+F260</f>
        <v>0</v>
      </c>
      <c r="H260" s="106" t="str">
        <f t="shared" si="218"/>
        <v>否</v>
      </c>
      <c r="I260" s="36" t="str">
        <f t="shared" si="224"/>
        <v>项</v>
      </c>
      <c r="J260" s="36"/>
      <c r="L260" s="32">
        <v>0</v>
      </c>
      <c r="M260" s="32">
        <v>0</v>
      </c>
      <c r="N260" s="32">
        <f t="shared" ref="N260:N266" si="259">ROUND(M260,0)</f>
        <v>0</v>
      </c>
      <c r="O260" s="32">
        <v>0</v>
      </c>
      <c r="P260" s="32">
        <f>SUMIF([3]全区!$A$1400:$A$1554,A:A,[3]全区!$S$1400:$S$1554)</f>
        <v>0</v>
      </c>
      <c r="Q260" s="32">
        <f t="shared" ref="Q260:Q266" si="260">ROUND(P260,0)</f>
        <v>0</v>
      </c>
      <c r="R260" s="32">
        <v>0</v>
      </c>
      <c r="S260" s="34">
        <f>SUMIF([3]全区!$A$1:$A$65536,A:A,[3]全区!$T$1:$T$65536)</f>
        <v>0</v>
      </c>
      <c r="T260" s="32">
        <f t="shared" si="244"/>
        <v>0</v>
      </c>
      <c r="U260" s="31"/>
      <c r="V260" s="31"/>
    </row>
    <row r="261" s="32" customFormat="1" hidden="1" customHeight="1" spans="1:22">
      <c r="A261" s="130">
        <v>2340202</v>
      </c>
      <c r="B261" s="60" t="s">
        <v>1339</v>
      </c>
      <c r="C261" s="63">
        <f t="shared" si="255"/>
        <v>0</v>
      </c>
      <c r="D261" s="63"/>
      <c r="E261" s="63">
        <f t="shared" si="256"/>
        <v>0</v>
      </c>
      <c r="F261" s="63">
        <f t="shared" si="257"/>
        <v>0</v>
      </c>
      <c r="G261" s="63">
        <f t="shared" si="258"/>
        <v>0</v>
      </c>
      <c r="H261" s="106" t="str">
        <f t="shared" si="218"/>
        <v>否</v>
      </c>
      <c r="I261" s="36" t="str">
        <f t="shared" si="224"/>
        <v>项</v>
      </c>
      <c r="J261" s="36"/>
      <c r="L261" s="32">
        <v>0</v>
      </c>
      <c r="M261" s="32">
        <v>0</v>
      </c>
      <c r="N261" s="32">
        <f t="shared" si="259"/>
        <v>0</v>
      </c>
      <c r="O261" s="32">
        <v>0</v>
      </c>
      <c r="P261" s="32">
        <f>SUMIF([3]全区!$A$1400:$A$1554,A:A,[3]全区!$S$1400:$S$1554)</f>
        <v>0</v>
      </c>
      <c r="Q261" s="32">
        <f t="shared" si="260"/>
        <v>0</v>
      </c>
      <c r="R261" s="32">
        <v>0</v>
      </c>
      <c r="S261" s="34">
        <f>SUMIF([3]全区!$A$1:$A$65536,A:A,[3]全区!$T$1:$T$65536)</f>
        <v>0</v>
      </c>
      <c r="T261" s="32">
        <f t="shared" si="244"/>
        <v>0</v>
      </c>
      <c r="U261" s="31"/>
      <c r="V261" s="31"/>
    </row>
    <row r="262" s="32" customFormat="1" hidden="1" customHeight="1" spans="1:22">
      <c r="A262" s="130">
        <v>2340203</v>
      </c>
      <c r="B262" s="60" t="s">
        <v>1340</v>
      </c>
      <c r="C262" s="63">
        <f t="shared" si="255"/>
        <v>0</v>
      </c>
      <c r="D262" s="63"/>
      <c r="E262" s="63">
        <f t="shared" si="256"/>
        <v>0</v>
      </c>
      <c r="F262" s="63">
        <f t="shared" si="257"/>
        <v>0</v>
      </c>
      <c r="G262" s="63">
        <f t="shared" si="258"/>
        <v>0</v>
      </c>
      <c r="H262" s="106" t="str">
        <f t="shared" ref="H262:H271" si="261">IF(SUM(C262:G262)=0,"否","是")</f>
        <v>否</v>
      </c>
      <c r="I262" s="36" t="str">
        <f t="shared" si="224"/>
        <v>项</v>
      </c>
      <c r="J262" s="36"/>
      <c r="L262" s="32">
        <v>0</v>
      </c>
      <c r="M262" s="32">
        <v>0</v>
      </c>
      <c r="N262" s="32">
        <f t="shared" si="259"/>
        <v>0</v>
      </c>
      <c r="O262" s="32">
        <v>0</v>
      </c>
      <c r="P262" s="32">
        <f>SUMIF([3]全区!$A$1400:$A$1554,A:A,[3]全区!$S$1400:$S$1554)</f>
        <v>0</v>
      </c>
      <c r="Q262" s="32">
        <f t="shared" si="260"/>
        <v>0</v>
      </c>
      <c r="R262" s="32">
        <v>0</v>
      </c>
      <c r="S262" s="34">
        <f>SUMIF([3]全区!$A$1:$A$65536,A:A,[3]全区!$T$1:$T$65536)</f>
        <v>0</v>
      </c>
      <c r="T262" s="32">
        <f t="shared" si="244"/>
        <v>0</v>
      </c>
      <c r="U262" s="31"/>
      <c r="V262" s="31"/>
    </row>
    <row r="263" s="32" customFormat="1" hidden="1" customHeight="1" spans="1:22">
      <c r="A263" s="131">
        <v>2340204</v>
      </c>
      <c r="B263" s="60" t="s">
        <v>1341</v>
      </c>
      <c r="C263" s="63">
        <f t="shared" si="255"/>
        <v>0</v>
      </c>
      <c r="D263" s="63"/>
      <c r="E263" s="63">
        <f t="shared" si="256"/>
        <v>0</v>
      </c>
      <c r="F263" s="63">
        <f t="shared" si="257"/>
        <v>0</v>
      </c>
      <c r="G263" s="63">
        <f t="shared" si="258"/>
        <v>0</v>
      </c>
      <c r="H263" s="106" t="str">
        <f t="shared" si="261"/>
        <v>否</v>
      </c>
      <c r="I263" s="36" t="str">
        <f t="shared" si="224"/>
        <v>项</v>
      </c>
      <c r="J263" s="36"/>
      <c r="L263" s="32">
        <v>0</v>
      </c>
      <c r="M263" s="32">
        <v>0</v>
      </c>
      <c r="N263" s="32">
        <f t="shared" si="259"/>
        <v>0</v>
      </c>
      <c r="O263" s="32">
        <v>0</v>
      </c>
      <c r="P263" s="32">
        <f>SUMIF([3]全区!$A$1400:$A$1554,A:A,[3]全区!$S$1400:$S$1554)</f>
        <v>0</v>
      </c>
      <c r="Q263" s="32">
        <f t="shared" si="260"/>
        <v>0</v>
      </c>
      <c r="R263" s="32">
        <v>0</v>
      </c>
      <c r="S263" s="34">
        <f>SUMIF([3]全区!$A$1:$A$65536,A:A,[3]全区!$T$1:$T$65536)</f>
        <v>0</v>
      </c>
      <c r="T263" s="32">
        <f t="shared" si="244"/>
        <v>0</v>
      </c>
      <c r="U263" s="31"/>
      <c r="V263" s="31"/>
    </row>
    <row r="264" s="32" customFormat="1" hidden="1" customHeight="1" spans="1:22">
      <c r="A264" s="132">
        <v>2340205</v>
      </c>
      <c r="B264" s="60" t="s">
        <v>1342</v>
      </c>
      <c r="C264" s="63">
        <f t="shared" si="255"/>
        <v>0</v>
      </c>
      <c r="D264" s="63"/>
      <c r="E264" s="63">
        <f t="shared" si="256"/>
        <v>0</v>
      </c>
      <c r="F264" s="63">
        <f t="shared" si="257"/>
        <v>0</v>
      </c>
      <c r="G264" s="63">
        <f t="shared" si="258"/>
        <v>0</v>
      </c>
      <c r="H264" s="106" t="str">
        <f t="shared" si="261"/>
        <v>否</v>
      </c>
      <c r="I264" s="36" t="str">
        <f t="shared" ref="I264:I271" si="262">IF(LEN(A264)=3,"类",IF(LEN(A264)=5,"款","项"))</f>
        <v>项</v>
      </c>
      <c r="J264" s="36"/>
      <c r="L264" s="32">
        <v>0</v>
      </c>
      <c r="M264" s="32">
        <v>0</v>
      </c>
      <c r="N264" s="32">
        <f t="shared" si="259"/>
        <v>0</v>
      </c>
      <c r="O264" s="32">
        <v>0</v>
      </c>
      <c r="P264" s="32">
        <f>SUMIF([3]全区!$A$1400:$A$1554,A:A,[3]全区!$S$1400:$S$1554)</f>
        <v>0</v>
      </c>
      <c r="Q264" s="32">
        <f t="shared" si="260"/>
        <v>0</v>
      </c>
      <c r="R264" s="32">
        <v>0</v>
      </c>
      <c r="S264" s="34">
        <f>SUMIF([3]全区!$A$1:$A$65536,A:A,[3]全区!$T$1:$T$65536)</f>
        <v>0</v>
      </c>
      <c r="T264" s="32">
        <f t="shared" si="244"/>
        <v>0</v>
      </c>
      <c r="U264" s="31"/>
      <c r="V264" s="31"/>
    </row>
    <row r="265" s="32" customFormat="1" hidden="1" customHeight="1" spans="1:22">
      <c r="A265" s="131">
        <v>2340299</v>
      </c>
      <c r="B265" s="60" t="s">
        <v>1343</v>
      </c>
      <c r="C265" s="63">
        <f t="shared" si="255"/>
        <v>0</v>
      </c>
      <c r="D265" s="63"/>
      <c r="E265" s="63">
        <f t="shared" si="256"/>
        <v>0</v>
      </c>
      <c r="F265" s="63">
        <f t="shared" si="257"/>
        <v>0</v>
      </c>
      <c r="G265" s="63">
        <f t="shared" si="258"/>
        <v>0</v>
      </c>
      <c r="H265" s="106" t="str">
        <f t="shared" si="261"/>
        <v>否</v>
      </c>
      <c r="I265" s="36" t="str">
        <f t="shared" si="262"/>
        <v>项</v>
      </c>
      <c r="J265" s="36"/>
      <c r="L265" s="32">
        <v>0</v>
      </c>
      <c r="M265" s="32">
        <v>0</v>
      </c>
      <c r="N265" s="32">
        <f t="shared" si="259"/>
        <v>0</v>
      </c>
      <c r="O265" s="32">
        <v>0</v>
      </c>
      <c r="P265" s="32">
        <f>SUMIF([3]全区!$A$1400:$A$1554,A:A,[3]全区!$S$1400:$S$1554)</f>
        <v>0</v>
      </c>
      <c r="Q265" s="32">
        <f t="shared" si="260"/>
        <v>0</v>
      </c>
      <c r="R265" s="32">
        <v>0</v>
      </c>
      <c r="S265" s="34">
        <f>SUMIF([3]全区!$A$1:$A$65536,A:A,[3]全区!$T$1:$T$65536)</f>
        <v>0</v>
      </c>
      <c r="T265" s="32">
        <f t="shared" si="244"/>
        <v>0</v>
      </c>
      <c r="U265" s="31"/>
      <c r="V265" s="31"/>
    </row>
    <row r="266" s="32" customFormat="1" hidden="1" customHeight="1" spans="1:22">
      <c r="A266" s="59"/>
      <c r="B266" s="60"/>
      <c r="C266" s="63"/>
      <c r="D266" s="63"/>
      <c r="E266" s="63">
        <f t="shared" si="256"/>
        <v>0</v>
      </c>
      <c r="F266" s="63">
        <f t="shared" si="257"/>
        <v>0</v>
      </c>
      <c r="G266" s="63">
        <f t="shared" si="258"/>
        <v>0</v>
      </c>
      <c r="H266" s="106" t="str">
        <f t="shared" si="261"/>
        <v>否</v>
      </c>
      <c r="I266" s="36" t="str">
        <f t="shared" si="262"/>
        <v>项</v>
      </c>
      <c r="J266" s="36"/>
      <c r="L266" s="32">
        <v>0</v>
      </c>
      <c r="M266" s="32">
        <v>0</v>
      </c>
      <c r="N266" s="32">
        <f t="shared" si="259"/>
        <v>0</v>
      </c>
      <c r="O266" s="32">
        <v>0</v>
      </c>
      <c r="P266" s="32">
        <f>SUMIF([3]全区!$A$1400:$A$1554,A:A,[3]全区!$S$1400:$S$1554)</f>
        <v>0</v>
      </c>
      <c r="Q266" s="32">
        <f t="shared" si="260"/>
        <v>0</v>
      </c>
      <c r="R266" s="32">
        <v>0</v>
      </c>
      <c r="S266" s="34">
        <f>SUMIF([3]全区!$A$1:$A$65536,A:A,[3]全区!$T$1:$T$65536)</f>
        <v>0</v>
      </c>
      <c r="T266" s="32">
        <f t="shared" si="244"/>
        <v>0</v>
      </c>
      <c r="U266" s="31"/>
      <c r="V266" s="31"/>
    </row>
    <row r="267" s="32" customFormat="1" customHeight="1" spans="1:22">
      <c r="A267" s="133">
        <v>230</v>
      </c>
      <c r="B267" s="134" t="s">
        <v>1344</v>
      </c>
      <c r="C267" s="135">
        <f t="shared" ref="C267:G267" si="263">SUM(C268:C270)</f>
        <v>14727</v>
      </c>
      <c r="D267" s="135"/>
      <c r="E267" s="135">
        <f t="shared" si="263"/>
        <v>-13764</v>
      </c>
      <c r="F267" s="135">
        <f t="shared" si="263"/>
        <v>0</v>
      </c>
      <c r="G267" s="135">
        <f t="shared" si="263"/>
        <v>963</v>
      </c>
      <c r="H267" s="106" t="str">
        <f t="shared" si="261"/>
        <v>是</v>
      </c>
      <c r="I267" s="116" t="str">
        <f t="shared" si="262"/>
        <v>类</v>
      </c>
      <c r="J267" s="36"/>
      <c r="S267" s="34"/>
      <c r="T267" s="32">
        <f t="shared" si="244"/>
        <v>0</v>
      </c>
      <c r="U267" s="31"/>
      <c r="V267" s="31"/>
    </row>
    <row r="268" s="32" customFormat="1" customHeight="1" spans="1:22">
      <c r="A268" s="136">
        <v>2300402</v>
      </c>
      <c r="B268" s="137" t="s">
        <v>1345</v>
      </c>
      <c r="C268" s="63">
        <v>0</v>
      </c>
      <c r="D268" s="63"/>
      <c r="E268" s="63">
        <f t="shared" ref="E268:E271" si="264">G268-C268-F268</f>
        <v>300</v>
      </c>
      <c r="F268" s="63">
        <f t="shared" ref="F268:F271" si="265">T268</f>
        <v>0</v>
      </c>
      <c r="G268" s="63">
        <v>300</v>
      </c>
      <c r="H268" s="106" t="str">
        <f t="shared" si="261"/>
        <v>是</v>
      </c>
      <c r="I268" s="36" t="str">
        <f t="shared" si="262"/>
        <v>项</v>
      </c>
      <c r="J268" s="36"/>
      <c r="L268" s="32">
        <v>0</v>
      </c>
      <c r="M268" s="32">
        <v>0</v>
      </c>
      <c r="N268" s="32">
        <f t="shared" ref="N268:N271" si="266">ROUND(M268,0)</f>
        <v>0</v>
      </c>
      <c r="O268" s="32">
        <v>0</v>
      </c>
      <c r="P268" s="32">
        <f>SUMIF([3]全区!$A$1400:$A$1554,A:A,[3]全区!$S$1400:$S$1554)</f>
        <v>0</v>
      </c>
      <c r="Q268" s="32">
        <f t="shared" ref="Q268:Q271" si="267">ROUND(P268,0)</f>
        <v>0</v>
      </c>
      <c r="R268" s="32">
        <v>0</v>
      </c>
      <c r="S268" s="34">
        <f>SUMIF([3]全区!$A$1:$A$65536,A:A,[3]全区!$T$1:$T$65536)</f>
        <v>0</v>
      </c>
      <c r="T268" s="32">
        <f t="shared" si="244"/>
        <v>0</v>
      </c>
      <c r="U268" s="31"/>
      <c r="V268" s="31"/>
    </row>
    <row r="269" s="32" customFormat="1" customHeight="1" spans="1:22">
      <c r="A269" s="138">
        <v>23008</v>
      </c>
      <c r="B269" s="137" t="s">
        <v>1346</v>
      </c>
      <c r="C269" s="139">
        <v>14727</v>
      </c>
      <c r="D269" s="63"/>
      <c r="E269" s="63">
        <f t="shared" si="264"/>
        <v>-14064</v>
      </c>
      <c r="F269" s="63">
        <f t="shared" si="265"/>
        <v>0</v>
      </c>
      <c r="G269" s="139">
        <v>663</v>
      </c>
      <c r="H269" s="106" t="str">
        <f t="shared" si="261"/>
        <v>是</v>
      </c>
      <c r="I269" s="116" t="str">
        <f t="shared" si="262"/>
        <v>款</v>
      </c>
      <c r="J269" s="36"/>
      <c r="L269" s="32">
        <v>0</v>
      </c>
      <c r="M269" s="32">
        <v>0</v>
      </c>
      <c r="N269" s="32">
        <f t="shared" si="266"/>
        <v>0</v>
      </c>
      <c r="O269" s="32">
        <v>0</v>
      </c>
      <c r="P269" s="32">
        <f>SUMIF([3]全区!$A$1400:$A$1554,A:A,[3]全区!$S$1400:$S$1554)</f>
        <v>0</v>
      </c>
      <c r="Q269" s="32">
        <f t="shared" si="267"/>
        <v>0</v>
      </c>
      <c r="R269" s="32">
        <v>0</v>
      </c>
      <c r="S269" s="34">
        <f>SUMIF([3]全区!$A$1:$A$65536,A:A,[3]全区!$T$1:$T$65536)</f>
        <v>0</v>
      </c>
      <c r="T269" s="32">
        <f t="shared" si="244"/>
        <v>0</v>
      </c>
      <c r="U269" s="31"/>
      <c r="V269" s="31"/>
    </row>
    <row r="270" s="32" customFormat="1" hidden="1" customHeight="1" spans="1:22">
      <c r="A270" s="138">
        <v>23009</v>
      </c>
      <c r="B270" s="137" t="s">
        <v>1347</v>
      </c>
      <c r="C270" s="140"/>
      <c r="D270" s="140"/>
      <c r="E270" s="63">
        <f t="shared" si="264"/>
        <v>0</v>
      </c>
      <c r="F270" s="63">
        <f t="shared" si="265"/>
        <v>0</v>
      </c>
      <c r="G270" s="63">
        <f>S270+U270</f>
        <v>0</v>
      </c>
      <c r="H270" s="106" t="str">
        <f t="shared" si="261"/>
        <v>否</v>
      </c>
      <c r="I270" s="116" t="str">
        <f t="shared" si="262"/>
        <v>款</v>
      </c>
      <c r="J270" s="36"/>
      <c r="L270" s="32">
        <v>0</v>
      </c>
      <c r="M270" s="32">
        <v>0</v>
      </c>
      <c r="N270" s="32">
        <f t="shared" si="266"/>
        <v>0</v>
      </c>
      <c r="O270" s="32">
        <v>0</v>
      </c>
      <c r="P270" s="32">
        <f>SUMIF([3]全区!$A$1400:$A$1554,A:A,[3]全区!$S$1400:$S$1554)</f>
        <v>0</v>
      </c>
      <c r="Q270" s="32">
        <f t="shared" si="267"/>
        <v>0</v>
      </c>
      <c r="R270" s="32">
        <v>0</v>
      </c>
      <c r="S270" s="34">
        <f>SUMIF([3]全区!$A$1:$A$65536,A:A,[3]全区!$T$1:$T$65536)</f>
        <v>0</v>
      </c>
      <c r="T270" s="32">
        <f t="shared" si="244"/>
        <v>0</v>
      </c>
      <c r="U270" s="31"/>
      <c r="V270" s="31"/>
    </row>
    <row r="271" s="32" customFormat="1" customHeight="1" spans="1:22">
      <c r="A271" s="138">
        <v>231</v>
      </c>
      <c r="B271" s="141" t="s">
        <v>1348</v>
      </c>
      <c r="C271" s="139">
        <v>12100</v>
      </c>
      <c r="D271" s="142"/>
      <c r="E271" s="63">
        <f t="shared" si="264"/>
        <v>-10000</v>
      </c>
      <c r="F271" s="63">
        <f t="shared" si="265"/>
        <v>0</v>
      </c>
      <c r="G271" s="139">
        <f>2300-200</f>
        <v>2100</v>
      </c>
      <c r="H271" s="106" t="str">
        <f t="shared" si="261"/>
        <v>是</v>
      </c>
      <c r="I271" s="116" t="str">
        <f t="shared" si="262"/>
        <v>类</v>
      </c>
      <c r="J271" s="36"/>
      <c r="L271" s="32">
        <v>0</v>
      </c>
      <c r="N271" s="32">
        <f t="shared" si="266"/>
        <v>0</v>
      </c>
      <c r="O271" s="32">
        <v>0</v>
      </c>
      <c r="P271" s="32">
        <f>SUMIF([3]全区!$A$1400:$A$1554,A:A,[3]全区!$S$1400:$S$1554)</f>
        <v>0</v>
      </c>
      <c r="Q271" s="32">
        <f t="shared" si="267"/>
        <v>0</v>
      </c>
      <c r="R271" s="32">
        <v>0</v>
      </c>
      <c r="S271" s="34"/>
      <c r="T271" s="32">
        <f t="shared" si="244"/>
        <v>0</v>
      </c>
      <c r="U271" s="31"/>
      <c r="V271" s="31"/>
    </row>
    <row r="272" s="32" customFormat="1" customHeight="1" spans="8:22">
      <c r="H272" s="101"/>
      <c r="I272" s="36"/>
      <c r="J272" s="36"/>
      <c r="S272" s="31"/>
      <c r="T272" s="31"/>
      <c r="U272" s="31"/>
      <c r="V272" s="31"/>
    </row>
    <row r="273" s="32" customFormat="1" customHeight="1" spans="8:22">
      <c r="H273" s="101"/>
      <c r="I273" s="36"/>
      <c r="J273" s="36"/>
      <c r="S273" s="31"/>
      <c r="T273" s="31"/>
      <c r="U273" s="31"/>
      <c r="V273" s="31"/>
    </row>
    <row r="274" s="32" customFormat="1" customHeight="1" spans="8:22">
      <c r="H274" s="101"/>
      <c r="I274" s="36"/>
      <c r="J274" s="36"/>
      <c r="S274" s="31"/>
      <c r="T274" s="31"/>
      <c r="U274" s="31"/>
      <c r="V274" s="31"/>
    </row>
    <row r="275" s="32" customFormat="1" customHeight="1" spans="8:22">
      <c r="H275" s="101"/>
      <c r="I275" s="36"/>
      <c r="J275" s="36"/>
      <c r="S275" s="31"/>
      <c r="T275" s="31"/>
      <c r="U275" s="31"/>
      <c r="V275" s="31"/>
    </row>
    <row r="276" s="32" customFormat="1" customHeight="1" spans="8:22">
      <c r="H276" s="101"/>
      <c r="I276" s="36"/>
      <c r="J276" s="36"/>
      <c r="S276" s="31"/>
      <c r="T276" s="31"/>
      <c r="U276" s="31"/>
      <c r="V276" s="31"/>
    </row>
    <row r="277" s="32" customFormat="1" customHeight="1" spans="8:22">
      <c r="H277" s="101"/>
      <c r="I277" s="36"/>
      <c r="J277" s="36"/>
      <c r="S277" s="31"/>
      <c r="T277" s="31"/>
      <c r="U277" s="31"/>
      <c r="V277" s="31"/>
    </row>
    <row r="278" s="32" customFormat="1" customHeight="1" spans="8:22">
      <c r="H278" s="101"/>
      <c r="I278" s="36"/>
      <c r="J278" s="36"/>
      <c r="S278" s="31"/>
      <c r="T278" s="31"/>
      <c r="U278" s="31"/>
      <c r="V278" s="31"/>
    </row>
    <row r="279" s="32" customFormat="1" customHeight="1" spans="8:22">
      <c r="H279" s="101"/>
      <c r="I279" s="36"/>
      <c r="J279" s="36"/>
      <c r="S279" s="31"/>
      <c r="T279" s="31"/>
      <c r="U279" s="31"/>
      <c r="V279" s="31"/>
    </row>
    <row r="280" s="32" customFormat="1" customHeight="1" spans="8:22">
      <c r="H280" s="101"/>
      <c r="I280" s="36"/>
      <c r="J280" s="36"/>
      <c r="S280" s="31"/>
      <c r="T280" s="31"/>
      <c r="U280" s="31"/>
      <c r="V280" s="31"/>
    </row>
    <row r="281" s="32" customFormat="1" customHeight="1" spans="8:22">
      <c r="H281" s="101"/>
      <c r="I281" s="36"/>
      <c r="J281" s="36"/>
      <c r="S281" s="31"/>
      <c r="T281" s="31"/>
      <c r="U281" s="31"/>
      <c r="V281" s="31"/>
    </row>
    <row r="282" s="32" customFormat="1" customHeight="1" spans="8:22">
      <c r="H282" s="101"/>
      <c r="I282" s="36"/>
      <c r="J282" s="36"/>
      <c r="S282" s="31"/>
      <c r="T282" s="31"/>
      <c r="U282" s="31"/>
      <c r="V282" s="31"/>
    </row>
    <row r="283" s="32" customFormat="1" customHeight="1" spans="8:22">
      <c r="H283" s="101"/>
      <c r="I283" s="36"/>
      <c r="J283" s="36"/>
      <c r="S283" s="31"/>
      <c r="T283" s="31"/>
      <c r="U283" s="31"/>
      <c r="V283" s="31"/>
    </row>
    <row r="284" s="32" customFormat="1" customHeight="1" spans="8:22">
      <c r="H284" s="101"/>
      <c r="I284" s="36"/>
      <c r="J284" s="36"/>
      <c r="S284" s="31"/>
      <c r="T284" s="31"/>
      <c r="U284" s="31"/>
      <c r="V284" s="31"/>
    </row>
  </sheetData>
  <autoFilter ref="A5:U271">
    <filterColumn colId="7">
      <customFilters>
        <customFilter operator="equal" val="是"/>
      </customFilters>
    </filterColumn>
    <extLst/>
  </autoFilter>
  <mergeCells count="15">
    <mergeCell ref="B2:G2"/>
    <mergeCell ref="L2:Q2"/>
    <mergeCell ref="R2:T2"/>
    <mergeCell ref="L3:N3"/>
    <mergeCell ref="O3:Q3"/>
    <mergeCell ref="R3:T3"/>
    <mergeCell ref="M5:N5"/>
    <mergeCell ref="P5:Q5"/>
    <mergeCell ref="S5:T5"/>
    <mergeCell ref="U5:V5"/>
    <mergeCell ref="A4:A5"/>
    <mergeCell ref="B4:B5"/>
    <mergeCell ref="C4:C5"/>
    <mergeCell ref="E4:E5"/>
    <mergeCell ref="G4:G5"/>
  </mergeCells>
  <conditionalFormatting sqref="B271">
    <cfRule type="expression" dxfId="1" priority="2" stopIfTrue="1">
      <formula>"len($A:$A)=3"</formula>
    </cfRule>
  </conditionalFormatting>
  <conditionalFormatting sqref="C271:D271">
    <cfRule type="expression" dxfId="1" priority="1" stopIfTrue="1">
      <formula>"len($A:$A)=3"</formula>
    </cfRule>
  </conditionalFormatting>
  <pageMargins left="0.786805555555556" right="0.786805555555556" top="0.786805555555556" bottom="0.786805555555556" header="0.511805555555556" footer="0.511805555555556"/>
  <pageSetup paperSize="9" scale="74" fitToHeight="0" orientation="portrait" blackAndWhite="1"/>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F40"/>
  <sheetViews>
    <sheetView workbookViewId="0">
      <selection activeCell="H4" sqref="H4"/>
    </sheetView>
  </sheetViews>
  <sheetFormatPr defaultColWidth="9" defaultRowHeight="28" customHeight="1" outlineLevelCol="5"/>
  <cols>
    <col min="1" max="1" width="11.7777777777778" style="68"/>
    <col min="2" max="2" width="31.3333333333333" style="67" customWidth="1"/>
    <col min="3" max="3" width="17.3333333333333" style="67" customWidth="1"/>
    <col min="4" max="4" width="18.5648148148148" style="67" customWidth="1"/>
    <col min="5" max="5" width="16.75" style="67" customWidth="1"/>
    <col min="6" max="6" width="4.25" style="67" customWidth="1"/>
    <col min="7" max="7" width="13.75" style="67"/>
    <col min="8" max="16384" width="9" style="67"/>
  </cols>
  <sheetData>
    <row r="1" ht="15" customHeight="1" spans="2:5">
      <c r="B1" s="1" t="s">
        <v>1349</v>
      </c>
      <c r="C1" s="69"/>
      <c r="D1" s="69"/>
      <c r="E1" s="69"/>
    </row>
    <row r="2" s="67" customFormat="1" ht="35" customHeight="1" spans="1:5">
      <c r="A2" s="68"/>
      <c r="B2" s="70" t="s">
        <v>1350</v>
      </c>
      <c r="C2" s="70"/>
      <c r="D2" s="70"/>
      <c r="E2" s="70"/>
    </row>
    <row r="3" s="67" customFormat="1" ht="22" customHeight="1" spans="1:5">
      <c r="A3" s="68"/>
      <c r="B3" s="71"/>
      <c r="C3" s="1"/>
      <c r="D3" s="1"/>
      <c r="E3" s="72" t="s">
        <v>1351</v>
      </c>
    </row>
    <row r="4" s="67" customFormat="1" customHeight="1" spans="1:6">
      <c r="A4" s="73" t="s">
        <v>3</v>
      </c>
      <c r="B4" s="74" t="s">
        <v>1352</v>
      </c>
      <c r="C4" s="75" t="s">
        <v>5</v>
      </c>
      <c r="D4" s="75" t="s">
        <v>6</v>
      </c>
      <c r="E4" s="56" t="s">
        <v>7</v>
      </c>
      <c r="F4" s="67" t="s">
        <v>8</v>
      </c>
    </row>
    <row r="5" s="67" customFormat="1" customHeight="1" spans="1:6">
      <c r="A5" s="76">
        <v>1030601</v>
      </c>
      <c r="B5" s="77" t="s">
        <v>1353</v>
      </c>
      <c r="C5" s="78">
        <f>SUM(C6:C22)</f>
        <v>5</v>
      </c>
      <c r="D5" s="79">
        <f>SUM(D6:D22)</f>
        <v>11</v>
      </c>
      <c r="E5" s="80">
        <f t="shared" ref="E5:E36" si="0">IF(C5&lt;&gt;0,D5/C5-1,"")</f>
        <v>1.2</v>
      </c>
      <c r="F5" s="81" t="str">
        <f t="shared" ref="F5:F39" si="1">IF(B5&lt;&gt;"",IF(SUM(C5:D5)&lt;&gt;0,"是","否"),"是")</f>
        <v>是</v>
      </c>
    </row>
    <row r="6" s="67" customFormat="1" hidden="1" customHeight="1" spans="1:6">
      <c r="A6" s="82">
        <v>103060105</v>
      </c>
      <c r="B6" s="83" t="s">
        <v>1354</v>
      </c>
      <c r="C6" s="84"/>
      <c r="D6" s="85"/>
      <c r="E6" s="86" t="str">
        <f t="shared" si="0"/>
        <v/>
      </c>
      <c r="F6" s="81" t="str">
        <f t="shared" si="1"/>
        <v>否</v>
      </c>
    </row>
    <row r="7" s="67" customFormat="1" hidden="1" customHeight="1" spans="1:6">
      <c r="A7" s="82">
        <v>103060113</v>
      </c>
      <c r="B7" s="83" t="s">
        <v>1355</v>
      </c>
      <c r="C7" s="84"/>
      <c r="D7" s="87"/>
      <c r="E7" s="86" t="str">
        <f t="shared" si="0"/>
        <v/>
      </c>
      <c r="F7" s="81" t="str">
        <f t="shared" si="1"/>
        <v>否</v>
      </c>
    </row>
    <row r="8" s="67" customFormat="1" hidden="1" customHeight="1" spans="1:6">
      <c r="A8" s="82">
        <v>103060116</v>
      </c>
      <c r="B8" s="83" t="s">
        <v>1356</v>
      </c>
      <c r="C8" s="84"/>
      <c r="D8" s="85"/>
      <c r="E8" s="86" t="str">
        <f t="shared" si="0"/>
        <v/>
      </c>
      <c r="F8" s="81" t="str">
        <f t="shared" si="1"/>
        <v>否</v>
      </c>
    </row>
    <row r="9" s="67" customFormat="1" hidden="1" customHeight="1" spans="1:6">
      <c r="A9" s="82">
        <v>103060118</v>
      </c>
      <c r="B9" s="83" t="s">
        <v>1357</v>
      </c>
      <c r="C9" s="84"/>
      <c r="D9" s="85"/>
      <c r="E9" s="86" t="str">
        <f t="shared" si="0"/>
        <v/>
      </c>
      <c r="F9" s="81" t="str">
        <f t="shared" si="1"/>
        <v>否</v>
      </c>
    </row>
    <row r="10" s="67" customFormat="1" hidden="1" customHeight="1" spans="1:6">
      <c r="A10" s="82">
        <v>103060119</v>
      </c>
      <c r="B10" s="83" t="s">
        <v>1358</v>
      </c>
      <c r="C10" s="84"/>
      <c r="D10" s="85"/>
      <c r="E10" s="86" t="str">
        <f t="shared" si="0"/>
        <v/>
      </c>
      <c r="F10" s="81" t="str">
        <f t="shared" si="1"/>
        <v>否</v>
      </c>
    </row>
    <row r="11" s="67" customFormat="1" hidden="1" customHeight="1" spans="1:6">
      <c r="A11" s="82">
        <v>103060120</v>
      </c>
      <c r="B11" s="83" t="s">
        <v>1359</v>
      </c>
      <c r="C11" s="84"/>
      <c r="D11" s="85"/>
      <c r="E11" s="86" t="str">
        <f t="shared" si="0"/>
        <v/>
      </c>
      <c r="F11" s="81" t="str">
        <f t="shared" si="1"/>
        <v>否</v>
      </c>
    </row>
    <row r="12" s="67" customFormat="1" hidden="1" customHeight="1" spans="1:6">
      <c r="A12" s="82">
        <v>103060125</v>
      </c>
      <c r="B12" s="83" t="s">
        <v>1360</v>
      </c>
      <c r="C12" s="84"/>
      <c r="D12" s="85"/>
      <c r="E12" s="86" t="str">
        <f t="shared" si="0"/>
        <v/>
      </c>
      <c r="F12" s="81" t="str">
        <f t="shared" si="1"/>
        <v>否</v>
      </c>
    </row>
    <row r="13" s="67" customFormat="1" hidden="1" customHeight="1" spans="1:6">
      <c r="A13" s="82">
        <v>103060127</v>
      </c>
      <c r="B13" s="83" t="s">
        <v>1361</v>
      </c>
      <c r="C13" s="84"/>
      <c r="D13" s="87"/>
      <c r="E13" s="86" t="str">
        <f t="shared" si="0"/>
        <v/>
      </c>
      <c r="F13" s="81" t="str">
        <f t="shared" si="1"/>
        <v>否</v>
      </c>
    </row>
    <row r="14" s="67" customFormat="1" hidden="1" customHeight="1" spans="1:6">
      <c r="A14" s="82">
        <v>103060128</v>
      </c>
      <c r="B14" s="83" t="s">
        <v>1362</v>
      </c>
      <c r="C14" s="84"/>
      <c r="D14" s="85"/>
      <c r="E14" s="86" t="str">
        <f t="shared" si="0"/>
        <v/>
      </c>
      <c r="F14" s="81" t="str">
        <f t="shared" si="1"/>
        <v>否</v>
      </c>
    </row>
    <row r="15" s="67" customFormat="1" hidden="1" customHeight="1" spans="1:6">
      <c r="A15" s="82">
        <v>103060129</v>
      </c>
      <c r="B15" s="83" t="s">
        <v>1363</v>
      </c>
      <c r="C15" s="84"/>
      <c r="D15" s="88"/>
      <c r="E15" s="86" t="str">
        <f t="shared" si="0"/>
        <v/>
      </c>
      <c r="F15" s="81" t="str">
        <f t="shared" si="1"/>
        <v>否</v>
      </c>
    </row>
    <row r="16" s="67" customFormat="1" hidden="1" customHeight="1" spans="1:6">
      <c r="A16" s="82">
        <v>103060130</v>
      </c>
      <c r="B16" s="83" t="s">
        <v>1364</v>
      </c>
      <c r="C16" s="84"/>
      <c r="D16" s="88"/>
      <c r="E16" s="86" t="str">
        <f t="shared" si="0"/>
        <v/>
      </c>
      <c r="F16" s="81" t="str">
        <f t="shared" si="1"/>
        <v>否</v>
      </c>
    </row>
    <row r="17" s="67" customFormat="1" hidden="1" customHeight="1" spans="1:6">
      <c r="A17" s="82">
        <v>103060131</v>
      </c>
      <c r="B17" s="83" t="s">
        <v>1365</v>
      </c>
      <c r="C17" s="84"/>
      <c r="D17" s="85"/>
      <c r="E17" s="86" t="str">
        <f t="shared" si="0"/>
        <v/>
      </c>
      <c r="F17" s="81" t="str">
        <f t="shared" si="1"/>
        <v>否</v>
      </c>
    </row>
    <row r="18" s="67" customFormat="1" hidden="1" customHeight="1" spans="1:6">
      <c r="A18" s="82">
        <v>103060132</v>
      </c>
      <c r="B18" s="83" t="s">
        <v>1366</v>
      </c>
      <c r="C18" s="84"/>
      <c r="D18" s="88"/>
      <c r="E18" s="86" t="str">
        <f t="shared" si="0"/>
        <v/>
      </c>
      <c r="F18" s="81" t="str">
        <f t="shared" si="1"/>
        <v>否</v>
      </c>
    </row>
    <row r="19" s="67" customFormat="1" hidden="1" customHeight="1" spans="1:6">
      <c r="A19" s="82">
        <v>103060133</v>
      </c>
      <c r="B19" s="83" t="s">
        <v>1367</v>
      </c>
      <c r="C19" s="84"/>
      <c r="D19" s="88"/>
      <c r="E19" s="86" t="str">
        <f t="shared" si="0"/>
        <v/>
      </c>
      <c r="F19" s="81" t="str">
        <f t="shared" si="1"/>
        <v>否</v>
      </c>
    </row>
    <row r="20" s="67" customFormat="1" hidden="1" customHeight="1" spans="1:6">
      <c r="A20" s="82">
        <v>103060112</v>
      </c>
      <c r="B20" s="83" t="s">
        <v>1368</v>
      </c>
      <c r="C20" s="84"/>
      <c r="D20" s="88"/>
      <c r="E20" s="86" t="str">
        <f t="shared" si="0"/>
        <v/>
      </c>
      <c r="F20" s="81" t="str">
        <f t="shared" si="1"/>
        <v>否</v>
      </c>
    </row>
    <row r="21" s="67" customFormat="1" hidden="1" customHeight="1" spans="1:6">
      <c r="A21" s="82">
        <v>103060134</v>
      </c>
      <c r="B21" s="83" t="s">
        <v>1369</v>
      </c>
      <c r="C21" s="84"/>
      <c r="D21" s="85"/>
      <c r="E21" s="86" t="str">
        <f t="shared" si="0"/>
        <v/>
      </c>
      <c r="F21" s="81" t="str">
        <f t="shared" si="1"/>
        <v>否</v>
      </c>
    </row>
    <row r="22" s="67" customFormat="1" customHeight="1" spans="1:6">
      <c r="A22" s="82">
        <v>103060198</v>
      </c>
      <c r="B22" s="83" t="s">
        <v>1370</v>
      </c>
      <c r="C22" s="84">
        <v>5</v>
      </c>
      <c r="D22" s="85">
        <v>11</v>
      </c>
      <c r="E22" s="86">
        <f t="shared" si="0"/>
        <v>1.2</v>
      </c>
      <c r="F22" s="81" t="str">
        <f t="shared" si="1"/>
        <v>是</v>
      </c>
    </row>
    <row r="23" s="67" customFormat="1" customHeight="1" spans="1:6">
      <c r="A23" s="76">
        <v>1030602</v>
      </c>
      <c r="B23" s="77" t="s">
        <v>1371</v>
      </c>
      <c r="C23" s="78">
        <f>SUM(C24:C26)</f>
        <v>11</v>
      </c>
      <c r="D23" s="79">
        <f>SUM(D24:D26)</f>
        <v>9</v>
      </c>
      <c r="E23" s="80">
        <f t="shared" si="0"/>
        <v>-0.181818181818182</v>
      </c>
      <c r="F23" s="81" t="str">
        <f t="shared" si="1"/>
        <v>是</v>
      </c>
    </row>
    <row r="24" s="67" customFormat="1" hidden="1" customHeight="1" spans="1:6">
      <c r="A24" s="82">
        <v>103060202</v>
      </c>
      <c r="B24" s="89" t="s">
        <v>1372</v>
      </c>
      <c r="C24" s="84"/>
      <c r="D24" s="85"/>
      <c r="E24" s="86" t="str">
        <f t="shared" si="0"/>
        <v/>
      </c>
      <c r="F24" s="81" t="str">
        <f t="shared" si="1"/>
        <v>否</v>
      </c>
    </row>
    <row r="25" s="67" customFormat="1" hidden="1" customHeight="1" spans="1:6">
      <c r="A25" s="82">
        <v>103060203</v>
      </c>
      <c r="B25" s="89" t="s">
        <v>1373</v>
      </c>
      <c r="C25" s="84"/>
      <c r="D25" s="85"/>
      <c r="E25" s="86" t="str">
        <f t="shared" si="0"/>
        <v/>
      </c>
      <c r="F25" s="81" t="str">
        <f t="shared" si="1"/>
        <v>否</v>
      </c>
    </row>
    <row r="26" s="67" customFormat="1" customHeight="1" spans="1:6">
      <c r="A26" s="82">
        <v>103060298</v>
      </c>
      <c r="B26" s="89" t="s">
        <v>1374</v>
      </c>
      <c r="C26" s="84">
        <v>11</v>
      </c>
      <c r="D26" s="85">
        <v>9</v>
      </c>
      <c r="E26" s="86">
        <f t="shared" si="0"/>
        <v>-0.181818181818182</v>
      </c>
      <c r="F26" s="81" t="str">
        <f t="shared" si="1"/>
        <v>是</v>
      </c>
    </row>
    <row r="27" s="67" customFormat="1" hidden="1" customHeight="1" spans="1:6">
      <c r="A27" s="76">
        <v>1030603</v>
      </c>
      <c r="B27" s="77" t="s">
        <v>1375</v>
      </c>
      <c r="C27" s="78"/>
      <c r="D27" s="79">
        <f>SUM(D28:D30)</f>
        <v>0</v>
      </c>
      <c r="E27" s="80" t="str">
        <f t="shared" si="0"/>
        <v/>
      </c>
      <c r="F27" s="81" t="str">
        <f t="shared" si="1"/>
        <v>否</v>
      </c>
    </row>
    <row r="28" s="67" customFormat="1" hidden="1" customHeight="1" spans="1:6">
      <c r="A28" s="82">
        <v>103060302</v>
      </c>
      <c r="B28" s="89" t="s">
        <v>1376</v>
      </c>
      <c r="C28" s="84"/>
      <c r="D28" s="85"/>
      <c r="E28" s="86" t="str">
        <f t="shared" si="0"/>
        <v/>
      </c>
      <c r="F28" s="81" t="str">
        <f t="shared" si="1"/>
        <v>否</v>
      </c>
    </row>
    <row r="29" s="67" customFormat="1" hidden="1" customHeight="1" spans="1:6">
      <c r="A29" s="82">
        <v>103060305</v>
      </c>
      <c r="B29" s="89" t="s">
        <v>1377</v>
      </c>
      <c r="C29" s="84"/>
      <c r="D29" s="85"/>
      <c r="E29" s="86" t="str">
        <f t="shared" si="0"/>
        <v/>
      </c>
      <c r="F29" s="81" t="str">
        <f t="shared" si="1"/>
        <v>否</v>
      </c>
    </row>
    <row r="30" s="67" customFormat="1" hidden="1" customHeight="1" spans="1:6">
      <c r="A30" s="82">
        <v>103060398</v>
      </c>
      <c r="B30" s="89" t="s">
        <v>1378</v>
      </c>
      <c r="C30" s="84"/>
      <c r="D30" s="85"/>
      <c r="E30" s="86" t="str">
        <f t="shared" si="0"/>
        <v/>
      </c>
      <c r="F30" s="81" t="str">
        <f t="shared" si="1"/>
        <v>否</v>
      </c>
    </row>
    <row r="31" s="67" customFormat="1" hidden="1" customHeight="1" spans="1:6">
      <c r="A31" s="76">
        <v>1030604</v>
      </c>
      <c r="B31" s="77" t="s">
        <v>1379</v>
      </c>
      <c r="C31" s="78">
        <f>SUM(C32:C34)</f>
        <v>0</v>
      </c>
      <c r="D31" s="79">
        <f>SUM(D32:D34)</f>
        <v>0</v>
      </c>
      <c r="E31" s="80" t="str">
        <f t="shared" si="0"/>
        <v/>
      </c>
      <c r="F31" s="81" t="str">
        <f t="shared" si="1"/>
        <v>否</v>
      </c>
    </row>
    <row r="32" s="67" customFormat="1" hidden="1" customHeight="1" spans="1:6">
      <c r="A32" s="82">
        <v>103060401</v>
      </c>
      <c r="B32" s="89" t="s">
        <v>1380</v>
      </c>
      <c r="C32" s="84"/>
      <c r="D32" s="84"/>
      <c r="E32" s="86" t="str">
        <f t="shared" si="0"/>
        <v/>
      </c>
      <c r="F32" s="81" t="str">
        <f t="shared" si="1"/>
        <v>否</v>
      </c>
    </row>
    <row r="33" s="67" customFormat="1" hidden="1" customHeight="1" spans="1:6">
      <c r="A33" s="82">
        <v>103060402</v>
      </c>
      <c r="B33" s="89" t="s">
        <v>1381</v>
      </c>
      <c r="C33" s="84"/>
      <c r="D33" s="84"/>
      <c r="E33" s="86" t="str">
        <f t="shared" si="0"/>
        <v/>
      </c>
      <c r="F33" s="81" t="str">
        <f t="shared" si="1"/>
        <v>否</v>
      </c>
    </row>
    <row r="34" s="67" customFormat="1" hidden="1" customHeight="1" spans="1:6">
      <c r="A34" s="82">
        <v>103060498</v>
      </c>
      <c r="B34" s="89" t="s">
        <v>1382</v>
      </c>
      <c r="C34" s="84"/>
      <c r="D34" s="88"/>
      <c r="E34" s="86" t="str">
        <f t="shared" si="0"/>
        <v/>
      </c>
      <c r="F34" s="81" t="str">
        <f t="shared" si="1"/>
        <v>否</v>
      </c>
    </row>
    <row r="35" s="67" customFormat="1" hidden="1" customHeight="1" spans="1:6">
      <c r="A35" s="76">
        <v>1030698</v>
      </c>
      <c r="B35" s="77" t="s">
        <v>1383</v>
      </c>
      <c r="C35" s="90"/>
      <c r="D35" s="90"/>
      <c r="E35" s="80" t="str">
        <f t="shared" si="0"/>
        <v/>
      </c>
      <c r="F35" s="81" t="str">
        <f t="shared" si="1"/>
        <v>否</v>
      </c>
    </row>
    <row r="36" s="67" customFormat="1" customHeight="1" spans="1:6">
      <c r="A36" s="82"/>
      <c r="B36" s="91" t="s">
        <v>59</v>
      </c>
      <c r="C36" s="78">
        <f>C5+C23+C27+C31+C35</f>
        <v>16</v>
      </c>
      <c r="D36" s="79">
        <f>D5+D23+D27+D31+D35</f>
        <v>20</v>
      </c>
      <c r="E36" s="80">
        <f t="shared" si="0"/>
        <v>0.25</v>
      </c>
      <c r="F36" s="81" t="str">
        <f t="shared" si="1"/>
        <v>是</v>
      </c>
    </row>
    <row r="37" s="67" customFormat="1" customHeight="1" spans="1:6">
      <c r="A37" s="82">
        <v>11005</v>
      </c>
      <c r="B37" s="92" t="s">
        <v>1384</v>
      </c>
      <c r="C37" s="90">
        <v>21</v>
      </c>
      <c r="D37" s="90">
        <v>21</v>
      </c>
      <c r="E37" s="93"/>
      <c r="F37" s="81" t="str">
        <f t="shared" si="1"/>
        <v>是</v>
      </c>
    </row>
    <row r="38" s="67" customFormat="1" customHeight="1" spans="1:6">
      <c r="A38" s="82">
        <v>11008</v>
      </c>
      <c r="B38" s="92" t="s">
        <v>1385</v>
      </c>
      <c r="C38" s="84">
        <v>11</v>
      </c>
      <c r="D38" s="90">
        <v>11</v>
      </c>
      <c r="E38" s="94"/>
      <c r="F38" s="81" t="str">
        <f t="shared" si="1"/>
        <v>是</v>
      </c>
    </row>
    <row r="39" s="67" customFormat="1" customHeight="1" spans="1:6">
      <c r="A39" s="82"/>
      <c r="B39" s="95" t="s">
        <v>70</v>
      </c>
      <c r="C39" s="79">
        <f>C36+C37+C38</f>
        <v>48</v>
      </c>
      <c r="D39" s="79">
        <f>D36+D37+D38</f>
        <v>52</v>
      </c>
      <c r="E39" s="80">
        <f>IF(C39&lt;&gt;0,D39/C39-1,"")</f>
        <v>0.0833333333333333</v>
      </c>
      <c r="F39" s="81" t="str">
        <f t="shared" si="1"/>
        <v>是</v>
      </c>
    </row>
    <row r="40" s="67" customFormat="1" customHeight="1" spans="1:3">
      <c r="A40" s="68"/>
      <c r="C40" s="96"/>
    </row>
  </sheetData>
  <autoFilter ref="A4:F39">
    <filterColumn colId="5">
      <customFilters>
        <customFilter operator="equal" val="是"/>
      </customFilters>
    </filterColumn>
    <extLst/>
  </autoFilter>
  <mergeCells count="1">
    <mergeCell ref="B2:E2"/>
  </mergeCells>
  <conditionalFormatting sqref="F4:F39">
    <cfRule type="cellIs" dxfId="3" priority="2" stopIfTrue="1" operator="lessThanOrEqual">
      <formula>-1</formula>
    </cfRule>
  </conditionalFormatting>
  <conditionalFormatting sqref="F5:F39">
    <cfRule type="cellIs" dxfId="3" priority="1" stopIfTrue="1" operator="lessThanOrEqual">
      <formula>-1</formula>
    </cfRule>
  </conditionalFormatting>
  <conditionalFormatting sqref="G4:G38">
    <cfRule type="cellIs" dxfId="3" priority="4" stopIfTrue="1" operator="lessThanOrEqual">
      <formula>-1</formula>
    </cfRule>
  </conditionalFormatting>
  <conditionalFormatting sqref="G5:G7">
    <cfRule type="cellIs" dxfId="3" priority="3" stopIfTrue="1" operator="lessThanOrEqual">
      <formula>-1</formula>
    </cfRule>
  </conditionalFormatting>
  <printOptions horizontalCentered="1"/>
  <pageMargins left="0.786805555555556" right="0.786805555555556" top="0.786805555555556" bottom="0.786805555555556" header="0.511805555555556" footer="0.511805555555556"/>
  <pageSetup paperSize="9" orientation="portrait" blackAndWhite="1"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pageSetUpPr fitToPage="1"/>
  </sheetPr>
  <dimension ref="A1:XEX30"/>
  <sheetViews>
    <sheetView showZeros="0" topLeftCell="A7" workbookViewId="0">
      <selection activeCell="B14" sqref="B14"/>
    </sheetView>
  </sheetViews>
  <sheetFormatPr defaultColWidth="9" defaultRowHeight="28" customHeight="1"/>
  <cols>
    <col min="1" max="1" width="13.7777777777778" style="32" customWidth="1"/>
    <col min="2" max="2" width="41.5555555555556" style="32" customWidth="1"/>
    <col min="3" max="7" width="14.2222222222222" style="32" customWidth="1"/>
    <col min="8" max="16378" width="9" style="31"/>
  </cols>
  <sheetData>
    <row r="1" s="31" customFormat="1" customHeight="1" spans="1:7">
      <c r="A1" s="32"/>
      <c r="B1" s="35" t="s">
        <v>1386</v>
      </c>
      <c r="C1" s="36"/>
      <c r="D1" s="36"/>
      <c r="E1" s="36"/>
      <c r="F1" s="36"/>
      <c r="G1" s="32"/>
    </row>
    <row r="2" s="32" customFormat="1" customHeight="1" spans="2:8">
      <c r="B2" s="37" t="s">
        <v>1387</v>
      </c>
      <c r="C2" s="37"/>
      <c r="D2" s="37"/>
      <c r="E2" s="37"/>
      <c r="F2" s="37"/>
      <c r="G2" s="37"/>
      <c r="H2" s="38"/>
    </row>
    <row r="3" s="33" customFormat="1" customHeight="1" spans="1:16378">
      <c r="A3" s="39"/>
      <c r="B3" s="40"/>
      <c r="C3" s="40"/>
      <c r="D3" s="40"/>
      <c r="E3" s="40"/>
      <c r="F3" s="40"/>
      <c r="G3" s="41" t="s">
        <v>2</v>
      </c>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c r="IW3" s="42"/>
      <c r="IX3" s="42"/>
      <c r="IY3" s="42"/>
      <c r="IZ3" s="42"/>
      <c r="JA3" s="42"/>
      <c r="JB3" s="42"/>
      <c r="JC3" s="42"/>
      <c r="JD3" s="42"/>
      <c r="JE3" s="42"/>
      <c r="JF3" s="42"/>
      <c r="JG3" s="42"/>
      <c r="JH3" s="42"/>
      <c r="JI3" s="42"/>
      <c r="JJ3" s="42"/>
      <c r="JK3" s="42"/>
      <c r="JL3" s="42"/>
      <c r="JM3" s="42"/>
      <c r="JN3" s="42"/>
      <c r="JO3" s="42"/>
      <c r="JP3" s="42"/>
      <c r="JQ3" s="42"/>
      <c r="JR3" s="42"/>
      <c r="JS3" s="42"/>
      <c r="JT3" s="42"/>
      <c r="JU3" s="42"/>
      <c r="JV3" s="42"/>
      <c r="JW3" s="42"/>
      <c r="JX3" s="42"/>
      <c r="JY3" s="42"/>
      <c r="JZ3" s="42"/>
      <c r="KA3" s="42"/>
      <c r="KB3" s="42"/>
      <c r="KC3" s="42"/>
      <c r="KD3" s="42"/>
      <c r="KE3" s="42"/>
      <c r="KF3" s="42"/>
      <c r="KG3" s="42"/>
      <c r="KH3" s="42"/>
      <c r="KI3" s="42"/>
      <c r="KJ3" s="42"/>
      <c r="KK3" s="42"/>
      <c r="KL3" s="42"/>
      <c r="KM3" s="42"/>
      <c r="KN3" s="42"/>
      <c r="KO3" s="42"/>
      <c r="KP3" s="42"/>
      <c r="KQ3" s="42"/>
      <c r="KR3" s="42"/>
      <c r="KS3" s="42"/>
      <c r="KT3" s="42"/>
      <c r="KU3" s="42"/>
      <c r="KV3" s="42"/>
      <c r="KW3" s="42"/>
      <c r="KX3" s="42"/>
      <c r="KY3" s="42"/>
      <c r="KZ3" s="42"/>
      <c r="LA3" s="42"/>
      <c r="LB3" s="42"/>
      <c r="LC3" s="42"/>
      <c r="LD3" s="42"/>
      <c r="LE3" s="42"/>
      <c r="LF3" s="42"/>
      <c r="LG3" s="42"/>
      <c r="LH3" s="42"/>
      <c r="LI3" s="42"/>
      <c r="LJ3" s="42"/>
      <c r="LK3" s="42"/>
      <c r="LL3" s="42"/>
      <c r="LM3" s="42"/>
      <c r="LN3" s="42"/>
      <c r="LO3" s="42"/>
      <c r="LP3" s="42"/>
      <c r="LQ3" s="42"/>
      <c r="LR3" s="42"/>
      <c r="LS3" s="42"/>
      <c r="LT3" s="42"/>
      <c r="LU3" s="42"/>
      <c r="LV3" s="42"/>
      <c r="LW3" s="42"/>
      <c r="LX3" s="42"/>
      <c r="LY3" s="42"/>
      <c r="LZ3" s="42"/>
      <c r="MA3" s="42"/>
      <c r="MB3" s="42"/>
      <c r="MC3" s="42"/>
      <c r="MD3" s="42"/>
      <c r="ME3" s="42"/>
      <c r="MF3" s="42"/>
      <c r="MG3" s="42"/>
      <c r="MH3" s="42"/>
      <c r="MI3" s="42"/>
      <c r="MJ3" s="42"/>
      <c r="MK3" s="42"/>
      <c r="ML3" s="42"/>
      <c r="MM3" s="42"/>
      <c r="MN3" s="42"/>
      <c r="MO3" s="42"/>
      <c r="MP3" s="42"/>
      <c r="MQ3" s="42"/>
      <c r="MR3" s="42"/>
      <c r="MS3" s="42"/>
      <c r="MT3" s="42"/>
      <c r="MU3" s="42"/>
      <c r="MV3" s="42"/>
      <c r="MW3" s="42"/>
      <c r="MX3" s="42"/>
      <c r="MY3" s="42"/>
      <c r="MZ3" s="42"/>
      <c r="NA3" s="42"/>
      <c r="NB3" s="42"/>
      <c r="NC3" s="42"/>
      <c r="ND3" s="42"/>
      <c r="NE3" s="42"/>
      <c r="NF3" s="42"/>
      <c r="NG3" s="42"/>
      <c r="NH3" s="42"/>
      <c r="NI3" s="42"/>
      <c r="NJ3" s="42"/>
      <c r="NK3" s="42"/>
      <c r="NL3" s="42"/>
      <c r="NM3" s="42"/>
      <c r="NN3" s="42"/>
      <c r="NO3" s="42"/>
      <c r="NP3" s="42"/>
      <c r="NQ3" s="42"/>
      <c r="NR3" s="42"/>
      <c r="NS3" s="42"/>
      <c r="NT3" s="42"/>
      <c r="NU3" s="42"/>
      <c r="NV3" s="42"/>
      <c r="NW3" s="42"/>
      <c r="NX3" s="42"/>
      <c r="NY3" s="42"/>
      <c r="NZ3" s="42"/>
      <c r="OA3" s="42"/>
      <c r="OB3" s="42"/>
      <c r="OC3" s="42"/>
      <c r="OD3" s="42"/>
      <c r="OE3" s="42"/>
      <c r="OF3" s="42"/>
      <c r="OG3" s="42"/>
      <c r="OH3" s="42"/>
      <c r="OI3" s="42"/>
      <c r="OJ3" s="42"/>
      <c r="OK3" s="42"/>
      <c r="OL3" s="42"/>
      <c r="OM3" s="42"/>
      <c r="ON3" s="42"/>
      <c r="OO3" s="42"/>
      <c r="OP3" s="42"/>
      <c r="OQ3" s="42"/>
      <c r="OR3" s="42"/>
      <c r="OS3" s="42"/>
      <c r="OT3" s="42"/>
      <c r="OU3" s="42"/>
      <c r="OV3" s="42"/>
      <c r="OW3" s="42"/>
      <c r="OX3" s="42"/>
      <c r="OY3" s="42"/>
      <c r="OZ3" s="42"/>
      <c r="PA3" s="42"/>
      <c r="PB3" s="42"/>
      <c r="PC3" s="42"/>
      <c r="PD3" s="42"/>
      <c r="PE3" s="42"/>
      <c r="PF3" s="42"/>
      <c r="PG3" s="42"/>
      <c r="PH3" s="42"/>
      <c r="PI3" s="42"/>
      <c r="PJ3" s="42"/>
      <c r="PK3" s="42"/>
      <c r="PL3" s="42"/>
      <c r="PM3" s="42"/>
      <c r="PN3" s="42"/>
      <c r="PO3" s="42"/>
      <c r="PP3" s="42"/>
      <c r="PQ3" s="42"/>
      <c r="PR3" s="42"/>
      <c r="PS3" s="42"/>
      <c r="PT3" s="42"/>
      <c r="PU3" s="42"/>
      <c r="PV3" s="42"/>
      <c r="PW3" s="42"/>
      <c r="PX3" s="42"/>
      <c r="PY3" s="42"/>
      <c r="PZ3" s="42"/>
      <c r="QA3" s="42"/>
      <c r="QB3" s="42"/>
      <c r="QC3" s="42"/>
      <c r="QD3" s="42"/>
      <c r="QE3" s="42"/>
      <c r="QF3" s="42"/>
      <c r="QG3" s="42"/>
      <c r="QH3" s="42"/>
      <c r="QI3" s="42"/>
      <c r="QJ3" s="42"/>
      <c r="QK3" s="42"/>
      <c r="QL3" s="42"/>
      <c r="QM3" s="42"/>
      <c r="QN3" s="42"/>
      <c r="QO3" s="42"/>
      <c r="QP3" s="42"/>
      <c r="QQ3" s="42"/>
      <c r="QR3" s="42"/>
      <c r="QS3" s="42"/>
      <c r="QT3" s="42"/>
      <c r="QU3" s="42"/>
      <c r="QV3" s="42"/>
      <c r="QW3" s="42"/>
      <c r="QX3" s="42"/>
      <c r="QY3" s="42"/>
      <c r="QZ3" s="42"/>
      <c r="RA3" s="42"/>
      <c r="RB3" s="42"/>
      <c r="RC3" s="42"/>
      <c r="RD3" s="42"/>
      <c r="RE3" s="42"/>
      <c r="RF3" s="42"/>
      <c r="RG3" s="42"/>
      <c r="RH3" s="42"/>
      <c r="RI3" s="42"/>
      <c r="RJ3" s="42"/>
      <c r="RK3" s="42"/>
      <c r="RL3" s="42"/>
      <c r="RM3" s="42"/>
      <c r="RN3" s="42"/>
      <c r="RO3" s="42"/>
      <c r="RP3" s="42"/>
      <c r="RQ3" s="42"/>
      <c r="RR3" s="42"/>
      <c r="RS3" s="42"/>
      <c r="RT3" s="42"/>
      <c r="RU3" s="42"/>
      <c r="RV3" s="42"/>
      <c r="RW3" s="42"/>
      <c r="RX3" s="42"/>
      <c r="RY3" s="42"/>
      <c r="RZ3" s="42"/>
      <c r="SA3" s="42"/>
      <c r="SB3" s="42"/>
      <c r="SC3" s="42"/>
      <c r="SD3" s="42"/>
      <c r="SE3" s="42"/>
      <c r="SF3" s="42"/>
      <c r="SG3" s="42"/>
      <c r="SH3" s="42"/>
      <c r="SI3" s="42"/>
      <c r="SJ3" s="42"/>
      <c r="SK3" s="42"/>
      <c r="SL3" s="42"/>
      <c r="SM3" s="42"/>
      <c r="SN3" s="42"/>
      <c r="SO3" s="42"/>
      <c r="SP3" s="42"/>
      <c r="SQ3" s="42"/>
      <c r="SR3" s="42"/>
      <c r="SS3" s="42"/>
      <c r="ST3" s="42"/>
      <c r="SU3" s="42"/>
      <c r="SV3" s="42"/>
      <c r="SW3" s="42"/>
      <c r="SX3" s="42"/>
      <c r="SY3" s="42"/>
      <c r="SZ3" s="42"/>
      <c r="TA3" s="42"/>
      <c r="TB3" s="42"/>
      <c r="TC3" s="42"/>
      <c r="TD3" s="42"/>
      <c r="TE3" s="42"/>
      <c r="TF3" s="42"/>
      <c r="TG3" s="42"/>
      <c r="TH3" s="42"/>
      <c r="TI3" s="42"/>
      <c r="TJ3" s="42"/>
      <c r="TK3" s="42"/>
      <c r="TL3" s="42"/>
      <c r="TM3" s="42"/>
      <c r="TN3" s="42"/>
      <c r="TO3" s="42"/>
      <c r="TP3" s="42"/>
      <c r="TQ3" s="42"/>
      <c r="TR3" s="42"/>
      <c r="TS3" s="42"/>
      <c r="TT3" s="42"/>
      <c r="TU3" s="42"/>
      <c r="TV3" s="42"/>
      <c r="TW3" s="42"/>
      <c r="TX3" s="42"/>
      <c r="TY3" s="42"/>
      <c r="TZ3" s="42"/>
      <c r="UA3" s="42"/>
      <c r="UB3" s="42"/>
      <c r="UC3" s="42"/>
      <c r="UD3" s="42"/>
      <c r="UE3" s="42"/>
      <c r="UF3" s="42"/>
      <c r="UG3" s="42"/>
      <c r="UH3" s="42"/>
      <c r="UI3" s="42"/>
      <c r="UJ3" s="42"/>
      <c r="UK3" s="42"/>
      <c r="UL3" s="42"/>
      <c r="UM3" s="42"/>
      <c r="UN3" s="42"/>
      <c r="UO3" s="42"/>
      <c r="UP3" s="42"/>
      <c r="UQ3" s="42"/>
      <c r="UR3" s="42"/>
      <c r="US3" s="42"/>
      <c r="UT3" s="42"/>
      <c r="UU3" s="42"/>
      <c r="UV3" s="42"/>
      <c r="UW3" s="42"/>
      <c r="UX3" s="42"/>
      <c r="UY3" s="42"/>
      <c r="UZ3" s="42"/>
      <c r="VA3" s="42"/>
      <c r="VB3" s="42"/>
      <c r="VC3" s="42"/>
      <c r="VD3" s="42"/>
      <c r="VE3" s="42"/>
      <c r="VF3" s="42"/>
      <c r="VG3" s="42"/>
      <c r="VH3" s="42"/>
      <c r="VI3" s="42"/>
      <c r="VJ3" s="42"/>
      <c r="VK3" s="42"/>
      <c r="VL3" s="42"/>
      <c r="VM3" s="42"/>
      <c r="VN3" s="42"/>
      <c r="VO3" s="42"/>
      <c r="VP3" s="42"/>
      <c r="VQ3" s="42"/>
      <c r="VR3" s="42"/>
      <c r="VS3" s="42"/>
      <c r="VT3" s="42"/>
      <c r="VU3" s="42"/>
      <c r="VV3" s="42"/>
      <c r="VW3" s="42"/>
      <c r="VX3" s="42"/>
      <c r="VY3" s="42"/>
      <c r="VZ3" s="42"/>
      <c r="WA3" s="42"/>
      <c r="WB3" s="42"/>
      <c r="WC3" s="42"/>
      <c r="WD3" s="42"/>
      <c r="WE3" s="42"/>
      <c r="WF3" s="42"/>
      <c r="WG3" s="42"/>
      <c r="WH3" s="42"/>
      <c r="WI3" s="42"/>
      <c r="WJ3" s="42"/>
      <c r="WK3" s="42"/>
      <c r="WL3" s="42"/>
      <c r="WM3" s="42"/>
      <c r="WN3" s="42"/>
      <c r="WO3" s="42"/>
      <c r="WP3" s="42"/>
      <c r="WQ3" s="42"/>
      <c r="WR3" s="42"/>
      <c r="WS3" s="42"/>
      <c r="WT3" s="42"/>
      <c r="WU3" s="42"/>
      <c r="WV3" s="42"/>
      <c r="WW3" s="42"/>
      <c r="WX3" s="42"/>
      <c r="WY3" s="42"/>
      <c r="WZ3" s="42"/>
      <c r="XA3" s="42"/>
      <c r="XB3" s="42"/>
      <c r="XC3" s="42"/>
      <c r="XD3" s="42"/>
      <c r="XE3" s="42"/>
      <c r="XF3" s="42"/>
      <c r="XG3" s="42"/>
      <c r="XH3" s="42"/>
      <c r="XI3" s="42"/>
      <c r="XJ3" s="42"/>
      <c r="XK3" s="42"/>
      <c r="XL3" s="42"/>
      <c r="XM3" s="42"/>
      <c r="XN3" s="42"/>
      <c r="XO3" s="42"/>
      <c r="XP3" s="42"/>
      <c r="XQ3" s="42"/>
      <c r="XR3" s="42"/>
      <c r="XS3" s="42"/>
      <c r="XT3" s="42"/>
      <c r="XU3" s="42"/>
      <c r="XV3" s="42"/>
      <c r="XW3" s="42"/>
      <c r="XX3" s="42"/>
      <c r="XY3" s="42"/>
      <c r="XZ3" s="42"/>
      <c r="YA3" s="42"/>
      <c r="YB3" s="42"/>
      <c r="YC3" s="42"/>
      <c r="YD3" s="42"/>
      <c r="YE3" s="42"/>
      <c r="YF3" s="42"/>
      <c r="YG3" s="42"/>
      <c r="YH3" s="42"/>
      <c r="YI3" s="42"/>
      <c r="YJ3" s="42"/>
      <c r="YK3" s="42"/>
      <c r="YL3" s="42"/>
      <c r="YM3" s="42"/>
      <c r="YN3" s="42"/>
      <c r="YO3" s="42"/>
      <c r="YP3" s="42"/>
      <c r="YQ3" s="42"/>
      <c r="YR3" s="42"/>
      <c r="YS3" s="42"/>
      <c r="YT3" s="42"/>
      <c r="YU3" s="42"/>
      <c r="YV3" s="42"/>
      <c r="YW3" s="42"/>
      <c r="YX3" s="42"/>
      <c r="YY3" s="42"/>
      <c r="YZ3" s="42"/>
      <c r="ZA3" s="42"/>
      <c r="ZB3" s="42"/>
      <c r="ZC3" s="42"/>
      <c r="ZD3" s="42"/>
      <c r="ZE3" s="42"/>
      <c r="ZF3" s="42"/>
      <c r="ZG3" s="42"/>
      <c r="ZH3" s="42"/>
      <c r="ZI3" s="42"/>
      <c r="ZJ3" s="42"/>
      <c r="ZK3" s="42"/>
      <c r="ZL3" s="42"/>
      <c r="ZM3" s="42"/>
      <c r="ZN3" s="42"/>
      <c r="ZO3" s="42"/>
      <c r="ZP3" s="42"/>
      <c r="ZQ3" s="42"/>
      <c r="ZR3" s="42"/>
      <c r="ZS3" s="42"/>
      <c r="ZT3" s="42"/>
      <c r="ZU3" s="42"/>
      <c r="ZV3" s="42"/>
      <c r="ZW3" s="42"/>
      <c r="ZX3" s="42"/>
      <c r="ZY3" s="42"/>
      <c r="ZZ3" s="42"/>
      <c r="AAA3" s="42"/>
      <c r="AAB3" s="42"/>
      <c r="AAC3" s="42"/>
      <c r="AAD3" s="42"/>
      <c r="AAE3" s="42"/>
      <c r="AAF3" s="42"/>
      <c r="AAG3" s="42"/>
      <c r="AAH3" s="42"/>
      <c r="AAI3" s="42"/>
      <c r="AAJ3" s="42"/>
      <c r="AAK3" s="42"/>
      <c r="AAL3" s="42"/>
      <c r="AAM3" s="42"/>
      <c r="AAN3" s="42"/>
      <c r="AAO3" s="42"/>
      <c r="AAP3" s="42"/>
      <c r="AAQ3" s="42"/>
      <c r="AAR3" s="42"/>
      <c r="AAS3" s="42"/>
      <c r="AAT3" s="42"/>
      <c r="AAU3" s="42"/>
      <c r="AAV3" s="42"/>
      <c r="AAW3" s="42"/>
      <c r="AAX3" s="42"/>
      <c r="AAY3" s="42"/>
      <c r="AAZ3" s="42"/>
      <c r="ABA3" s="42"/>
      <c r="ABB3" s="42"/>
      <c r="ABC3" s="42"/>
      <c r="ABD3" s="42"/>
      <c r="ABE3" s="42"/>
      <c r="ABF3" s="42"/>
      <c r="ABG3" s="42"/>
      <c r="ABH3" s="42"/>
      <c r="ABI3" s="42"/>
      <c r="ABJ3" s="42"/>
      <c r="ABK3" s="42"/>
      <c r="ABL3" s="42"/>
      <c r="ABM3" s="42"/>
      <c r="ABN3" s="42"/>
      <c r="ABO3" s="42"/>
      <c r="ABP3" s="42"/>
      <c r="ABQ3" s="42"/>
      <c r="ABR3" s="42"/>
      <c r="ABS3" s="42"/>
      <c r="ABT3" s="42"/>
      <c r="ABU3" s="42"/>
      <c r="ABV3" s="42"/>
      <c r="ABW3" s="42"/>
      <c r="ABX3" s="42"/>
      <c r="ABY3" s="42"/>
      <c r="ABZ3" s="42"/>
      <c r="ACA3" s="42"/>
      <c r="ACB3" s="42"/>
      <c r="ACC3" s="42"/>
      <c r="ACD3" s="42"/>
      <c r="ACE3" s="42"/>
      <c r="ACF3" s="42"/>
      <c r="ACG3" s="42"/>
      <c r="ACH3" s="42"/>
      <c r="ACI3" s="42"/>
      <c r="ACJ3" s="42"/>
      <c r="ACK3" s="42"/>
      <c r="ACL3" s="42"/>
      <c r="ACM3" s="42"/>
      <c r="ACN3" s="42"/>
      <c r="ACO3" s="42"/>
      <c r="ACP3" s="42"/>
      <c r="ACQ3" s="42"/>
      <c r="ACR3" s="42"/>
      <c r="ACS3" s="42"/>
      <c r="ACT3" s="42"/>
      <c r="ACU3" s="42"/>
      <c r="ACV3" s="42"/>
      <c r="ACW3" s="42"/>
      <c r="ACX3" s="42"/>
      <c r="ACY3" s="42"/>
      <c r="ACZ3" s="42"/>
      <c r="ADA3" s="42"/>
      <c r="ADB3" s="42"/>
      <c r="ADC3" s="42"/>
      <c r="ADD3" s="42"/>
      <c r="ADE3" s="42"/>
      <c r="ADF3" s="42"/>
      <c r="ADG3" s="42"/>
      <c r="ADH3" s="42"/>
      <c r="ADI3" s="42"/>
      <c r="ADJ3" s="42"/>
      <c r="ADK3" s="42"/>
      <c r="ADL3" s="42"/>
      <c r="ADM3" s="42"/>
      <c r="ADN3" s="42"/>
      <c r="ADO3" s="42"/>
      <c r="ADP3" s="42"/>
      <c r="ADQ3" s="42"/>
      <c r="ADR3" s="42"/>
      <c r="ADS3" s="42"/>
      <c r="ADT3" s="42"/>
      <c r="ADU3" s="42"/>
      <c r="ADV3" s="42"/>
      <c r="ADW3" s="42"/>
      <c r="ADX3" s="42"/>
      <c r="ADY3" s="42"/>
      <c r="ADZ3" s="42"/>
      <c r="AEA3" s="42"/>
      <c r="AEB3" s="42"/>
      <c r="AEC3" s="42"/>
      <c r="AED3" s="42"/>
      <c r="AEE3" s="42"/>
      <c r="AEF3" s="42"/>
      <c r="AEG3" s="42"/>
      <c r="AEH3" s="42"/>
      <c r="AEI3" s="42"/>
      <c r="AEJ3" s="42"/>
      <c r="AEK3" s="42"/>
      <c r="AEL3" s="42"/>
      <c r="AEM3" s="42"/>
      <c r="AEN3" s="42"/>
      <c r="AEO3" s="42"/>
      <c r="AEP3" s="42"/>
      <c r="AEQ3" s="42"/>
      <c r="AER3" s="42"/>
      <c r="AES3" s="42"/>
      <c r="AET3" s="42"/>
      <c r="AEU3" s="42"/>
      <c r="AEV3" s="42"/>
      <c r="AEW3" s="42"/>
      <c r="AEX3" s="42"/>
      <c r="AEY3" s="42"/>
      <c r="AEZ3" s="42"/>
      <c r="AFA3" s="42"/>
      <c r="AFB3" s="42"/>
      <c r="AFC3" s="42"/>
      <c r="AFD3" s="42"/>
      <c r="AFE3" s="42"/>
      <c r="AFF3" s="42"/>
      <c r="AFG3" s="42"/>
      <c r="AFH3" s="42"/>
      <c r="AFI3" s="42"/>
      <c r="AFJ3" s="42"/>
      <c r="AFK3" s="42"/>
      <c r="AFL3" s="42"/>
      <c r="AFM3" s="42"/>
      <c r="AFN3" s="42"/>
      <c r="AFO3" s="42"/>
      <c r="AFP3" s="42"/>
      <c r="AFQ3" s="42"/>
      <c r="AFR3" s="42"/>
      <c r="AFS3" s="42"/>
      <c r="AFT3" s="42"/>
      <c r="AFU3" s="42"/>
      <c r="AFV3" s="42"/>
      <c r="AFW3" s="42"/>
      <c r="AFX3" s="42"/>
      <c r="AFY3" s="42"/>
      <c r="AFZ3" s="42"/>
      <c r="AGA3" s="42"/>
      <c r="AGB3" s="42"/>
      <c r="AGC3" s="42"/>
      <c r="AGD3" s="42"/>
      <c r="AGE3" s="42"/>
      <c r="AGF3" s="42"/>
      <c r="AGG3" s="42"/>
      <c r="AGH3" s="42"/>
      <c r="AGI3" s="42"/>
      <c r="AGJ3" s="42"/>
      <c r="AGK3" s="42"/>
      <c r="AGL3" s="42"/>
      <c r="AGM3" s="42"/>
      <c r="AGN3" s="42"/>
      <c r="AGO3" s="42"/>
      <c r="AGP3" s="42"/>
      <c r="AGQ3" s="42"/>
      <c r="AGR3" s="42"/>
      <c r="AGS3" s="42"/>
      <c r="AGT3" s="42"/>
      <c r="AGU3" s="42"/>
      <c r="AGV3" s="42"/>
      <c r="AGW3" s="42"/>
      <c r="AGX3" s="42"/>
      <c r="AGY3" s="42"/>
      <c r="AGZ3" s="42"/>
      <c r="AHA3" s="42"/>
      <c r="AHB3" s="42"/>
      <c r="AHC3" s="42"/>
      <c r="AHD3" s="42"/>
      <c r="AHE3" s="42"/>
      <c r="AHF3" s="42"/>
      <c r="AHG3" s="42"/>
      <c r="AHH3" s="42"/>
      <c r="AHI3" s="42"/>
      <c r="AHJ3" s="42"/>
      <c r="AHK3" s="42"/>
      <c r="AHL3" s="42"/>
      <c r="AHM3" s="42"/>
      <c r="AHN3" s="42"/>
      <c r="AHO3" s="42"/>
      <c r="AHP3" s="42"/>
      <c r="AHQ3" s="42"/>
      <c r="AHR3" s="42"/>
      <c r="AHS3" s="42"/>
      <c r="AHT3" s="42"/>
      <c r="AHU3" s="42"/>
      <c r="AHV3" s="42"/>
      <c r="AHW3" s="42"/>
      <c r="AHX3" s="42"/>
      <c r="AHY3" s="42"/>
      <c r="AHZ3" s="42"/>
      <c r="AIA3" s="42"/>
      <c r="AIB3" s="42"/>
      <c r="AIC3" s="42"/>
      <c r="AID3" s="42"/>
      <c r="AIE3" s="42"/>
      <c r="AIF3" s="42"/>
      <c r="AIG3" s="42"/>
      <c r="AIH3" s="42"/>
      <c r="AII3" s="42"/>
      <c r="AIJ3" s="42"/>
      <c r="AIK3" s="42"/>
      <c r="AIL3" s="42"/>
      <c r="AIM3" s="42"/>
      <c r="AIN3" s="42"/>
      <c r="AIO3" s="42"/>
      <c r="AIP3" s="42"/>
      <c r="AIQ3" s="42"/>
      <c r="AIR3" s="42"/>
      <c r="AIS3" s="42"/>
      <c r="AIT3" s="42"/>
      <c r="AIU3" s="42"/>
      <c r="AIV3" s="42"/>
      <c r="AIW3" s="42"/>
      <c r="AIX3" s="42"/>
      <c r="AIY3" s="42"/>
      <c r="AIZ3" s="42"/>
      <c r="AJA3" s="42"/>
      <c r="AJB3" s="42"/>
      <c r="AJC3" s="42"/>
      <c r="AJD3" s="42"/>
      <c r="AJE3" s="42"/>
      <c r="AJF3" s="42"/>
      <c r="AJG3" s="42"/>
      <c r="AJH3" s="42"/>
      <c r="AJI3" s="42"/>
      <c r="AJJ3" s="42"/>
      <c r="AJK3" s="42"/>
      <c r="AJL3" s="42"/>
      <c r="AJM3" s="42"/>
      <c r="AJN3" s="42"/>
      <c r="AJO3" s="42"/>
      <c r="AJP3" s="42"/>
      <c r="AJQ3" s="42"/>
      <c r="AJR3" s="42"/>
      <c r="AJS3" s="42"/>
      <c r="AJT3" s="42"/>
      <c r="AJU3" s="42"/>
      <c r="AJV3" s="42"/>
      <c r="AJW3" s="42"/>
      <c r="AJX3" s="42"/>
      <c r="AJY3" s="42"/>
      <c r="AJZ3" s="42"/>
      <c r="AKA3" s="42"/>
      <c r="AKB3" s="42"/>
      <c r="AKC3" s="42"/>
      <c r="AKD3" s="42"/>
      <c r="AKE3" s="42"/>
      <c r="AKF3" s="42"/>
      <c r="AKG3" s="42"/>
      <c r="AKH3" s="42"/>
      <c r="AKI3" s="42"/>
      <c r="AKJ3" s="42"/>
      <c r="AKK3" s="42"/>
      <c r="AKL3" s="42"/>
      <c r="AKM3" s="42"/>
      <c r="AKN3" s="42"/>
      <c r="AKO3" s="42"/>
      <c r="AKP3" s="42"/>
      <c r="AKQ3" s="42"/>
      <c r="AKR3" s="42"/>
      <c r="AKS3" s="42"/>
      <c r="AKT3" s="42"/>
      <c r="AKU3" s="42"/>
      <c r="AKV3" s="42"/>
      <c r="AKW3" s="42"/>
      <c r="AKX3" s="42"/>
      <c r="AKY3" s="42"/>
      <c r="AKZ3" s="42"/>
      <c r="ALA3" s="42"/>
      <c r="ALB3" s="42"/>
      <c r="ALC3" s="42"/>
      <c r="ALD3" s="42"/>
      <c r="ALE3" s="42"/>
      <c r="ALF3" s="42"/>
      <c r="ALG3" s="42"/>
      <c r="ALH3" s="42"/>
      <c r="ALI3" s="42"/>
      <c r="ALJ3" s="42"/>
      <c r="ALK3" s="42"/>
      <c r="ALL3" s="42"/>
      <c r="ALM3" s="42"/>
      <c r="ALN3" s="42"/>
      <c r="ALO3" s="42"/>
      <c r="ALP3" s="42"/>
      <c r="ALQ3" s="42"/>
      <c r="ALR3" s="42"/>
      <c r="ALS3" s="42"/>
      <c r="ALT3" s="42"/>
      <c r="ALU3" s="42"/>
      <c r="ALV3" s="42"/>
      <c r="ALW3" s="42"/>
      <c r="ALX3" s="42"/>
      <c r="ALY3" s="42"/>
      <c r="ALZ3" s="42"/>
      <c r="AMA3" s="42"/>
      <c r="AMB3" s="42"/>
      <c r="AMC3" s="42"/>
      <c r="AMD3" s="42"/>
      <c r="AME3" s="42"/>
      <c r="AMF3" s="42"/>
      <c r="AMG3" s="42"/>
      <c r="AMH3" s="42"/>
      <c r="AMI3" s="42"/>
      <c r="AMJ3" s="42"/>
      <c r="AMK3" s="42"/>
      <c r="AML3" s="42"/>
      <c r="AMM3" s="42"/>
      <c r="AMN3" s="42"/>
      <c r="AMO3" s="42"/>
      <c r="AMP3" s="42"/>
      <c r="AMQ3" s="42"/>
      <c r="AMR3" s="42"/>
      <c r="AMS3" s="42"/>
      <c r="AMT3" s="42"/>
      <c r="AMU3" s="42"/>
      <c r="AMV3" s="42"/>
      <c r="AMW3" s="42"/>
      <c r="AMX3" s="42"/>
      <c r="AMY3" s="42"/>
      <c r="AMZ3" s="42"/>
      <c r="ANA3" s="42"/>
      <c r="ANB3" s="42"/>
      <c r="ANC3" s="42"/>
      <c r="AND3" s="42"/>
      <c r="ANE3" s="42"/>
      <c r="ANF3" s="42"/>
      <c r="ANG3" s="42"/>
      <c r="ANH3" s="42"/>
      <c r="ANI3" s="42"/>
      <c r="ANJ3" s="42"/>
      <c r="ANK3" s="42"/>
      <c r="ANL3" s="42"/>
      <c r="ANM3" s="42"/>
      <c r="ANN3" s="42"/>
      <c r="ANO3" s="42"/>
      <c r="ANP3" s="42"/>
      <c r="ANQ3" s="42"/>
      <c r="ANR3" s="42"/>
      <c r="ANS3" s="42"/>
      <c r="ANT3" s="42"/>
      <c r="ANU3" s="42"/>
      <c r="ANV3" s="42"/>
      <c r="ANW3" s="42"/>
      <c r="ANX3" s="42"/>
      <c r="ANY3" s="42"/>
      <c r="ANZ3" s="42"/>
      <c r="AOA3" s="42"/>
      <c r="AOB3" s="42"/>
      <c r="AOC3" s="42"/>
      <c r="AOD3" s="42"/>
      <c r="AOE3" s="42"/>
      <c r="AOF3" s="42"/>
      <c r="AOG3" s="42"/>
      <c r="AOH3" s="42"/>
      <c r="AOI3" s="42"/>
      <c r="AOJ3" s="42"/>
      <c r="AOK3" s="42"/>
      <c r="AOL3" s="42"/>
      <c r="AOM3" s="42"/>
      <c r="AON3" s="42"/>
      <c r="AOO3" s="42"/>
      <c r="AOP3" s="42"/>
      <c r="AOQ3" s="42"/>
      <c r="AOR3" s="42"/>
      <c r="AOS3" s="42"/>
      <c r="AOT3" s="42"/>
      <c r="AOU3" s="42"/>
      <c r="AOV3" s="42"/>
      <c r="AOW3" s="42"/>
      <c r="AOX3" s="42"/>
      <c r="AOY3" s="42"/>
      <c r="AOZ3" s="42"/>
      <c r="APA3" s="42"/>
      <c r="APB3" s="42"/>
      <c r="APC3" s="42"/>
      <c r="APD3" s="42"/>
      <c r="APE3" s="42"/>
      <c r="APF3" s="42"/>
      <c r="APG3" s="42"/>
      <c r="APH3" s="42"/>
      <c r="API3" s="42"/>
      <c r="APJ3" s="42"/>
      <c r="APK3" s="42"/>
      <c r="APL3" s="42"/>
      <c r="APM3" s="42"/>
      <c r="APN3" s="42"/>
      <c r="APO3" s="42"/>
      <c r="APP3" s="42"/>
      <c r="APQ3" s="42"/>
      <c r="APR3" s="42"/>
      <c r="APS3" s="42"/>
      <c r="APT3" s="42"/>
      <c r="APU3" s="42"/>
      <c r="APV3" s="42"/>
      <c r="APW3" s="42"/>
      <c r="APX3" s="42"/>
      <c r="APY3" s="42"/>
      <c r="APZ3" s="42"/>
      <c r="AQA3" s="42"/>
      <c r="AQB3" s="42"/>
      <c r="AQC3" s="42"/>
      <c r="AQD3" s="42"/>
      <c r="AQE3" s="42"/>
      <c r="AQF3" s="42"/>
      <c r="AQG3" s="42"/>
      <c r="AQH3" s="42"/>
      <c r="AQI3" s="42"/>
      <c r="AQJ3" s="42"/>
      <c r="AQK3" s="42"/>
      <c r="AQL3" s="42"/>
      <c r="AQM3" s="42"/>
      <c r="AQN3" s="42"/>
      <c r="AQO3" s="42"/>
      <c r="AQP3" s="42"/>
      <c r="AQQ3" s="42"/>
      <c r="AQR3" s="42"/>
      <c r="AQS3" s="42"/>
      <c r="AQT3" s="42"/>
      <c r="AQU3" s="42"/>
      <c r="AQV3" s="42"/>
      <c r="AQW3" s="42"/>
      <c r="AQX3" s="42"/>
      <c r="AQY3" s="42"/>
      <c r="AQZ3" s="42"/>
      <c r="ARA3" s="42"/>
      <c r="ARB3" s="42"/>
      <c r="ARC3" s="42"/>
      <c r="ARD3" s="42"/>
      <c r="ARE3" s="42"/>
      <c r="ARF3" s="42"/>
      <c r="ARG3" s="42"/>
      <c r="ARH3" s="42"/>
      <c r="ARI3" s="42"/>
      <c r="ARJ3" s="42"/>
      <c r="ARK3" s="42"/>
      <c r="ARL3" s="42"/>
      <c r="ARM3" s="42"/>
      <c r="ARN3" s="42"/>
      <c r="ARO3" s="42"/>
      <c r="ARP3" s="42"/>
      <c r="ARQ3" s="42"/>
      <c r="ARR3" s="42"/>
      <c r="ARS3" s="42"/>
      <c r="ART3" s="42"/>
      <c r="ARU3" s="42"/>
      <c r="ARV3" s="42"/>
      <c r="ARW3" s="42"/>
      <c r="ARX3" s="42"/>
      <c r="ARY3" s="42"/>
      <c r="ARZ3" s="42"/>
      <c r="ASA3" s="42"/>
      <c r="ASB3" s="42"/>
      <c r="ASC3" s="42"/>
      <c r="ASD3" s="42"/>
      <c r="ASE3" s="42"/>
      <c r="ASF3" s="42"/>
      <c r="ASG3" s="42"/>
      <c r="ASH3" s="42"/>
      <c r="ASI3" s="42"/>
      <c r="ASJ3" s="42"/>
      <c r="ASK3" s="42"/>
      <c r="ASL3" s="42"/>
      <c r="ASM3" s="42"/>
      <c r="ASN3" s="42"/>
      <c r="ASO3" s="42"/>
      <c r="ASP3" s="42"/>
      <c r="ASQ3" s="42"/>
      <c r="ASR3" s="42"/>
      <c r="ASS3" s="42"/>
      <c r="AST3" s="42"/>
      <c r="ASU3" s="42"/>
      <c r="ASV3" s="42"/>
      <c r="ASW3" s="42"/>
      <c r="ASX3" s="42"/>
      <c r="ASY3" s="42"/>
      <c r="ASZ3" s="42"/>
      <c r="ATA3" s="42"/>
      <c r="ATB3" s="42"/>
      <c r="ATC3" s="42"/>
      <c r="ATD3" s="42"/>
      <c r="ATE3" s="42"/>
      <c r="ATF3" s="42"/>
      <c r="ATG3" s="42"/>
      <c r="ATH3" s="42"/>
      <c r="ATI3" s="42"/>
      <c r="ATJ3" s="42"/>
      <c r="ATK3" s="42"/>
      <c r="ATL3" s="42"/>
      <c r="ATM3" s="42"/>
      <c r="ATN3" s="42"/>
      <c r="ATO3" s="42"/>
      <c r="ATP3" s="42"/>
      <c r="ATQ3" s="42"/>
      <c r="ATR3" s="42"/>
      <c r="ATS3" s="42"/>
      <c r="ATT3" s="42"/>
      <c r="ATU3" s="42"/>
      <c r="ATV3" s="42"/>
      <c r="ATW3" s="42"/>
      <c r="ATX3" s="42"/>
      <c r="ATY3" s="42"/>
      <c r="ATZ3" s="42"/>
      <c r="AUA3" s="42"/>
      <c r="AUB3" s="42"/>
      <c r="AUC3" s="42"/>
      <c r="AUD3" s="42"/>
      <c r="AUE3" s="42"/>
      <c r="AUF3" s="42"/>
      <c r="AUG3" s="42"/>
      <c r="AUH3" s="42"/>
      <c r="AUI3" s="42"/>
      <c r="AUJ3" s="42"/>
      <c r="AUK3" s="42"/>
      <c r="AUL3" s="42"/>
      <c r="AUM3" s="42"/>
      <c r="AUN3" s="42"/>
      <c r="AUO3" s="42"/>
      <c r="AUP3" s="42"/>
      <c r="AUQ3" s="42"/>
      <c r="AUR3" s="42"/>
      <c r="AUS3" s="42"/>
      <c r="AUT3" s="42"/>
      <c r="AUU3" s="42"/>
      <c r="AUV3" s="42"/>
      <c r="AUW3" s="42"/>
      <c r="AUX3" s="42"/>
      <c r="AUY3" s="42"/>
      <c r="AUZ3" s="42"/>
      <c r="AVA3" s="42"/>
      <c r="AVB3" s="42"/>
      <c r="AVC3" s="42"/>
      <c r="AVD3" s="42"/>
      <c r="AVE3" s="42"/>
      <c r="AVF3" s="42"/>
      <c r="AVG3" s="42"/>
      <c r="AVH3" s="42"/>
      <c r="AVI3" s="42"/>
      <c r="AVJ3" s="42"/>
      <c r="AVK3" s="42"/>
      <c r="AVL3" s="42"/>
      <c r="AVM3" s="42"/>
      <c r="AVN3" s="42"/>
      <c r="AVO3" s="42"/>
      <c r="AVP3" s="42"/>
      <c r="AVQ3" s="42"/>
      <c r="AVR3" s="42"/>
      <c r="AVS3" s="42"/>
      <c r="AVT3" s="42"/>
      <c r="AVU3" s="42"/>
      <c r="AVV3" s="42"/>
      <c r="AVW3" s="42"/>
      <c r="AVX3" s="42"/>
      <c r="AVY3" s="42"/>
      <c r="AVZ3" s="42"/>
      <c r="AWA3" s="42"/>
      <c r="AWB3" s="42"/>
      <c r="AWC3" s="42"/>
      <c r="AWD3" s="42"/>
      <c r="AWE3" s="42"/>
      <c r="AWF3" s="42"/>
      <c r="AWG3" s="42"/>
      <c r="AWH3" s="42"/>
      <c r="AWI3" s="42"/>
      <c r="AWJ3" s="42"/>
      <c r="AWK3" s="42"/>
      <c r="AWL3" s="42"/>
      <c r="AWM3" s="42"/>
      <c r="AWN3" s="42"/>
      <c r="AWO3" s="42"/>
      <c r="AWP3" s="42"/>
      <c r="AWQ3" s="42"/>
      <c r="AWR3" s="42"/>
      <c r="AWS3" s="42"/>
      <c r="AWT3" s="42"/>
      <c r="AWU3" s="42"/>
      <c r="AWV3" s="42"/>
      <c r="AWW3" s="42"/>
      <c r="AWX3" s="42"/>
      <c r="AWY3" s="42"/>
      <c r="AWZ3" s="42"/>
      <c r="AXA3" s="42"/>
      <c r="AXB3" s="42"/>
      <c r="AXC3" s="42"/>
      <c r="AXD3" s="42"/>
      <c r="AXE3" s="42"/>
      <c r="AXF3" s="42"/>
      <c r="AXG3" s="42"/>
      <c r="AXH3" s="42"/>
      <c r="AXI3" s="42"/>
      <c r="AXJ3" s="42"/>
      <c r="AXK3" s="42"/>
      <c r="AXL3" s="42"/>
      <c r="AXM3" s="42"/>
      <c r="AXN3" s="42"/>
      <c r="AXO3" s="42"/>
      <c r="AXP3" s="42"/>
      <c r="AXQ3" s="42"/>
      <c r="AXR3" s="42"/>
      <c r="AXS3" s="42"/>
      <c r="AXT3" s="42"/>
      <c r="AXU3" s="42"/>
      <c r="AXV3" s="42"/>
      <c r="AXW3" s="42"/>
      <c r="AXX3" s="42"/>
      <c r="AXY3" s="42"/>
      <c r="AXZ3" s="42"/>
      <c r="AYA3" s="42"/>
      <c r="AYB3" s="42"/>
      <c r="AYC3" s="42"/>
      <c r="AYD3" s="42"/>
      <c r="AYE3" s="42"/>
      <c r="AYF3" s="42"/>
      <c r="AYG3" s="42"/>
      <c r="AYH3" s="42"/>
      <c r="AYI3" s="42"/>
      <c r="AYJ3" s="42"/>
      <c r="AYK3" s="42"/>
      <c r="AYL3" s="42"/>
      <c r="AYM3" s="42"/>
      <c r="AYN3" s="42"/>
      <c r="AYO3" s="42"/>
      <c r="AYP3" s="42"/>
      <c r="AYQ3" s="42"/>
      <c r="AYR3" s="42"/>
      <c r="AYS3" s="42"/>
      <c r="AYT3" s="42"/>
      <c r="AYU3" s="42"/>
      <c r="AYV3" s="42"/>
      <c r="AYW3" s="42"/>
      <c r="AYX3" s="42"/>
      <c r="AYY3" s="42"/>
      <c r="AYZ3" s="42"/>
      <c r="AZA3" s="42"/>
      <c r="AZB3" s="42"/>
      <c r="AZC3" s="42"/>
      <c r="AZD3" s="42"/>
      <c r="AZE3" s="42"/>
      <c r="AZF3" s="42"/>
      <c r="AZG3" s="42"/>
      <c r="AZH3" s="42"/>
      <c r="AZI3" s="42"/>
      <c r="AZJ3" s="42"/>
      <c r="AZK3" s="42"/>
      <c r="AZL3" s="42"/>
      <c r="AZM3" s="42"/>
      <c r="AZN3" s="42"/>
      <c r="AZO3" s="42"/>
      <c r="AZP3" s="42"/>
      <c r="AZQ3" s="42"/>
      <c r="AZR3" s="42"/>
      <c r="AZS3" s="42"/>
      <c r="AZT3" s="42"/>
      <c r="AZU3" s="42"/>
      <c r="AZV3" s="42"/>
      <c r="AZW3" s="42"/>
      <c r="AZX3" s="42"/>
      <c r="AZY3" s="42"/>
      <c r="AZZ3" s="42"/>
      <c r="BAA3" s="42"/>
      <c r="BAB3" s="42"/>
      <c r="BAC3" s="42"/>
      <c r="BAD3" s="42"/>
      <c r="BAE3" s="42"/>
      <c r="BAF3" s="42"/>
      <c r="BAG3" s="42"/>
      <c r="BAH3" s="42"/>
      <c r="BAI3" s="42"/>
      <c r="BAJ3" s="42"/>
      <c r="BAK3" s="42"/>
      <c r="BAL3" s="42"/>
      <c r="BAM3" s="42"/>
      <c r="BAN3" s="42"/>
      <c r="BAO3" s="42"/>
      <c r="BAP3" s="42"/>
      <c r="BAQ3" s="42"/>
      <c r="BAR3" s="42"/>
      <c r="BAS3" s="42"/>
      <c r="BAT3" s="42"/>
      <c r="BAU3" s="42"/>
      <c r="BAV3" s="42"/>
      <c r="BAW3" s="42"/>
      <c r="BAX3" s="42"/>
      <c r="BAY3" s="42"/>
      <c r="BAZ3" s="42"/>
      <c r="BBA3" s="42"/>
      <c r="BBB3" s="42"/>
      <c r="BBC3" s="42"/>
      <c r="BBD3" s="42"/>
      <c r="BBE3" s="42"/>
      <c r="BBF3" s="42"/>
      <c r="BBG3" s="42"/>
      <c r="BBH3" s="42"/>
      <c r="BBI3" s="42"/>
      <c r="BBJ3" s="42"/>
      <c r="BBK3" s="42"/>
      <c r="BBL3" s="42"/>
      <c r="BBM3" s="42"/>
      <c r="BBN3" s="42"/>
      <c r="BBO3" s="42"/>
      <c r="BBP3" s="42"/>
      <c r="BBQ3" s="42"/>
      <c r="BBR3" s="42"/>
      <c r="BBS3" s="42"/>
      <c r="BBT3" s="42"/>
      <c r="BBU3" s="42"/>
      <c r="BBV3" s="42"/>
      <c r="BBW3" s="42"/>
      <c r="BBX3" s="42"/>
      <c r="BBY3" s="42"/>
      <c r="BBZ3" s="42"/>
      <c r="BCA3" s="42"/>
      <c r="BCB3" s="42"/>
      <c r="BCC3" s="42"/>
      <c r="BCD3" s="42"/>
      <c r="BCE3" s="42"/>
      <c r="BCF3" s="42"/>
      <c r="BCG3" s="42"/>
      <c r="BCH3" s="42"/>
      <c r="BCI3" s="42"/>
      <c r="BCJ3" s="42"/>
      <c r="BCK3" s="42"/>
      <c r="BCL3" s="42"/>
      <c r="BCM3" s="42"/>
      <c r="BCN3" s="42"/>
      <c r="BCO3" s="42"/>
      <c r="BCP3" s="42"/>
      <c r="BCQ3" s="42"/>
      <c r="BCR3" s="42"/>
      <c r="BCS3" s="42"/>
      <c r="BCT3" s="42"/>
      <c r="BCU3" s="42"/>
      <c r="BCV3" s="42"/>
      <c r="BCW3" s="42"/>
      <c r="BCX3" s="42"/>
      <c r="BCY3" s="42"/>
      <c r="BCZ3" s="42"/>
      <c r="BDA3" s="42"/>
      <c r="BDB3" s="42"/>
      <c r="BDC3" s="42"/>
      <c r="BDD3" s="42"/>
      <c r="BDE3" s="42"/>
      <c r="BDF3" s="42"/>
      <c r="BDG3" s="42"/>
      <c r="BDH3" s="42"/>
      <c r="BDI3" s="42"/>
      <c r="BDJ3" s="42"/>
      <c r="BDK3" s="42"/>
      <c r="BDL3" s="42"/>
      <c r="BDM3" s="42"/>
      <c r="BDN3" s="42"/>
      <c r="BDO3" s="42"/>
      <c r="BDP3" s="42"/>
      <c r="BDQ3" s="42"/>
      <c r="BDR3" s="42"/>
      <c r="BDS3" s="42"/>
      <c r="BDT3" s="42"/>
      <c r="BDU3" s="42"/>
      <c r="BDV3" s="42"/>
      <c r="BDW3" s="42"/>
      <c r="BDX3" s="42"/>
      <c r="BDY3" s="42"/>
      <c r="BDZ3" s="42"/>
      <c r="BEA3" s="42"/>
      <c r="BEB3" s="42"/>
      <c r="BEC3" s="42"/>
      <c r="BED3" s="42"/>
      <c r="BEE3" s="42"/>
      <c r="BEF3" s="42"/>
      <c r="BEG3" s="42"/>
      <c r="BEH3" s="42"/>
      <c r="BEI3" s="42"/>
      <c r="BEJ3" s="42"/>
      <c r="BEK3" s="42"/>
      <c r="BEL3" s="42"/>
      <c r="BEM3" s="42"/>
      <c r="BEN3" s="42"/>
      <c r="BEO3" s="42"/>
      <c r="BEP3" s="42"/>
      <c r="BEQ3" s="42"/>
      <c r="BER3" s="42"/>
      <c r="BES3" s="42"/>
      <c r="BET3" s="42"/>
      <c r="BEU3" s="42"/>
      <c r="BEV3" s="42"/>
      <c r="BEW3" s="42"/>
      <c r="BEX3" s="42"/>
      <c r="BEY3" s="42"/>
      <c r="BEZ3" s="42"/>
      <c r="BFA3" s="42"/>
      <c r="BFB3" s="42"/>
      <c r="BFC3" s="42"/>
      <c r="BFD3" s="42"/>
      <c r="BFE3" s="42"/>
      <c r="BFF3" s="42"/>
      <c r="BFG3" s="42"/>
      <c r="BFH3" s="42"/>
      <c r="BFI3" s="42"/>
      <c r="BFJ3" s="42"/>
      <c r="BFK3" s="42"/>
      <c r="BFL3" s="42"/>
      <c r="BFM3" s="42"/>
      <c r="BFN3" s="42"/>
      <c r="BFO3" s="42"/>
      <c r="BFP3" s="42"/>
      <c r="BFQ3" s="42"/>
      <c r="BFR3" s="42"/>
      <c r="BFS3" s="42"/>
      <c r="BFT3" s="42"/>
      <c r="BFU3" s="42"/>
      <c r="BFV3" s="42"/>
      <c r="BFW3" s="42"/>
      <c r="BFX3" s="42"/>
      <c r="BFY3" s="42"/>
      <c r="BFZ3" s="42"/>
      <c r="BGA3" s="42"/>
      <c r="BGB3" s="42"/>
      <c r="BGC3" s="42"/>
      <c r="BGD3" s="42"/>
      <c r="BGE3" s="42"/>
      <c r="BGF3" s="42"/>
      <c r="BGG3" s="42"/>
      <c r="BGH3" s="42"/>
      <c r="BGI3" s="42"/>
      <c r="BGJ3" s="42"/>
      <c r="BGK3" s="42"/>
      <c r="BGL3" s="42"/>
      <c r="BGM3" s="42"/>
      <c r="BGN3" s="42"/>
      <c r="BGO3" s="42"/>
      <c r="BGP3" s="42"/>
      <c r="BGQ3" s="42"/>
      <c r="BGR3" s="42"/>
      <c r="BGS3" s="42"/>
      <c r="BGT3" s="42"/>
      <c r="BGU3" s="42"/>
      <c r="BGV3" s="42"/>
      <c r="BGW3" s="42"/>
      <c r="BGX3" s="42"/>
      <c r="BGY3" s="42"/>
      <c r="BGZ3" s="42"/>
      <c r="BHA3" s="42"/>
      <c r="BHB3" s="42"/>
      <c r="BHC3" s="42"/>
      <c r="BHD3" s="42"/>
      <c r="BHE3" s="42"/>
      <c r="BHF3" s="42"/>
      <c r="BHG3" s="42"/>
      <c r="BHH3" s="42"/>
      <c r="BHI3" s="42"/>
      <c r="BHJ3" s="42"/>
      <c r="BHK3" s="42"/>
      <c r="BHL3" s="42"/>
      <c r="BHM3" s="42"/>
      <c r="BHN3" s="42"/>
      <c r="BHO3" s="42"/>
      <c r="BHP3" s="42"/>
      <c r="BHQ3" s="42"/>
      <c r="BHR3" s="42"/>
      <c r="BHS3" s="42"/>
      <c r="BHT3" s="42"/>
      <c r="BHU3" s="42"/>
      <c r="BHV3" s="42"/>
      <c r="BHW3" s="42"/>
      <c r="BHX3" s="42"/>
      <c r="BHY3" s="42"/>
      <c r="BHZ3" s="42"/>
      <c r="BIA3" s="42"/>
      <c r="BIB3" s="42"/>
      <c r="BIC3" s="42"/>
      <c r="BID3" s="42"/>
      <c r="BIE3" s="42"/>
      <c r="BIF3" s="42"/>
      <c r="BIG3" s="42"/>
      <c r="BIH3" s="42"/>
      <c r="BII3" s="42"/>
      <c r="BIJ3" s="42"/>
      <c r="BIK3" s="42"/>
      <c r="BIL3" s="42"/>
      <c r="BIM3" s="42"/>
      <c r="BIN3" s="42"/>
      <c r="BIO3" s="42"/>
      <c r="BIP3" s="42"/>
      <c r="BIQ3" s="42"/>
      <c r="BIR3" s="42"/>
      <c r="BIS3" s="42"/>
      <c r="BIT3" s="42"/>
      <c r="BIU3" s="42"/>
      <c r="BIV3" s="42"/>
      <c r="BIW3" s="42"/>
      <c r="BIX3" s="42"/>
      <c r="BIY3" s="42"/>
      <c r="BIZ3" s="42"/>
      <c r="BJA3" s="42"/>
      <c r="BJB3" s="42"/>
      <c r="BJC3" s="42"/>
      <c r="BJD3" s="42"/>
      <c r="BJE3" s="42"/>
      <c r="BJF3" s="42"/>
      <c r="BJG3" s="42"/>
      <c r="BJH3" s="42"/>
      <c r="BJI3" s="42"/>
      <c r="BJJ3" s="42"/>
      <c r="BJK3" s="42"/>
      <c r="BJL3" s="42"/>
      <c r="BJM3" s="42"/>
      <c r="BJN3" s="42"/>
      <c r="BJO3" s="42"/>
      <c r="BJP3" s="42"/>
      <c r="BJQ3" s="42"/>
      <c r="BJR3" s="42"/>
      <c r="BJS3" s="42"/>
      <c r="BJT3" s="42"/>
      <c r="BJU3" s="42"/>
      <c r="BJV3" s="42"/>
      <c r="BJW3" s="42"/>
      <c r="BJX3" s="42"/>
      <c r="BJY3" s="42"/>
      <c r="BJZ3" s="42"/>
      <c r="BKA3" s="42"/>
      <c r="BKB3" s="42"/>
      <c r="BKC3" s="42"/>
      <c r="BKD3" s="42"/>
      <c r="BKE3" s="42"/>
      <c r="BKF3" s="42"/>
      <c r="BKG3" s="42"/>
      <c r="BKH3" s="42"/>
      <c r="BKI3" s="42"/>
      <c r="BKJ3" s="42"/>
      <c r="BKK3" s="42"/>
      <c r="BKL3" s="42"/>
      <c r="BKM3" s="42"/>
      <c r="BKN3" s="42"/>
      <c r="BKO3" s="42"/>
      <c r="BKP3" s="42"/>
      <c r="BKQ3" s="42"/>
      <c r="BKR3" s="42"/>
      <c r="BKS3" s="42"/>
      <c r="BKT3" s="42"/>
      <c r="BKU3" s="42"/>
      <c r="BKV3" s="42"/>
      <c r="BKW3" s="42"/>
      <c r="BKX3" s="42"/>
      <c r="BKY3" s="42"/>
      <c r="BKZ3" s="42"/>
      <c r="BLA3" s="42"/>
      <c r="BLB3" s="42"/>
      <c r="BLC3" s="42"/>
      <c r="BLD3" s="42"/>
      <c r="BLE3" s="42"/>
      <c r="BLF3" s="42"/>
      <c r="BLG3" s="42"/>
      <c r="BLH3" s="42"/>
      <c r="BLI3" s="42"/>
      <c r="BLJ3" s="42"/>
      <c r="BLK3" s="42"/>
      <c r="BLL3" s="42"/>
      <c r="BLM3" s="42"/>
      <c r="BLN3" s="42"/>
      <c r="BLO3" s="42"/>
      <c r="BLP3" s="42"/>
      <c r="BLQ3" s="42"/>
      <c r="BLR3" s="42"/>
      <c r="BLS3" s="42"/>
      <c r="BLT3" s="42"/>
      <c r="BLU3" s="42"/>
      <c r="BLV3" s="42"/>
      <c r="BLW3" s="42"/>
      <c r="BLX3" s="42"/>
      <c r="BLY3" s="42"/>
      <c r="BLZ3" s="42"/>
      <c r="BMA3" s="42"/>
      <c r="BMB3" s="42"/>
      <c r="BMC3" s="42"/>
      <c r="BMD3" s="42"/>
      <c r="BME3" s="42"/>
      <c r="BMF3" s="42"/>
      <c r="BMG3" s="42"/>
      <c r="BMH3" s="42"/>
      <c r="BMI3" s="42"/>
      <c r="BMJ3" s="42"/>
      <c r="BMK3" s="42"/>
      <c r="BML3" s="42"/>
      <c r="BMM3" s="42"/>
      <c r="BMN3" s="42"/>
      <c r="BMO3" s="42"/>
      <c r="BMP3" s="42"/>
      <c r="BMQ3" s="42"/>
      <c r="BMR3" s="42"/>
      <c r="BMS3" s="42"/>
      <c r="BMT3" s="42"/>
      <c r="BMU3" s="42"/>
      <c r="BMV3" s="42"/>
      <c r="BMW3" s="42"/>
      <c r="BMX3" s="42"/>
      <c r="BMY3" s="42"/>
      <c r="BMZ3" s="42"/>
      <c r="BNA3" s="42"/>
      <c r="BNB3" s="42"/>
      <c r="BNC3" s="42"/>
      <c r="BND3" s="42"/>
      <c r="BNE3" s="42"/>
      <c r="BNF3" s="42"/>
      <c r="BNG3" s="42"/>
      <c r="BNH3" s="42"/>
      <c r="BNI3" s="42"/>
      <c r="BNJ3" s="42"/>
      <c r="BNK3" s="42"/>
      <c r="BNL3" s="42"/>
      <c r="BNM3" s="42"/>
      <c r="BNN3" s="42"/>
      <c r="BNO3" s="42"/>
      <c r="BNP3" s="42"/>
      <c r="BNQ3" s="42"/>
      <c r="BNR3" s="42"/>
      <c r="BNS3" s="42"/>
      <c r="BNT3" s="42"/>
      <c r="BNU3" s="42"/>
      <c r="BNV3" s="42"/>
      <c r="BNW3" s="42"/>
      <c r="BNX3" s="42"/>
      <c r="BNY3" s="42"/>
      <c r="BNZ3" s="42"/>
      <c r="BOA3" s="42"/>
      <c r="BOB3" s="42"/>
      <c r="BOC3" s="42"/>
      <c r="BOD3" s="42"/>
      <c r="BOE3" s="42"/>
      <c r="BOF3" s="42"/>
      <c r="BOG3" s="42"/>
      <c r="BOH3" s="42"/>
      <c r="BOI3" s="42"/>
      <c r="BOJ3" s="42"/>
      <c r="BOK3" s="42"/>
      <c r="BOL3" s="42"/>
      <c r="BOM3" s="42"/>
      <c r="BON3" s="42"/>
      <c r="BOO3" s="42"/>
      <c r="BOP3" s="42"/>
      <c r="BOQ3" s="42"/>
      <c r="BOR3" s="42"/>
      <c r="BOS3" s="42"/>
      <c r="BOT3" s="42"/>
      <c r="BOU3" s="42"/>
      <c r="BOV3" s="42"/>
      <c r="BOW3" s="42"/>
      <c r="BOX3" s="42"/>
      <c r="BOY3" s="42"/>
      <c r="BOZ3" s="42"/>
      <c r="BPA3" s="42"/>
      <c r="BPB3" s="42"/>
      <c r="BPC3" s="42"/>
      <c r="BPD3" s="42"/>
      <c r="BPE3" s="42"/>
      <c r="BPF3" s="42"/>
      <c r="BPG3" s="42"/>
      <c r="BPH3" s="42"/>
      <c r="BPI3" s="42"/>
      <c r="BPJ3" s="42"/>
      <c r="BPK3" s="42"/>
      <c r="BPL3" s="42"/>
      <c r="BPM3" s="42"/>
      <c r="BPN3" s="42"/>
      <c r="BPO3" s="42"/>
      <c r="BPP3" s="42"/>
      <c r="BPQ3" s="42"/>
      <c r="BPR3" s="42"/>
      <c r="BPS3" s="42"/>
      <c r="BPT3" s="42"/>
      <c r="BPU3" s="42"/>
      <c r="BPV3" s="42"/>
      <c r="BPW3" s="42"/>
      <c r="BPX3" s="42"/>
      <c r="BPY3" s="42"/>
      <c r="BPZ3" s="42"/>
      <c r="BQA3" s="42"/>
      <c r="BQB3" s="42"/>
      <c r="BQC3" s="42"/>
      <c r="BQD3" s="42"/>
      <c r="BQE3" s="42"/>
      <c r="BQF3" s="42"/>
      <c r="BQG3" s="42"/>
      <c r="BQH3" s="42"/>
      <c r="BQI3" s="42"/>
      <c r="BQJ3" s="42"/>
      <c r="BQK3" s="42"/>
      <c r="BQL3" s="42"/>
      <c r="BQM3" s="42"/>
      <c r="BQN3" s="42"/>
      <c r="BQO3" s="42"/>
      <c r="BQP3" s="42"/>
      <c r="BQQ3" s="42"/>
      <c r="BQR3" s="42"/>
      <c r="BQS3" s="42"/>
      <c r="BQT3" s="42"/>
      <c r="BQU3" s="42"/>
      <c r="BQV3" s="42"/>
      <c r="BQW3" s="42"/>
      <c r="BQX3" s="42"/>
      <c r="BQY3" s="42"/>
      <c r="BQZ3" s="42"/>
      <c r="BRA3" s="42"/>
      <c r="BRB3" s="42"/>
      <c r="BRC3" s="42"/>
      <c r="BRD3" s="42"/>
      <c r="BRE3" s="42"/>
      <c r="BRF3" s="42"/>
      <c r="BRG3" s="42"/>
      <c r="BRH3" s="42"/>
      <c r="BRI3" s="42"/>
      <c r="BRJ3" s="42"/>
      <c r="BRK3" s="42"/>
      <c r="BRL3" s="42"/>
      <c r="BRM3" s="42"/>
      <c r="BRN3" s="42"/>
      <c r="BRO3" s="42"/>
      <c r="BRP3" s="42"/>
      <c r="BRQ3" s="42"/>
      <c r="BRR3" s="42"/>
      <c r="BRS3" s="42"/>
      <c r="BRT3" s="42"/>
      <c r="BRU3" s="42"/>
      <c r="BRV3" s="42"/>
      <c r="BRW3" s="42"/>
      <c r="BRX3" s="42"/>
      <c r="BRY3" s="42"/>
      <c r="BRZ3" s="42"/>
      <c r="BSA3" s="42"/>
      <c r="BSB3" s="42"/>
      <c r="BSC3" s="42"/>
      <c r="BSD3" s="42"/>
      <c r="BSE3" s="42"/>
      <c r="BSF3" s="42"/>
      <c r="BSG3" s="42"/>
      <c r="BSH3" s="42"/>
      <c r="BSI3" s="42"/>
      <c r="BSJ3" s="42"/>
      <c r="BSK3" s="42"/>
      <c r="BSL3" s="42"/>
      <c r="BSM3" s="42"/>
      <c r="BSN3" s="42"/>
      <c r="BSO3" s="42"/>
      <c r="BSP3" s="42"/>
      <c r="BSQ3" s="42"/>
      <c r="BSR3" s="42"/>
      <c r="BSS3" s="42"/>
      <c r="BST3" s="42"/>
      <c r="BSU3" s="42"/>
      <c r="BSV3" s="42"/>
      <c r="BSW3" s="42"/>
      <c r="BSX3" s="42"/>
      <c r="BSY3" s="42"/>
      <c r="BSZ3" s="42"/>
      <c r="BTA3" s="42"/>
      <c r="BTB3" s="42"/>
      <c r="BTC3" s="42"/>
      <c r="BTD3" s="42"/>
      <c r="BTE3" s="42"/>
      <c r="BTF3" s="42"/>
      <c r="BTG3" s="42"/>
      <c r="BTH3" s="42"/>
      <c r="BTI3" s="42"/>
      <c r="BTJ3" s="42"/>
      <c r="BTK3" s="42"/>
      <c r="BTL3" s="42"/>
      <c r="BTM3" s="42"/>
      <c r="BTN3" s="42"/>
      <c r="BTO3" s="42"/>
      <c r="BTP3" s="42"/>
      <c r="BTQ3" s="42"/>
      <c r="BTR3" s="42"/>
      <c r="BTS3" s="42"/>
      <c r="BTT3" s="42"/>
      <c r="BTU3" s="42"/>
      <c r="BTV3" s="42"/>
      <c r="BTW3" s="42"/>
      <c r="BTX3" s="42"/>
      <c r="BTY3" s="42"/>
      <c r="BTZ3" s="42"/>
      <c r="BUA3" s="42"/>
      <c r="BUB3" s="42"/>
      <c r="BUC3" s="42"/>
      <c r="BUD3" s="42"/>
      <c r="BUE3" s="42"/>
      <c r="BUF3" s="42"/>
      <c r="BUG3" s="42"/>
      <c r="BUH3" s="42"/>
      <c r="BUI3" s="42"/>
      <c r="BUJ3" s="42"/>
      <c r="BUK3" s="42"/>
      <c r="BUL3" s="42"/>
      <c r="BUM3" s="42"/>
      <c r="BUN3" s="42"/>
      <c r="BUO3" s="42"/>
      <c r="BUP3" s="42"/>
      <c r="BUQ3" s="42"/>
      <c r="BUR3" s="42"/>
      <c r="BUS3" s="42"/>
      <c r="BUT3" s="42"/>
      <c r="BUU3" s="42"/>
      <c r="BUV3" s="42"/>
      <c r="BUW3" s="42"/>
      <c r="BUX3" s="42"/>
      <c r="BUY3" s="42"/>
      <c r="BUZ3" s="42"/>
      <c r="BVA3" s="42"/>
      <c r="BVB3" s="42"/>
      <c r="BVC3" s="42"/>
      <c r="BVD3" s="42"/>
      <c r="BVE3" s="42"/>
      <c r="BVF3" s="42"/>
      <c r="BVG3" s="42"/>
      <c r="BVH3" s="42"/>
      <c r="BVI3" s="42"/>
      <c r="BVJ3" s="42"/>
      <c r="BVK3" s="42"/>
      <c r="BVL3" s="42"/>
      <c r="BVM3" s="42"/>
      <c r="BVN3" s="42"/>
      <c r="BVO3" s="42"/>
      <c r="BVP3" s="42"/>
      <c r="BVQ3" s="42"/>
      <c r="BVR3" s="42"/>
      <c r="BVS3" s="42"/>
      <c r="BVT3" s="42"/>
      <c r="BVU3" s="42"/>
      <c r="BVV3" s="42"/>
      <c r="BVW3" s="42"/>
      <c r="BVX3" s="42"/>
      <c r="BVY3" s="42"/>
      <c r="BVZ3" s="42"/>
      <c r="BWA3" s="42"/>
      <c r="BWB3" s="42"/>
      <c r="BWC3" s="42"/>
      <c r="BWD3" s="42"/>
      <c r="BWE3" s="42"/>
      <c r="BWF3" s="42"/>
      <c r="BWG3" s="42"/>
      <c r="BWH3" s="42"/>
      <c r="BWI3" s="42"/>
      <c r="BWJ3" s="42"/>
      <c r="BWK3" s="42"/>
      <c r="BWL3" s="42"/>
      <c r="BWM3" s="42"/>
      <c r="BWN3" s="42"/>
      <c r="BWO3" s="42"/>
      <c r="BWP3" s="42"/>
      <c r="BWQ3" s="42"/>
      <c r="BWR3" s="42"/>
      <c r="BWS3" s="42"/>
      <c r="BWT3" s="42"/>
      <c r="BWU3" s="42"/>
      <c r="BWV3" s="42"/>
      <c r="BWW3" s="42"/>
      <c r="BWX3" s="42"/>
      <c r="BWY3" s="42"/>
      <c r="BWZ3" s="42"/>
      <c r="BXA3" s="42"/>
      <c r="BXB3" s="42"/>
      <c r="BXC3" s="42"/>
      <c r="BXD3" s="42"/>
      <c r="BXE3" s="42"/>
      <c r="BXF3" s="42"/>
      <c r="BXG3" s="42"/>
      <c r="BXH3" s="42"/>
      <c r="BXI3" s="42"/>
      <c r="BXJ3" s="42"/>
      <c r="BXK3" s="42"/>
      <c r="BXL3" s="42"/>
      <c r="BXM3" s="42"/>
      <c r="BXN3" s="42"/>
      <c r="BXO3" s="42"/>
      <c r="BXP3" s="42"/>
      <c r="BXQ3" s="42"/>
      <c r="BXR3" s="42"/>
      <c r="BXS3" s="42"/>
      <c r="BXT3" s="42"/>
      <c r="BXU3" s="42"/>
      <c r="BXV3" s="42"/>
      <c r="BXW3" s="42"/>
      <c r="BXX3" s="42"/>
      <c r="BXY3" s="42"/>
      <c r="BXZ3" s="42"/>
      <c r="BYA3" s="42"/>
      <c r="BYB3" s="42"/>
      <c r="BYC3" s="42"/>
      <c r="BYD3" s="42"/>
      <c r="BYE3" s="42"/>
      <c r="BYF3" s="42"/>
      <c r="BYG3" s="42"/>
      <c r="BYH3" s="42"/>
      <c r="BYI3" s="42"/>
      <c r="BYJ3" s="42"/>
      <c r="BYK3" s="42"/>
      <c r="BYL3" s="42"/>
      <c r="BYM3" s="42"/>
      <c r="BYN3" s="42"/>
      <c r="BYO3" s="42"/>
      <c r="BYP3" s="42"/>
      <c r="BYQ3" s="42"/>
      <c r="BYR3" s="42"/>
      <c r="BYS3" s="42"/>
      <c r="BYT3" s="42"/>
      <c r="BYU3" s="42"/>
      <c r="BYV3" s="42"/>
      <c r="BYW3" s="42"/>
      <c r="BYX3" s="42"/>
      <c r="BYY3" s="42"/>
      <c r="BYZ3" s="42"/>
      <c r="BZA3" s="42"/>
      <c r="BZB3" s="42"/>
      <c r="BZC3" s="42"/>
      <c r="BZD3" s="42"/>
      <c r="BZE3" s="42"/>
      <c r="BZF3" s="42"/>
      <c r="BZG3" s="42"/>
      <c r="BZH3" s="42"/>
      <c r="BZI3" s="42"/>
      <c r="BZJ3" s="42"/>
      <c r="BZK3" s="42"/>
      <c r="BZL3" s="42"/>
      <c r="BZM3" s="42"/>
      <c r="BZN3" s="42"/>
      <c r="BZO3" s="42"/>
      <c r="BZP3" s="42"/>
      <c r="BZQ3" s="42"/>
      <c r="BZR3" s="42"/>
      <c r="BZS3" s="42"/>
      <c r="BZT3" s="42"/>
      <c r="BZU3" s="42"/>
      <c r="BZV3" s="42"/>
      <c r="BZW3" s="42"/>
      <c r="BZX3" s="42"/>
      <c r="BZY3" s="42"/>
      <c r="BZZ3" s="42"/>
      <c r="CAA3" s="42"/>
      <c r="CAB3" s="42"/>
      <c r="CAC3" s="42"/>
      <c r="CAD3" s="42"/>
      <c r="CAE3" s="42"/>
      <c r="CAF3" s="42"/>
      <c r="CAG3" s="42"/>
      <c r="CAH3" s="42"/>
      <c r="CAI3" s="42"/>
      <c r="CAJ3" s="42"/>
      <c r="CAK3" s="42"/>
      <c r="CAL3" s="42"/>
      <c r="CAM3" s="42"/>
      <c r="CAN3" s="42"/>
      <c r="CAO3" s="42"/>
      <c r="CAP3" s="42"/>
      <c r="CAQ3" s="42"/>
      <c r="CAR3" s="42"/>
      <c r="CAS3" s="42"/>
      <c r="CAT3" s="42"/>
      <c r="CAU3" s="42"/>
      <c r="CAV3" s="42"/>
      <c r="CAW3" s="42"/>
      <c r="CAX3" s="42"/>
      <c r="CAY3" s="42"/>
      <c r="CAZ3" s="42"/>
      <c r="CBA3" s="42"/>
      <c r="CBB3" s="42"/>
      <c r="CBC3" s="42"/>
      <c r="CBD3" s="42"/>
      <c r="CBE3" s="42"/>
      <c r="CBF3" s="42"/>
      <c r="CBG3" s="42"/>
      <c r="CBH3" s="42"/>
      <c r="CBI3" s="42"/>
      <c r="CBJ3" s="42"/>
      <c r="CBK3" s="42"/>
      <c r="CBL3" s="42"/>
      <c r="CBM3" s="42"/>
      <c r="CBN3" s="42"/>
      <c r="CBO3" s="42"/>
      <c r="CBP3" s="42"/>
      <c r="CBQ3" s="42"/>
      <c r="CBR3" s="42"/>
      <c r="CBS3" s="42"/>
      <c r="CBT3" s="42"/>
      <c r="CBU3" s="42"/>
      <c r="CBV3" s="42"/>
      <c r="CBW3" s="42"/>
      <c r="CBX3" s="42"/>
      <c r="CBY3" s="42"/>
      <c r="CBZ3" s="42"/>
      <c r="CCA3" s="42"/>
      <c r="CCB3" s="42"/>
      <c r="CCC3" s="42"/>
      <c r="CCD3" s="42"/>
      <c r="CCE3" s="42"/>
      <c r="CCF3" s="42"/>
      <c r="CCG3" s="42"/>
      <c r="CCH3" s="42"/>
      <c r="CCI3" s="42"/>
      <c r="CCJ3" s="42"/>
      <c r="CCK3" s="42"/>
      <c r="CCL3" s="42"/>
      <c r="CCM3" s="42"/>
      <c r="CCN3" s="42"/>
      <c r="CCO3" s="42"/>
      <c r="CCP3" s="42"/>
      <c r="CCQ3" s="42"/>
      <c r="CCR3" s="42"/>
      <c r="CCS3" s="42"/>
      <c r="CCT3" s="42"/>
      <c r="CCU3" s="42"/>
      <c r="CCV3" s="42"/>
      <c r="CCW3" s="42"/>
      <c r="CCX3" s="42"/>
      <c r="CCY3" s="42"/>
      <c r="CCZ3" s="42"/>
      <c r="CDA3" s="42"/>
      <c r="CDB3" s="42"/>
      <c r="CDC3" s="42"/>
      <c r="CDD3" s="42"/>
      <c r="CDE3" s="42"/>
      <c r="CDF3" s="42"/>
      <c r="CDG3" s="42"/>
      <c r="CDH3" s="42"/>
      <c r="CDI3" s="42"/>
      <c r="CDJ3" s="42"/>
      <c r="CDK3" s="42"/>
      <c r="CDL3" s="42"/>
      <c r="CDM3" s="42"/>
      <c r="CDN3" s="42"/>
      <c r="CDO3" s="42"/>
      <c r="CDP3" s="42"/>
      <c r="CDQ3" s="42"/>
      <c r="CDR3" s="42"/>
      <c r="CDS3" s="42"/>
      <c r="CDT3" s="42"/>
      <c r="CDU3" s="42"/>
      <c r="CDV3" s="42"/>
      <c r="CDW3" s="42"/>
      <c r="CDX3" s="42"/>
      <c r="CDY3" s="42"/>
      <c r="CDZ3" s="42"/>
      <c r="CEA3" s="42"/>
      <c r="CEB3" s="42"/>
      <c r="CEC3" s="42"/>
      <c r="CED3" s="42"/>
      <c r="CEE3" s="42"/>
      <c r="CEF3" s="42"/>
      <c r="CEG3" s="42"/>
      <c r="CEH3" s="42"/>
      <c r="CEI3" s="42"/>
      <c r="CEJ3" s="42"/>
      <c r="CEK3" s="42"/>
      <c r="CEL3" s="42"/>
      <c r="CEM3" s="42"/>
      <c r="CEN3" s="42"/>
      <c r="CEO3" s="42"/>
      <c r="CEP3" s="42"/>
      <c r="CEQ3" s="42"/>
      <c r="CER3" s="42"/>
      <c r="CES3" s="42"/>
      <c r="CET3" s="42"/>
      <c r="CEU3" s="42"/>
      <c r="CEV3" s="42"/>
      <c r="CEW3" s="42"/>
      <c r="CEX3" s="42"/>
      <c r="CEY3" s="42"/>
      <c r="CEZ3" s="42"/>
      <c r="CFA3" s="42"/>
      <c r="CFB3" s="42"/>
      <c r="CFC3" s="42"/>
      <c r="CFD3" s="42"/>
      <c r="CFE3" s="42"/>
      <c r="CFF3" s="42"/>
      <c r="CFG3" s="42"/>
      <c r="CFH3" s="42"/>
      <c r="CFI3" s="42"/>
      <c r="CFJ3" s="42"/>
      <c r="CFK3" s="42"/>
      <c r="CFL3" s="42"/>
      <c r="CFM3" s="42"/>
      <c r="CFN3" s="42"/>
      <c r="CFO3" s="42"/>
      <c r="CFP3" s="42"/>
      <c r="CFQ3" s="42"/>
      <c r="CFR3" s="42"/>
      <c r="CFS3" s="42"/>
      <c r="CFT3" s="42"/>
      <c r="CFU3" s="42"/>
      <c r="CFV3" s="42"/>
      <c r="CFW3" s="42"/>
      <c r="CFX3" s="42"/>
      <c r="CFY3" s="42"/>
      <c r="CFZ3" s="42"/>
      <c r="CGA3" s="42"/>
      <c r="CGB3" s="42"/>
      <c r="CGC3" s="42"/>
      <c r="CGD3" s="42"/>
      <c r="CGE3" s="42"/>
      <c r="CGF3" s="42"/>
      <c r="CGG3" s="42"/>
      <c r="CGH3" s="42"/>
      <c r="CGI3" s="42"/>
      <c r="CGJ3" s="42"/>
      <c r="CGK3" s="42"/>
      <c r="CGL3" s="42"/>
      <c r="CGM3" s="42"/>
      <c r="CGN3" s="42"/>
      <c r="CGO3" s="42"/>
      <c r="CGP3" s="42"/>
      <c r="CGQ3" s="42"/>
      <c r="CGR3" s="42"/>
      <c r="CGS3" s="42"/>
      <c r="CGT3" s="42"/>
      <c r="CGU3" s="42"/>
      <c r="CGV3" s="42"/>
      <c r="CGW3" s="42"/>
      <c r="CGX3" s="42"/>
      <c r="CGY3" s="42"/>
      <c r="CGZ3" s="42"/>
      <c r="CHA3" s="42"/>
      <c r="CHB3" s="42"/>
      <c r="CHC3" s="42"/>
      <c r="CHD3" s="42"/>
      <c r="CHE3" s="42"/>
      <c r="CHF3" s="42"/>
      <c r="CHG3" s="42"/>
      <c r="CHH3" s="42"/>
      <c r="CHI3" s="42"/>
      <c r="CHJ3" s="42"/>
      <c r="CHK3" s="42"/>
      <c r="CHL3" s="42"/>
      <c r="CHM3" s="42"/>
      <c r="CHN3" s="42"/>
      <c r="CHO3" s="42"/>
      <c r="CHP3" s="42"/>
      <c r="CHQ3" s="42"/>
      <c r="CHR3" s="42"/>
      <c r="CHS3" s="42"/>
      <c r="CHT3" s="42"/>
      <c r="CHU3" s="42"/>
      <c r="CHV3" s="42"/>
      <c r="CHW3" s="42"/>
      <c r="CHX3" s="42"/>
      <c r="CHY3" s="42"/>
      <c r="CHZ3" s="42"/>
      <c r="CIA3" s="42"/>
      <c r="CIB3" s="42"/>
      <c r="CIC3" s="42"/>
      <c r="CID3" s="42"/>
      <c r="CIE3" s="42"/>
      <c r="CIF3" s="42"/>
      <c r="CIG3" s="42"/>
      <c r="CIH3" s="42"/>
      <c r="CII3" s="42"/>
      <c r="CIJ3" s="42"/>
      <c r="CIK3" s="42"/>
      <c r="CIL3" s="42"/>
      <c r="CIM3" s="42"/>
      <c r="CIN3" s="42"/>
      <c r="CIO3" s="42"/>
      <c r="CIP3" s="42"/>
      <c r="CIQ3" s="42"/>
      <c r="CIR3" s="42"/>
      <c r="CIS3" s="42"/>
      <c r="CIT3" s="42"/>
      <c r="CIU3" s="42"/>
      <c r="CIV3" s="42"/>
      <c r="CIW3" s="42"/>
      <c r="CIX3" s="42"/>
      <c r="CIY3" s="42"/>
      <c r="CIZ3" s="42"/>
      <c r="CJA3" s="42"/>
      <c r="CJB3" s="42"/>
      <c r="CJC3" s="42"/>
      <c r="CJD3" s="42"/>
      <c r="CJE3" s="42"/>
      <c r="CJF3" s="42"/>
      <c r="CJG3" s="42"/>
      <c r="CJH3" s="42"/>
      <c r="CJI3" s="42"/>
      <c r="CJJ3" s="42"/>
      <c r="CJK3" s="42"/>
      <c r="CJL3" s="42"/>
      <c r="CJM3" s="42"/>
      <c r="CJN3" s="42"/>
      <c r="CJO3" s="42"/>
      <c r="CJP3" s="42"/>
      <c r="CJQ3" s="42"/>
      <c r="CJR3" s="42"/>
      <c r="CJS3" s="42"/>
      <c r="CJT3" s="42"/>
      <c r="CJU3" s="42"/>
      <c r="CJV3" s="42"/>
      <c r="CJW3" s="42"/>
      <c r="CJX3" s="42"/>
      <c r="CJY3" s="42"/>
      <c r="CJZ3" s="42"/>
      <c r="CKA3" s="42"/>
      <c r="CKB3" s="42"/>
      <c r="CKC3" s="42"/>
      <c r="CKD3" s="42"/>
      <c r="CKE3" s="42"/>
      <c r="CKF3" s="42"/>
      <c r="CKG3" s="42"/>
      <c r="CKH3" s="42"/>
      <c r="CKI3" s="42"/>
      <c r="CKJ3" s="42"/>
      <c r="CKK3" s="42"/>
      <c r="CKL3" s="42"/>
      <c r="CKM3" s="42"/>
      <c r="CKN3" s="42"/>
      <c r="CKO3" s="42"/>
      <c r="CKP3" s="42"/>
      <c r="CKQ3" s="42"/>
      <c r="CKR3" s="42"/>
      <c r="CKS3" s="42"/>
      <c r="CKT3" s="42"/>
      <c r="CKU3" s="42"/>
      <c r="CKV3" s="42"/>
      <c r="CKW3" s="42"/>
      <c r="CKX3" s="42"/>
      <c r="CKY3" s="42"/>
      <c r="CKZ3" s="42"/>
      <c r="CLA3" s="42"/>
      <c r="CLB3" s="42"/>
      <c r="CLC3" s="42"/>
      <c r="CLD3" s="42"/>
      <c r="CLE3" s="42"/>
      <c r="CLF3" s="42"/>
      <c r="CLG3" s="42"/>
      <c r="CLH3" s="42"/>
      <c r="CLI3" s="42"/>
      <c r="CLJ3" s="42"/>
      <c r="CLK3" s="42"/>
      <c r="CLL3" s="42"/>
      <c r="CLM3" s="42"/>
      <c r="CLN3" s="42"/>
      <c r="CLO3" s="42"/>
      <c r="CLP3" s="42"/>
      <c r="CLQ3" s="42"/>
      <c r="CLR3" s="42"/>
      <c r="CLS3" s="42"/>
      <c r="CLT3" s="42"/>
      <c r="CLU3" s="42"/>
      <c r="CLV3" s="42"/>
      <c r="CLW3" s="42"/>
      <c r="CLX3" s="42"/>
      <c r="CLY3" s="42"/>
      <c r="CLZ3" s="42"/>
      <c r="CMA3" s="42"/>
      <c r="CMB3" s="42"/>
      <c r="CMC3" s="42"/>
      <c r="CMD3" s="42"/>
      <c r="CME3" s="42"/>
      <c r="CMF3" s="42"/>
      <c r="CMG3" s="42"/>
      <c r="CMH3" s="42"/>
      <c r="CMI3" s="42"/>
      <c r="CMJ3" s="42"/>
      <c r="CMK3" s="42"/>
      <c r="CML3" s="42"/>
      <c r="CMM3" s="42"/>
      <c r="CMN3" s="42"/>
      <c r="CMO3" s="42"/>
      <c r="CMP3" s="42"/>
      <c r="CMQ3" s="42"/>
      <c r="CMR3" s="42"/>
      <c r="CMS3" s="42"/>
      <c r="CMT3" s="42"/>
      <c r="CMU3" s="42"/>
      <c r="CMV3" s="42"/>
      <c r="CMW3" s="42"/>
      <c r="CMX3" s="42"/>
      <c r="CMY3" s="42"/>
      <c r="CMZ3" s="42"/>
      <c r="CNA3" s="42"/>
      <c r="CNB3" s="42"/>
      <c r="CNC3" s="42"/>
      <c r="CND3" s="42"/>
      <c r="CNE3" s="42"/>
      <c r="CNF3" s="42"/>
      <c r="CNG3" s="42"/>
      <c r="CNH3" s="42"/>
      <c r="CNI3" s="42"/>
      <c r="CNJ3" s="42"/>
      <c r="CNK3" s="42"/>
      <c r="CNL3" s="42"/>
      <c r="CNM3" s="42"/>
      <c r="CNN3" s="42"/>
      <c r="CNO3" s="42"/>
      <c r="CNP3" s="42"/>
      <c r="CNQ3" s="42"/>
      <c r="CNR3" s="42"/>
      <c r="CNS3" s="42"/>
      <c r="CNT3" s="42"/>
      <c r="CNU3" s="42"/>
      <c r="CNV3" s="42"/>
      <c r="CNW3" s="42"/>
      <c r="CNX3" s="42"/>
      <c r="CNY3" s="42"/>
      <c r="CNZ3" s="42"/>
      <c r="COA3" s="42"/>
      <c r="COB3" s="42"/>
      <c r="COC3" s="42"/>
      <c r="COD3" s="42"/>
      <c r="COE3" s="42"/>
      <c r="COF3" s="42"/>
      <c r="COG3" s="42"/>
      <c r="COH3" s="42"/>
      <c r="COI3" s="42"/>
      <c r="COJ3" s="42"/>
      <c r="COK3" s="42"/>
      <c r="COL3" s="42"/>
      <c r="COM3" s="42"/>
      <c r="CON3" s="42"/>
      <c r="COO3" s="42"/>
      <c r="COP3" s="42"/>
      <c r="COQ3" s="42"/>
      <c r="COR3" s="42"/>
      <c r="COS3" s="42"/>
      <c r="COT3" s="42"/>
      <c r="COU3" s="42"/>
      <c r="COV3" s="42"/>
      <c r="COW3" s="42"/>
      <c r="COX3" s="42"/>
      <c r="COY3" s="42"/>
      <c r="COZ3" s="42"/>
      <c r="CPA3" s="42"/>
      <c r="CPB3" s="42"/>
      <c r="CPC3" s="42"/>
      <c r="CPD3" s="42"/>
      <c r="CPE3" s="42"/>
      <c r="CPF3" s="42"/>
      <c r="CPG3" s="42"/>
      <c r="CPH3" s="42"/>
      <c r="CPI3" s="42"/>
      <c r="CPJ3" s="42"/>
      <c r="CPK3" s="42"/>
      <c r="CPL3" s="42"/>
      <c r="CPM3" s="42"/>
      <c r="CPN3" s="42"/>
      <c r="CPO3" s="42"/>
      <c r="CPP3" s="42"/>
      <c r="CPQ3" s="42"/>
      <c r="CPR3" s="42"/>
      <c r="CPS3" s="42"/>
      <c r="CPT3" s="42"/>
      <c r="CPU3" s="42"/>
      <c r="CPV3" s="42"/>
      <c r="CPW3" s="42"/>
      <c r="CPX3" s="42"/>
      <c r="CPY3" s="42"/>
      <c r="CPZ3" s="42"/>
      <c r="CQA3" s="42"/>
      <c r="CQB3" s="42"/>
      <c r="CQC3" s="42"/>
      <c r="CQD3" s="42"/>
      <c r="CQE3" s="42"/>
      <c r="CQF3" s="42"/>
      <c r="CQG3" s="42"/>
      <c r="CQH3" s="42"/>
      <c r="CQI3" s="42"/>
      <c r="CQJ3" s="42"/>
      <c r="CQK3" s="42"/>
      <c r="CQL3" s="42"/>
      <c r="CQM3" s="42"/>
      <c r="CQN3" s="42"/>
      <c r="CQO3" s="42"/>
      <c r="CQP3" s="42"/>
      <c r="CQQ3" s="42"/>
      <c r="CQR3" s="42"/>
      <c r="CQS3" s="42"/>
      <c r="CQT3" s="42"/>
      <c r="CQU3" s="42"/>
      <c r="CQV3" s="42"/>
      <c r="CQW3" s="42"/>
      <c r="CQX3" s="42"/>
      <c r="CQY3" s="42"/>
      <c r="CQZ3" s="42"/>
      <c r="CRA3" s="42"/>
      <c r="CRB3" s="42"/>
      <c r="CRC3" s="42"/>
      <c r="CRD3" s="42"/>
      <c r="CRE3" s="42"/>
      <c r="CRF3" s="42"/>
      <c r="CRG3" s="42"/>
      <c r="CRH3" s="42"/>
      <c r="CRI3" s="42"/>
      <c r="CRJ3" s="42"/>
      <c r="CRK3" s="42"/>
      <c r="CRL3" s="42"/>
      <c r="CRM3" s="42"/>
      <c r="CRN3" s="42"/>
      <c r="CRO3" s="42"/>
      <c r="CRP3" s="42"/>
      <c r="CRQ3" s="42"/>
      <c r="CRR3" s="42"/>
      <c r="CRS3" s="42"/>
      <c r="CRT3" s="42"/>
      <c r="CRU3" s="42"/>
      <c r="CRV3" s="42"/>
      <c r="CRW3" s="42"/>
      <c r="CRX3" s="42"/>
      <c r="CRY3" s="42"/>
      <c r="CRZ3" s="42"/>
      <c r="CSA3" s="42"/>
      <c r="CSB3" s="42"/>
      <c r="CSC3" s="42"/>
      <c r="CSD3" s="42"/>
      <c r="CSE3" s="42"/>
      <c r="CSF3" s="42"/>
      <c r="CSG3" s="42"/>
      <c r="CSH3" s="42"/>
      <c r="CSI3" s="42"/>
      <c r="CSJ3" s="42"/>
      <c r="CSK3" s="42"/>
      <c r="CSL3" s="42"/>
      <c r="CSM3" s="42"/>
      <c r="CSN3" s="42"/>
      <c r="CSO3" s="42"/>
      <c r="CSP3" s="42"/>
      <c r="CSQ3" s="42"/>
      <c r="CSR3" s="42"/>
      <c r="CSS3" s="42"/>
      <c r="CST3" s="42"/>
      <c r="CSU3" s="42"/>
      <c r="CSV3" s="42"/>
      <c r="CSW3" s="42"/>
      <c r="CSX3" s="42"/>
      <c r="CSY3" s="42"/>
      <c r="CSZ3" s="42"/>
      <c r="CTA3" s="42"/>
      <c r="CTB3" s="42"/>
      <c r="CTC3" s="42"/>
      <c r="CTD3" s="42"/>
      <c r="CTE3" s="42"/>
      <c r="CTF3" s="42"/>
      <c r="CTG3" s="42"/>
      <c r="CTH3" s="42"/>
      <c r="CTI3" s="42"/>
      <c r="CTJ3" s="42"/>
      <c r="CTK3" s="42"/>
      <c r="CTL3" s="42"/>
      <c r="CTM3" s="42"/>
      <c r="CTN3" s="42"/>
      <c r="CTO3" s="42"/>
      <c r="CTP3" s="42"/>
      <c r="CTQ3" s="42"/>
      <c r="CTR3" s="42"/>
      <c r="CTS3" s="42"/>
      <c r="CTT3" s="42"/>
      <c r="CTU3" s="42"/>
      <c r="CTV3" s="42"/>
      <c r="CTW3" s="42"/>
      <c r="CTX3" s="42"/>
      <c r="CTY3" s="42"/>
      <c r="CTZ3" s="42"/>
      <c r="CUA3" s="42"/>
      <c r="CUB3" s="42"/>
      <c r="CUC3" s="42"/>
      <c r="CUD3" s="42"/>
      <c r="CUE3" s="42"/>
      <c r="CUF3" s="42"/>
      <c r="CUG3" s="42"/>
      <c r="CUH3" s="42"/>
      <c r="CUI3" s="42"/>
      <c r="CUJ3" s="42"/>
      <c r="CUK3" s="42"/>
      <c r="CUL3" s="42"/>
      <c r="CUM3" s="42"/>
      <c r="CUN3" s="42"/>
      <c r="CUO3" s="42"/>
      <c r="CUP3" s="42"/>
      <c r="CUQ3" s="42"/>
      <c r="CUR3" s="42"/>
      <c r="CUS3" s="42"/>
      <c r="CUT3" s="42"/>
      <c r="CUU3" s="42"/>
      <c r="CUV3" s="42"/>
      <c r="CUW3" s="42"/>
      <c r="CUX3" s="42"/>
      <c r="CUY3" s="42"/>
      <c r="CUZ3" s="42"/>
      <c r="CVA3" s="42"/>
      <c r="CVB3" s="42"/>
      <c r="CVC3" s="42"/>
      <c r="CVD3" s="42"/>
      <c r="CVE3" s="42"/>
      <c r="CVF3" s="42"/>
      <c r="CVG3" s="42"/>
      <c r="CVH3" s="42"/>
      <c r="CVI3" s="42"/>
      <c r="CVJ3" s="42"/>
      <c r="CVK3" s="42"/>
      <c r="CVL3" s="42"/>
      <c r="CVM3" s="42"/>
      <c r="CVN3" s="42"/>
      <c r="CVO3" s="42"/>
      <c r="CVP3" s="42"/>
      <c r="CVQ3" s="42"/>
      <c r="CVR3" s="42"/>
      <c r="CVS3" s="42"/>
      <c r="CVT3" s="42"/>
      <c r="CVU3" s="42"/>
      <c r="CVV3" s="42"/>
      <c r="CVW3" s="42"/>
      <c r="CVX3" s="42"/>
      <c r="CVY3" s="42"/>
      <c r="CVZ3" s="42"/>
      <c r="CWA3" s="42"/>
      <c r="CWB3" s="42"/>
      <c r="CWC3" s="42"/>
      <c r="CWD3" s="42"/>
      <c r="CWE3" s="42"/>
      <c r="CWF3" s="42"/>
      <c r="CWG3" s="42"/>
      <c r="CWH3" s="42"/>
      <c r="CWI3" s="42"/>
      <c r="CWJ3" s="42"/>
      <c r="CWK3" s="42"/>
      <c r="CWL3" s="42"/>
      <c r="CWM3" s="42"/>
      <c r="CWN3" s="42"/>
      <c r="CWO3" s="42"/>
      <c r="CWP3" s="42"/>
      <c r="CWQ3" s="42"/>
      <c r="CWR3" s="42"/>
      <c r="CWS3" s="42"/>
      <c r="CWT3" s="42"/>
      <c r="CWU3" s="42"/>
      <c r="CWV3" s="42"/>
      <c r="CWW3" s="42"/>
      <c r="CWX3" s="42"/>
      <c r="CWY3" s="42"/>
      <c r="CWZ3" s="42"/>
      <c r="CXA3" s="42"/>
      <c r="CXB3" s="42"/>
      <c r="CXC3" s="42"/>
      <c r="CXD3" s="42"/>
      <c r="CXE3" s="42"/>
      <c r="CXF3" s="42"/>
      <c r="CXG3" s="42"/>
      <c r="CXH3" s="42"/>
      <c r="CXI3" s="42"/>
      <c r="CXJ3" s="42"/>
      <c r="CXK3" s="42"/>
      <c r="CXL3" s="42"/>
      <c r="CXM3" s="42"/>
      <c r="CXN3" s="42"/>
      <c r="CXO3" s="42"/>
      <c r="CXP3" s="42"/>
      <c r="CXQ3" s="42"/>
      <c r="CXR3" s="42"/>
      <c r="CXS3" s="42"/>
      <c r="CXT3" s="42"/>
      <c r="CXU3" s="42"/>
      <c r="CXV3" s="42"/>
      <c r="CXW3" s="42"/>
      <c r="CXX3" s="42"/>
      <c r="CXY3" s="42"/>
      <c r="CXZ3" s="42"/>
      <c r="CYA3" s="42"/>
      <c r="CYB3" s="42"/>
      <c r="CYC3" s="42"/>
      <c r="CYD3" s="42"/>
      <c r="CYE3" s="42"/>
      <c r="CYF3" s="42"/>
      <c r="CYG3" s="42"/>
      <c r="CYH3" s="42"/>
      <c r="CYI3" s="42"/>
      <c r="CYJ3" s="42"/>
      <c r="CYK3" s="42"/>
      <c r="CYL3" s="42"/>
      <c r="CYM3" s="42"/>
      <c r="CYN3" s="42"/>
      <c r="CYO3" s="42"/>
      <c r="CYP3" s="42"/>
      <c r="CYQ3" s="42"/>
      <c r="CYR3" s="42"/>
      <c r="CYS3" s="42"/>
      <c r="CYT3" s="42"/>
      <c r="CYU3" s="42"/>
      <c r="CYV3" s="42"/>
      <c r="CYW3" s="42"/>
      <c r="CYX3" s="42"/>
      <c r="CYY3" s="42"/>
      <c r="CYZ3" s="42"/>
      <c r="CZA3" s="42"/>
      <c r="CZB3" s="42"/>
      <c r="CZC3" s="42"/>
      <c r="CZD3" s="42"/>
      <c r="CZE3" s="42"/>
      <c r="CZF3" s="42"/>
      <c r="CZG3" s="42"/>
      <c r="CZH3" s="42"/>
      <c r="CZI3" s="42"/>
      <c r="CZJ3" s="42"/>
      <c r="CZK3" s="42"/>
      <c r="CZL3" s="42"/>
      <c r="CZM3" s="42"/>
      <c r="CZN3" s="42"/>
      <c r="CZO3" s="42"/>
      <c r="CZP3" s="42"/>
      <c r="CZQ3" s="42"/>
      <c r="CZR3" s="42"/>
      <c r="CZS3" s="42"/>
      <c r="CZT3" s="42"/>
      <c r="CZU3" s="42"/>
      <c r="CZV3" s="42"/>
      <c r="CZW3" s="42"/>
      <c r="CZX3" s="42"/>
      <c r="CZY3" s="42"/>
      <c r="CZZ3" s="42"/>
      <c r="DAA3" s="42"/>
      <c r="DAB3" s="42"/>
      <c r="DAC3" s="42"/>
      <c r="DAD3" s="42"/>
      <c r="DAE3" s="42"/>
      <c r="DAF3" s="42"/>
      <c r="DAG3" s="42"/>
      <c r="DAH3" s="42"/>
      <c r="DAI3" s="42"/>
      <c r="DAJ3" s="42"/>
      <c r="DAK3" s="42"/>
      <c r="DAL3" s="42"/>
      <c r="DAM3" s="42"/>
      <c r="DAN3" s="42"/>
      <c r="DAO3" s="42"/>
      <c r="DAP3" s="42"/>
      <c r="DAQ3" s="42"/>
      <c r="DAR3" s="42"/>
      <c r="DAS3" s="42"/>
      <c r="DAT3" s="42"/>
      <c r="DAU3" s="42"/>
      <c r="DAV3" s="42"/>
      <c r="DAW3" s="42"/>
      <c r="DAX3" s="42"/>
      <c r="DAY3" s="42"/>
      <c r="DAZ3" s="42"/>
      <c r="DBA3" s="42"/>
      <c r="DBB3" s="42"/>
      <c r="DBC3" s="42"/>
      <c r="DBD3" s="42"/>
      <c r="DBE3" s="42"/>
      <c r="DBF3" s="42"/>
      <c r="DBG3" s="42"/>
      <c r="DBH3" s="42"/>
      <c r="DBI3" s="42"/>
      <c r="DBJ3" s="42"/>
      <c r="DBK3" s="42"/>
      <c r="DBL3" s="42"/>
      <c r="DBM3" s="42"/>
      <c r="DBN3" s="42"/>
      <c r="DBO3" s="42"/>
      <c r="DBP3" s="42"/>
      <c r="DBQ3" s="42"/>
      <c r="DBR3" s="42"/>
      <c r="DBS3" s="42"/>
      <c r="DBT3" s="42"/>
      <c r="DBU3" s="42"/>
      <c r="DBV3" s="42"/>
      <c r="DBW3" s="42"/>
      <c r="DBX3" s="42"/>
      <c r="DBY3" s="42"/>
      <c r="DBZ3" s="42"/>
      <c r="DCA3" s="42"/>
      <c r="DCB3" s="42"/>
      <c r="DCC3" s="42"/>
      <c r="DCD3" s="42"/>
      <c r="DCE3" s="42"/>
      <c r="DCF3" s="42"/>
      <c r="DCG3" s="42"/>
      <c r="DCH3" s="42"/>
      <c r="DCI3" s="42"/>
      <c r="DCJ3" s="42"/>
      <c r="DCK3" s="42"/>
      <c r="DCL3" s="42"/>
      <c r="DCM3" s="42"/>
      <c r="DCN3" s="42"/>
      <c r="DCO3" s="42"/>
      <c r="DCP3" s="42"/>
      <c r="DCQ3" s="42"/>
      <c r="DCR3" s="42"/>
      <c r="DCS3" s="42"/>
      <c r="DCT3" s="42"/>
      <c r="DCU3" s="42"/>
      <c r="DCV3" s="42"/>
      <c r="DCW3" s="42"/>
      <c r="DCX3" s="42"/>
      <c r="DCY3" s="42"/>
      <c r="DCZ3" s="42"/>
      <c r="DDA3" s="42"/>
      <c r="DDB3" s="42"/>
      <c r="DDC3" s="42"/>
      <c r="DDD3" s="42"/>
      <c r="DDE3" s="42"/>
      <c r="DDF3" s="42"/>
      <c r="DDG3" s="42"/>
      <c r="DDH3" s="42"/>
      <c r="DDI3" s="42"/>
      <c r="DDJ3" s="42"/>
      <c r="DDK3" s="42"/>
      <c r="DDL3" s="42"/>
      <c r="DDM3" s="42"/>
      <c r="DDN3" s="42"/>
      <c r="DDO3" s="42"/>
      <c r="DDP3" s="42"/>
      <c r="DDQ3" s="42"/>
      <c r="DDR3" s="42"/>
      <c r="DDS3" s="42"/>
      <c r="DDT3" s="42"/>
      <c r="DDU3" s="42"/>
      <c r="DDV3" s="42"/>
      <c r="DDW3" s="42"/>
      <c r="DDX3" s="42"/>
      <c r="DDY3" s="42"/>
      <c r="DDZ3" s="42"/>
      <c r="DEA3" s="42"/>
      <c r="DEB3" s="42"/>
      <c r="DEC3" s="42"/>
      <c r="DED3" s="42"/>
      <c r="DEE3" s="42"/>
      <c r="DEF3" s="42"/>
      <c r="DEG3" s="42"/>
      <c r="DEH3" s="42"/>
      <c r="DEI3" s="42"/>
      <c r="DEJ3" s="42"/>
      <c r="DEK3" s="42"/>
      <c r="DEL3" s="42"/>
      <c r="DEM3" s="42"/>
      <c r="DEN3" s="42"/>
      <c r="DEO3" s="42"/>
      <c r="DEP3" s="42"/>
      <c r="DEQ3" s="42"/>
      <c r="DER3" s="42"/>
      <c r="DES3" s="42"/>
      <c r="DET3" s="42"/>
      <c r="DEU3" s="42"/>
      <c r="DEV3" s="42"/>
      <c r="DEW3" s="42"/>
      <c r="DEX3" s="42"/>
      <c r="DEY3" s="42"/>
      <c r="DEZ3" s="42"/>
      <c r="DFA3" s="42"/>
      <c r="DFB3" s="42"/>
      <c r="DFC3" s="42"/>
      <c r="DFD3" s="42"/>
      <c r="DFE3" s="42"/>
      <c r="DFF3" s="42"/>
      <c r="DFG3" s="42"/>
      <c r="DFH3" s="42"/>
      <c r="DFI3" s="42"/>
      <c r="DFJ3" s="42"/>
      <c r="DFK3" s="42"/>
      <c r="DFL3" s="42"/>
      <c r="DFM3" s="42"/>
      <c r="DFN3" s="42"/>
      <c r="DFO3" s="42"/>
      <c r="DFP3" s="42"/>
      <c r="DFQ3" s="42"/>
      <c r="DFR3" s="42"/>
      <c r="DFS3" s="42"/>
      <c r="DFT3" s="42"/>
      <c r="DFU3" s="42"/>
      <c r="DFV3" s="42"/>
      <c r="DFW3" s="42"/>
      <c r="DFX3" s="42"/>
      <c r="DFY3" s="42"/>
      <c r="DFZ3" s="42"/>
      <c r="DGA3" s="42"/>
      <c r="DGB3" s="42"/>
      <c r="DGC3" s="42"/>
      <c r="DGD3" s="42"/>
      <c r="DGE3" s="42"/>
      <c r="DGF3" s="42"/>
      <c r="DGG3" s="42"/>
      <c r="DGH3" s="42"/>
      <c r="DGI3" s="42"/>
      <c r="DGJ3" s="42"/>
      <c r="DGK3" s="42"/>
      <c r="DGL3" s="42"/>
      <c r="DGM3" s="42"/>
      <c r="DGN3" s="42"/>
      <c r="DGO3" s="42"/>
      <c r="DGP3" s="42"/>
      <c r="DGQ3" s="42"/>
      <c r="DGR3" s="42"/>
      <c r="DGS3" s="42"/>
      <c r="DGT3" s="42"/>
      <c r="DGU3" s="42"/>
      <c r="DGV3" s="42"/>
      <c r="DGW3" s="42"/>
      <c r="DGX3" s="42"/>
      <c r="DGY3" s="42"/>
      <c r="DGZ3" s="42"/>
      <c r="DHA3" s="42"/>
      <c r="DHB3" s="42"/>
      <c r="DHC3" s="42"/>
      <c r="DHD3" s="42"/>
      <c r="DHE3" s="42"/>
      <c r="DHF3" s="42"/>
      <c r="DHG3" s="42"/>
      <c r="DHH3" s="42"/>
      <c r="DHI3" s="42"/>
      <c r="DHJ3" s="42"/>
      <c r="DHK3" s="42"/>
      <c r="DHL3" s="42"/>
      <c r="DHM3" s="42"/>
      <c r="DHN3" s="42"/>
      <c r="DHO3" s="42"/>
      <c r="DHP3" s="42"/>
      <c r="DHQ3" s="42"/>
      <c r="DHR3" s="42"/>
      <c r="DHS3" s="42"/>
      <c r="DHT3" s="42"/>
      <c r="DHU3" s="42"/>
      <c r="DHV3" s="42"/>
      <c r="DHW3" s="42"/>
      <c r="DHX3" s="42"/>
      <c r="DHY3" s="42"/>
      <c r="DHZ3" s="42"/>
      <c r="DIA3" s="42"/>
      <c r="DIB3" s="42"/>
      <c r="DIC3" s="42"/>
      <c r="DID3" s="42"/>
      <c r="DIE3" s="42"/>
      <c r="DIF3" s="42"/>
      <c r="DIG3" s="42"/>
      <c r="DIH3" s="42"/>
      <c r="DII3" s="42"/>
      <c r="DIJ3" s="42"/>
      <c r="DIK3" s="42"/>
      <c r="DIL3" s="42"/>
      <c r="DIM3" s="42"/>
      <c r="DIN3" s="42"/>
      <c r="DIO3" s="42"/>
      <c r="DIP3" s="42"/>
      <c r="DIQ3" s="42"/>
      <c r="DIR3" s="42"/>
      <c r="DIS3" s="42"/>
      <c r="DIT3" s="42"/>
      <c r="DIU3" s="42"/>
      <c r="DIV3" s="42"/>
      <c r="DIW3" s="42"/>
      <c r="DIX3" s="42"/>
      <c r="DIY3" s="42"/>
      <c r="DIZ3" s="42"/>
      <c r="DJA3" s="42"/>
      <c r="DJB3" s="42"/>
      <c r="DJC3" s="42"/>
      <c r="DJD3" s="42"/>
      <c r="DJE3" s="42"/>
      <c r="DJF3" s="42"/>
      <c r="DJG3" s="42"/>
      <c r="DJH3" s="42"/>
      <c r="DJI3" s="42"/>
      <c r="DJJ3" s="42"/>
      <c r="DJK3" s="42"/>
      <c r="DJL3" s="42"/>
      <c r="DJM3" s="42"/>
      <c r="DJN3" s="42"/>
      <c r="DJO3" s="42"/>
      <c r="DJP3" s="42"/>
      <c r="DJQ3" s="42"/>
      <c r="DJR3" s="42"/>
      <c r="DJS3" s="42"/>
      <c r="DJT3" s="42"/>
      <c r="DJU3" s="42"/>
      <c r="DJV3" s="42"/>
      <c r="DJW3" s="42"/>
      <c r="DJX3" s="42"/>
      <c r="DJY3" s="42"/>
      <c r="DJZ3" s="42"/>
      <c r="DKA3" s="42"/>
      <c r="DKB3" s="42"/>
      <c r="DKC3" s="42"/>
      <c r="DKD3" s="42"/>
      <c r="DKE3" s="42"/>
      <c r="DKF3" s="42"/>
      <c r="DKG3" s="42"/>
      <c r="DKH3" s="42"/>
      <c r="DKI3" s="42"/>
      <c r="DKJ3" s="42"/>
      <c r="DKK3" s="42"/>
      <c r="DKL3" s="42"/>
      <c r="DKM3" s="42"/>
      <c r="DKN3" s="42"/>
      <c r="DKO3" s="42"/>
      <c r="DKP3" s="42"/>
      <c r="DKQ3" s="42"/>
      <c r="DKR3" s="42"/>
      <c r="DKS3" s="42"/>
      <c r="DKT3" s="42"/>
      <c r="DKU3" s="42"/>
      <c r="DKV3" s="42"/>
      <c r="DKW3" s="42"/>
      <c r="DKX3" s="42"/>
      <c r="DKY3" s="42"/>
      <c r="DKZ3" s="42"/>
      <c r="DLA3" s="42"/>
      <c r="DLB3" s="42"/>
      <c r="DLC3" s="42"/>
      <c r="DLD3" s="42"/>
      <c r="DLE3" s="42"/>
      <c r="DLF3" s="42"/>
      <c r="DLG3" s="42"/>
      <c r="DLH3" s="42"/>
      <c r="DLI3" s="42"/>
      <c r="DLJ3" s="42"/>
      <c r="DLK3" s="42"/>
      <c r="DLL3" s="42"/>
      <c r="DLM3" s="42"/>
      <c r="DLN3" s="42"/>
      <c r="DLO3" s="42"/>
      <c r="DLP3" s="42"/>
      <c r="DLQ3" s="42"/>
      <c r="DLR3" s="42"/>
      <c r="DLS3" s="42"/>
      <c r="DLT3" s="42"/>
      <c r="DLU3" s="42"/>
      <c r="DLV3" s="42"/>
      <c r="DLW3" s="42"/>
      <c r="DLX3" s="42"/>
      <c r="DLY3" s="42"/>
      <c r="DLZ3" s="42"/>
      <c r="DMA3" s="42"/>
      <c r="DMB3" s="42"/>
      <c r="DMC3" s="42"/>
      <c r="DMD3" s="42"/>
      <c r="DME3" s="42"/>
      <c r="DMF3" s="42"/>
      <c r="DMG3" s="42"/>
      <c r="DMH3" s="42"/>
      <c r="DMI3" s="42"/>
      <c r="DMJ3" s="42"/>
      <c r="DMK3" s="42"/>
      <c r="DML3" s="42"/>
      <c r="DMM3" s="42"/>
      <c r="DMN3" s="42"/>
      <c r="DMO3" s="42"/>
      <c r="DMP3" s="42"/>
      <c r="DMQ3" s="42"/>
      <c r="DMR3" s="42"/>
      <c r="DMS3" s="42"/>
      <c r="DMT3" s="42"/>
      <c r="DMU3" s="42"/>
      <c r="DMV3" s="42"/>
      <c r="DMW3" s="42"/>
      <c r="DMX3" s="42"/>
      <c r="DMY3" s="42"/>
      <c r="DMZ3" s="42"/>
      <c r="DNA3" s="42"/>
      <c r="DNB3" s="42"/>
      <c r="DNC3" s="42"/>
      <c r="DND3" s="42"/>
      <c r="DNE3" s="42"/>
      <c r="DNF3" s="42"/>
      <c r="DNG3" s="42"/>
      <c r="DNH3" s="42"/>
      <c r="DNI3" s="42"/>
      <c r="DNJ3" s="42"/>
      <c r="DNK3" s="42"/>
      <c r="DNL3" s="42"/>
      <c r="DNM3" s="42"/>
      <c r="DNN3" s="42"/>
      <c r="DNO3" s="42"/>
      <c r="DNP3" s="42"/>
      <c r="DNQ3" s="42"/>
      <c r="DNR3" s="42"/>
      <c r="DNS3" s="42"/>
      <c r="DNT3" s="42"/>
      <c r="DNU3" s="42"/>
      <c r="DNV3" s="42"/>
      <c r="DNW3" s="42"/>
      <c r="DNX3" s="42"/>
      <c r="DNY3" s="42"/>
      <c r="DNZ3" s="42"/>
      <c r="DOA3" s="42"/>
      <c r="DOB3" s="42"/>
      <c r="DOC3" s="42"/>
      <c r="DOD3" s="42"/>
      <c r="DOE3" s="42"/>
      <c r="DOF3" s="42"/>
      <c r="DOG3" s="42"/>
      <c r="DOH3" s="42"/>
      <c r="DOI3" s="42"/>
      <c r="DOJ3" s="42"/>
      <c r="DOK3" s="42"/>
      <c r="DOL3" s="42"/>
      <c r="DOM3" s="42"/>
      <c r="DON3" s="42"/>
      <c r="DOO3" s="42"/>
      <c r="DOP3" s="42"/>
      <c r="DOQ3" s="42"/>
      <c r="DOR3" s="42"/>
      <c r="DOS3" s="42"/>
      <c r="DOT3" s="42"/>
      <c r="DOU3" s="42"/>
      <c r="DOV3" s="42"/>
      <c r="DOW3" s="42"/>
      <c r="DOX3" s="42"/>
      <c r="DOY3" s="42"/>
      <c r="DOZ3" s="42"/>
      <c r="DPA3" s="42"/>
      <c r="DPB3" s="42"/>
      <c r="DPC3" s="42"/>
      <c r="DPD3" s="42"/>
      <c r="DPE3" s="42"/>
      <c r="DPF3" s="42"/>
      <c r="DPG3" s="42"/>
      <c r="DPH3" s="42"/>
      <c r="DPI3" s="42"/>
      <c r="DPJ3" s="42"/>
      <c r="DPK3" s="42"/>
      <c r="DPL3" s="42"/>
      <c r="DPM3" s="42"/>
      <c r="DPN3" s="42"/>
      <c r="DPO3" s="42"/>
      <c r="DPP3" s="42"/>
      <c r="DPQ3" s="42"/>
      <c r="DPR3" s="42"/>
      <c r="DPS3" s="42"/>
      <c r="DPT3" s="42"/>
      <c r="DPU3" s="42"/>
      <c r="DPV3" s="42"/>
      <c r="DPW3" s="42"/>
      <c r="DPX3" s="42"/>
      <c r="DPY3" s="42"/>
      <c r="DPZ3" s="42"/>
      <c r="DQA3" s="42"/>
      <c r="DQB3" s="42"/>
      <c r="DQC3" s="42"/>
      <c r="DQD3" s="42"/>
      <c r="DQE3" s="42"/>
      <c r="DQF3" s="42"/>
      <c r="DQG3" s="42"/>
      <c r="DQH3" s="42"/>
      <c r="DQI3" s="42"/>
      <c r="DQJ3" s="42"/>
      <c r="DQK3" s="42"/>
      <c r="DQL3" s="42"/>
      <c r="DQM3" s="42"/>
      <c r="DQN3" s="42"/>
      <c r="DQO3" s="42"/>
      <c r="DQP3" s="42"/>
      <c r="DQQ3" s="42"/>
      <c r="DQR3" s="42"/>
      <c r="DQS3" s="42"/>
      <c r="DQT3" s="42"/>
      <c r="DQU3" s="42"/>
      <c r="DQV3" s="42"/>
      <c r="DQW3" s="42"/>
      <c r="DQX3" s="42"/>
      <c r="DQY3" s="42"/>
      <c r="DQZ3" s="42"/>
      <c r="DRA3" s="42"/>
      <c r="DRB3" s="42"/>
      <c r="DRC3" s="42"/>
      <c r="DRD3" s="42"/>
      <c r="DRE3" s="42"/>
      <c r="DRF3" s="42"/>
      <c r="DRG3" s="42"/>
      <c r="DRH3" s="42"/>
      <c r="DRI3" s="42"/>
      <c r="DRJ3" s="42"/>
      <c r="DRK3" s="42"/>
      <c r="DRL3" s="42"/>
      <c r="DRM3" s="42"/>
      <c r="DRN3" s="42"/>
      <c r="DRO3" s="42"/>
      <c r="DRP3" s="42"/>
      <c r="DRQ3" s="42"/>
      <c r="DRR3" s="42"/>
      <c r="DRS3" s="42"/>
      <c r="DRT3" s="42"/>
      <c r="DRU3" s="42"/>
      <c r="DRV3" s="42"/>
      <c r="DRW3" s="42"/>
      <c r="DRX3" s="42"/>
      <c r="DRY3" s="42"/>
      <c r="DRZ3" s="42"/>
      <c r="DSA3" s="42"/>
      <c r="DSB3" s="42"/>
      <c r="DSC3" s="42"/>
      <c r="DSD3" s="42"/>
      <c r="DSE3" s="42"/>
      <c r="DSF3" s="42"/>
      <c r="DSG3" s="42"/>
      <c r="DSH3" s="42"/>
      <c r="DSI3" s="42"/>
      <c r="DSJ3" s="42"/>
      <c r="DSK3" s="42"/>
      <c r="DSL3" s="42"/>
      <c r="DSM3" s="42"/>
      <c r="DSN3" s="42"/>
      <c r="DSO3" s="42"/>
      <c r="DSP3" s="42"/>
      <c r="DSQ3" s="42"/>
      <c r="DSR3" s="42"/>
      <c r="DSS3" s="42"/>
      <c r="DST3" s="42"/>
      <c r="DSU3" s="42"/>
      <c r="DSV3" s="42"/>
      <c r="DSW3" s="42"/>
      <c r="DSX3" s="42"/>
      <c r="DSY3" s="42"/>
      <c r="DSZ3" s="42"/>
      <c r="DTA3" s="42"/>
      <c r="DTB3" s="42"/>
      <c r="DTC3" s="42"/>
      <c r="DTD3" s="42"/>
      <c r="DTE3" s="42"/>
      <c r="DTF3" s="42"/>
      <c r="DTG3" s="42"/>
      <c r="DTH3" s="42"/>
      <c r="DTI3" s="42"/>
      <c r="DTJ3" s="42"/>
      <c r="DTK3" s="42"/>
      <c r="DTL3" s="42"/>
      <c r="DTM3" s="42"/>
      <c r="DTN3" s="42"/>
      <c r="DTO3" s="42"/>
      <c r="DTP3" s="42"/>
      <c r="DTQ3" s="42"/>
      <c r="DTR3" s="42"/>
      <c r="DTS3" s="42"/>
      <c r="DTT3" s="42"/>
      <c r="DTU3" s="42"/>
      <c r="DTV3" s="42"/>
      <c r="DTW3" s="42"/>
      <c r="DTX3" s="42"/>
      <c r="DTY3" s="42"/>
      <c r="DTZ3" s="42"/>
      <c r="DUA3" s="42"/>
      <c r="DUB3" s="42"/>
      <c r="DUC3" s="42"/>
      <c r="DUD3" s="42"/>
      <c r="DUE3" s="42"/>
      <c r="DUF3" s="42"/>
      <c r="DUG3" s="42"/>
      <c r="DUH3" s="42"/>
      <c r="DUI3" s="42"/>
      <c r="DUJ3" s="42"/>
      <c r="DUK3" s="42"/>
      <c r="DUL3" s="42"/>
      <c r="DUM3" s="42"/>
      <c r="DUN3" s="42"/>
      <c r="DUO3" s="42"/>
      <c r="DUP3" s="42"/>
      <c r="DUQ3" s="42"/>
      <c r="DUR3" s="42"/>
      <c r="DUS3" s="42"/>
      <c r="DUT3" s="42"/>
      <c r="DUU3" s="42"/>
      <c r="DUV3" s="42"/>
      <c r="DUW3" s="42"/>
      <c r="DUX3" s="42"/>
      <c r="DUY3" s="42"/>
      <c r="DUZ3" s="42"/>
      <c r="DVA3" s="42"/>
      <c r="DVB3" s="42"/>
      <c r="DVC3" s="42"/>
      <c r="DVD3" s="42"/>
      <c r="DVE3" s="42"/>
      <c r="DVF3" s="42"/>
      <c r="DVG3" s="42"/>
      <c r="DVH3" s="42"/>
      <c r="DVI3" s="42"/>
      <c r="DVJ3" s="42"/>
      <c r="DVK3" s="42"/>
      <c r="DVL3" s="42"/>
      <c r="DVM3" s="42"/>
      <c r="DVN3" s="42"/>
      <c r="DVO3" s="42"/>
      <c r="DVP3" s="42"/>
      <c r="DVQ3" s="42"/>
      <c r="DVR3" s="42"/>
      <c r="DVS3" s="42"/>
      <c r="DVT3" s="42"/>
      <c r="DVU3" s="42"/>
      <c r="DVV3" s="42"/>
      <c r="DVW3" s="42"/>
      <c r="DVX3" s="42"/>
      <c r="DVY3" s="42"/>
      <c r="DVZ3" s="42"/>
      <c r="DWA3" s="42"/>
      <c r="DWB3" s="42"/>
      <c r="DWC3" s="42"/>
      <c r="DWD3" s="42"/>
      <c r="DWE3" s="42"/>
      <c r="DWF3" s="42"/>
      <c r="DWG3" s="42"/>
      <c r="DWH3" s="42"/>
      <c r="DWI3" s="42"/>
      <c r="DWJ3" s="42"/>
      <c r="DWK3" s="42"/>
      <c r="DWL3" s="42"/>
      <c r="DWM3" s="42"/>
      <c r="DWN3" s="42"/>
      <c r="DWO3" s="42"/>
      <c r="DWP3" s="42"/>
      <c r="DWQ3" s="42"/>
      <c r="DWR3" s="42"/>
      <c r="DWS3" s="42"/>
      <c r="DWT3" s="42"/>
      <c r="DWU3" s="42"/>
      <c r="DWV3" s="42"/>
      <c r="DWW3" s="42"/>
      <c r="DWX3" s="42"/>
      <c r="DWY3" s="42"/>
      <c r="DWZ3" s="42"/>
      <c r="DXA3" s="42"/>
      <c r="DXB3" s="42"/>
      <c r="DXC3" s="42"/>
      <c r="DXD3" s="42"/>
      <c r="DXE3" s="42"/>
      <c r="DXF3" s="42"/>
      <c r="DXG3" s="42"/>
      <c r="DXH3" s="42"/>
      <c r="DXI3" s="42"/>
      <c r="DXJ3" s="42"/>
      <c r="DXK3" s="42"/>
      <c r="DXL3" s="42"/>
      <c r="DXM3" s="42"/>
      <c r="DXN3" s="42"/>
      <c r="DXO3" s="42"/>
      <c r="DXP3" s="42"/>
      <c r="DXQ3" s="42"/>
      <c r="DXR3" s="42"/>
      <c r="DXS3" s="42"/>
      <c r="DXT3" s="42"/>
      <c r="DXU3" s="42"/>
      <c r="DXV3" s="42"/>
      <c r="DXW3" s="42"/>
      <c r="DXX3" s="42"/>
      <c r="DXY3" s="42"/>
      <c r="DXZ3" s="42"/>
      <c r="DYA3" s="42"/>
      <c r="DYB3" s="42"/>
      <c r="DYC3" s="42"/>
      <c r="DYD3" s="42"/>
      <c r="DYE3" s="42"/>
      <c r="DYF3" s="42"/>
      <c r="DYG3" s="42"/>
      <c r="DYH3" s="42"/>
      <c r="DYI3" s="42"/>
      <c r="DYJ3" s="42"/>
      <c r="DYK3" s="42"/>
      <c r="DYL3" s="42"/>
      <c r="DYM3" s="42"/>
      <c r="DYN3" s="42"/>
      <c r="DYO3" s="42"/>
      <c r="DYP3" s="42"/>
      <c r="DYQ3" s="42"/>
      <c r="DYR3" s="42"/>
      <c r="DYS3" s="42"/>
      <c r="DYT3" s="42"/>
      <c r="DYU3" s="42"/>
      <c r="DYV3" s="42"/>
      <c r="DYW3" s="42"/>
      <c r="DYX3" s="42"/>
      <c r="DYY3" s="42"/>
      <c r="DYZ3" s="42"/>
      <c r="DZA3" s="42"/>
      <c r="DZB3" s="42"/>
      <c r="DZC3" s="42"/>
      <c r="DZD3" s="42"/>
      <c r="DZE3" s="42"/>
      <c r="DZF3" s="42"/>
      <c r="DZG3" s="42"/>
      <c r="DZH3" s="42"/>
      <c r="DZI3" s="42"/>
      <c r="DZJ3" s="42"/>
      <c r="DZK3" s="42"/>
      <c r="DZL3" s="42"/>
      <c r="DZM3" s="42"/>
      <c r="DZN3" s="42"/>
      <c r="DZO3" s="42"/>
      <c r="DZP3" s="42"/>
      <c r="DZQ3" s="42"/>
      <c r="DZR3" s="42"/>
      <c r="DZS3" s="42"/>
      <c r="DZT3" s="42"/>
      <c r="DZU3" s="42"/>
      <c r="DZV3" s="42"/>
      <c r="DZW3" s="42"/>
      <c r="DZX3" s="42"/>
      <c r="DZY3" s="42"/>
      <c r="DZZ3" s="42"/>
      <c r="EAA3" s="42"/>
      <c r="EAB3" s="42"/>
      <c r="EAC3" s="42"/>
      <c r="EAD3" s="42"/>
      <c r="EAE3" s="42"/>
      <c r="EAF3" s="42"/>
      <c r="EAG3" s="42"/>
      <c r="EAH3" s="42"/>
      <c r="EAI3" s="42"/>
      <c r="EAJ3" s="42"/>
      <c r="EAK3" s="42"/>
      <c r="EAL3" s="42"/>
      <c r="EAM3" s="42"/>
      <c r="EAN3" s="42"/>
      <c r="EAO3" s="42"/>
      <c r="EAP3" s="42"/>
      <c r="EAQ3" s="42"/>
      <c r="EAR3" s="42"/>
      <c r="EAS3" s="42"/>
      <c r="EAT3" s="42"/>
      <c r="EAU3" s="42"/>
      <c r="EAV3" s="42"/>
      <c r="EAW3" s="42"/>
      <c r="EAX3" s="42"/>
      <c r="EAY3" s="42"/>
      <c r="EAZ3" s="42"/>
      <c r="EBA3" s="42"/>
      <c r="EBB3" s="42"/>
      <c r="EBC3" s="42"/>
      <c r="EBD3" s="42"/>
      <c r="EBE3" s="42"/>
      <c r="EBF3" s="42"/>
      <c r="EBG3" s="42"/>
      <c r="EBH3" s="42"/>
      <c r="EBI3" s="42"/>
      <c r="EBJ3" s="42"/>
      <c r="EBK3" s="42"/>
      <c r="EBL3" s="42"/>
      <c r="EBM3" s="42"/>
      <c r="EBN3" s="42"/>
      <c r="EBO3" s="42"/>
      <c r="EBP3" s="42"/>
      <c r="EBQ3" s="42"/>
      <c r="EBR3" s="42"/>
      <c r="EBS3" s="42"/>
      <c r="EBT3" s="42"/>
      <c r="EBU3" s="42"/>
      <c r="EBV3" s="42"/>
      <c r="EBW3" s="42"/>
      <c r="EBX3" s="42"/>
      <c r="EBY3" s="42"/>
      <c r="EBZ3" s="42"/>
      <c r="ECA3" s="42"/>
      <c r="ECB3" s="42"/>
      <c r="ECC3" s="42"/>
      <c r="ECD3" s="42"/>
      <c r="ECE3" s="42"/>
      <c r="ECF3" s="42"/>
      <c r="ECG3" s="42"/>
      <c r="ECH3" s="42"/>
      <c r="ECI3" s="42"/>
      <c r="ECJ3" s="42"/>
      <c r="ECK3" s="42"/>
      <c r="ECL3" s="42"/>
      <c r="ECM3" s="42"/>
      <c r="ECN3" s="42"/>
      <c r="ECO3" s="42"/>
      <c r="ECP3" s="42"/>
      <c r="ECQ3" s="42"/>
      <c r="ECR3" s="42"/>
      <c r="ECS3" s="42"/>
      <c r="ECT3" s="42"/>
      <c r="ECU3" s="42"/>
      <c r="ECV3" s="42"/>
      <c r="ECW3" s="42"/>
      <c r="ECX3" s="42"/>
      <c r="ECY3" s="42"/>
      <c r="ECZ3" s="42"/>
      <c r="EDA3" s="42"/>
      <c r="EDB3" s="42"/>
      <c r="EDC3" s="42"/>
      <c r="EDD3" s="42"/>
      <c r="EDE3" s="42"/>
      <c r="EDF3" s="42"/>
      <c r="EDG3" s="42"/>
      <c r="EDH3" s="42"/>
      <c r="EDI3" s="42"/>
      <c r="EDJ3" s="42"/>
      <c r="EDK3" s="42"/>
      <c r="EDL3" s="42"/>
      <c r="EDM3" s="42"/>
      <c r="EDN3" s="42"/>
      <c r="EDO3" s="42"/>
      <c r="EDP3" s="42"/>
      <c r="EDQ3" s="42"/>
      <c r="EDR3" s="42"/>
      <c r="EDS3" s="42"/>
      <c r="EDT3" s="42"/>
      <c r="EDU3" s="42"/>
      <c r="EDV3" s="42"/>
      <c r="EDW3" s="42"/>
      <c r="EDX3" s="42"/>
      <c r="EDY3" s="42"/>
      <c r="EDZ3" s="42"/>
      <c r="EEA3" s="42"/>
      <c r="EEB3" s="42"/>
      <c r="EEC3" s="42"/>
      <c r="EED3" s="42"/>
      <c r="EEE3" s="42"/>
      <c r="EEF3" s="42"/>
      <c r="EEG3" s="42"/>
      <c r="EEH3" s="42"/>
      <c r="EEI3" s="42"/>
      <c r="EEJ3" s="42"/>
      <c r="EEK3" s="42"/>
      <c r="EEL3" s="42"/>
      <c r="EEM3" s="42"/>
      <c r="EEN3" s="42"/>
      <c r="EEO3" s="42"/>
      <c r="EEP3" s="42"/>
      <c r="EEQ3" s="42"/>
      <c r="EER3" s="42"/>
      <c r="EES3" s="42"/>
      <c r="EET3" s="42"/>
      <c r="EEU3" s="42"/>
      <c r="EEV3" s="42"/>
      <c r="EEW3" s="42"/>
      <c r="EEX3" s="42"/>
      <c r="EEY3" s="42"/>
      <c r="EEZ3" s="42"/>
      <c r="EFA3" s="42"/>
      <c r="EFB3" s="42"/>
      <c r="EFC3" s="42"/>
      <c r="EFD3" s="42"/>
      <c r="EFE3" s="42"/>
      <c r="EFF3" s="42"/>
      <c r="EFG3" s="42"/>
      <c r="EFH3" s="42"/>
      <c r="EFI3" s="42"/>
      <c r="EFJ3" s="42"/>
      <c r="EFK3" s="42"/>
      <c r="EFL3" s="42"/>
      <c r="EFM3" s="42"/>
      <c r="EFN3" s="42"/>
      <c r="EFO3" s="42"/>
      <c r="EFP3" s="42"/>
      <c r="EFQ3" s="42"/>
      <c r="EFR3" s="42"/>
      <c r="EFS3" s="42"/>
      <c r="EFT3" s="42"/>
      <c r="EFU3" s="42"/>
      <c r="EFV3" s="42"/>
      <c r="EFW3" s="42"/>
      <c r="EFX3" s="42"/>
      <c r="EFY3" s="42"/>
      <c r="EFZ3" s="42"/>
      <c r="EGA3" s="42"/>
      <c r="EGB3" s="42"/>
      <c r="EGC3" s="42"/>
      <c r="EGD3" s="42"/>
      <c r="EGE3" s="42"/>
      <c r="EGF3" s="42"/>
      <c r="EGG3" s="42"/>
      <c r="EGH3" s="42"/>
      <c r="EGI3" s="42"/>
      <c r="EGJ3" s="42"/>
      <c r="EGK3" s="42"/>
      <c r="EGL3" s="42"/>
      <c r="EGM3" s="42"/>
      <c r="EGN3" s="42"/>
      <c r="EGO3" s="42"/>
      <c r="EGP3" s="42"/>
      <c r="EGQ3" s="42"/>
      <c r="EGR3" s="42"/>
      <c r="EGS3" s="42"/>
      <c r="EGT3" s="42"/>
      <c r="EGU3" s="42"/>
      <c r="EGV3" s="42"/>
      <c r="EGW3" s="42"/>
      <c r="EGX3" s="42"/>
      <c r="EGY3" s="42"/>
      <c r="EGZ3" s="42"/>
      <c r="EHA3" s="42"/>
      <c r="EHB3" s="42"/>
      <c r="EHC3" s="42"/>
      <c r="EHD3" s="42"/>
      <c r="EHE3" s="42"/>
      <c r="EHF3" s="42"/>
      <c r="EHG3" s="42"/>
      <c r="EHH3" s="42"/>
      <c r="EHI3" s="42"/>
      <c r="EHJ3" s="42"/>
      <c r="EHK3" s="42"/>
      <c r="EHL3" s="42"/>
      <c r="EHM3" s="42"/>
      <c r="EHN3" s="42"/>
      <c r="EHO3" s="42"/>
      <c r="EHP3" s="42"/>
      <c r="EHQ3" s="42"/>
      <c r="EHR3" s="42"/>
      <c r="EHS3" s="42"/>
      <c r="EHT3" s="42"/>
      <c r="EHU3" s="42"/>
      <c r="EHV3" s="42"/>
      <c r="EHW3" s="42"/>
      <c r="EHX3" s="42"/>
      <c r="EHY3" s="42"/>
      <c r="EHZ3" s="42"/>
      <c r="EIA3" s="42"/>
      <c r="EIB3" s="42"/>
      <c r="EIC3" s="42"/>
      <c r="EID3" s="42"/>
      <c r="EIE3" s="42"/>
      <c r="EIF3" s="42"/>
      <c r="EIG3" s="42"/>
      <c r="EIH3" s="42"/>
      <c r="EII3" s="42"/>
      <c r="EIJ3" s="42"/>
      <c r="EIK3" s="42"/>
      <c r="EIL3" s="42"/>
      <c r="EIM3" s="42"/>
      <c r="EIN3" s="42"/>
      <c r="EIO3" s="42"/>
      <c r="EIP3" s="42"/>
      <c r="EIQ3" s="42"/>
      <c r="EIR3" s="42"/>
      <c r="EIS3" s="42"/>
      <c r="EIT3" s="42"/>
      <c r="EIU3" s="42"/>
      <c r="EIV3" s="42"/>
      <c r="EIW3" s="42"/>
      <c r="EIX3" s="42"/>
      <c r="EIY3" s="42"/>
      <c r="EIZ3" s="42"/>
      <c r="EJA3" s="42"/>
      <c r="EJB3" s="42"/>
      <c r="EJC3" s="42"/>
      <c r="EJD3" s="42"/>
      <c r="EJE3" s="42"/>
      <c r="EJF3" s="42"/>
      <c r="EJG3" s="42"/>
      <c r="EJH3" s="42"/>
      <c r="EJI3" s="42"/>
      <c r="EJJ3" s="42"/>
      <c r="EJK3" s="42"/>
      <c r="EJL3" s="42"/>
      <c r="EJM3" s="42"/>
      <c r="EJN3" s="42"/>
      <c r="EJO3" s="42"/>
      <c r="EJP3" s="42"/>
      <c r="EJQ3" s="42"/>
      <c r="EJR3" s="42"/>
      <c r="EJS3" s="42"/>
      <c r="EJT3" s="42"/>
      <c r="EJU3" s="42"/>
      <c r="EJV3" s="42"/>
      <c r="EJW3" s="42"/>
      <c r="EJX3" s="42"/>
      <c r="EJY3" s="42"/>
      <c r="EJZ3" s="42"/>
      <c r="EKA3" s="42"/>
      <c r="EKB3" s="42"/>
      <c r="EKC3" s="42"/>
      <c r="EKD3" s="42"/>
      <c r="EKE3" s="42"/>
      <c r="EKF3" s="42"/>
      <c r="EKG3" s="42"/>
      <c r="EKH3" s="42"/>
      <c r="EKI3" s="42"/>
      <c r="EKJ3" s="42"/>
      <c r="EKK3" s="42"/>
      <c r="EKL3" s="42"/>
      <c r="EKM3" s="42"/>
      <c r="EKN3" s="42"/>
      <c r="EKO3" s="42"/>
      <c r="EKP3" s="42"/>
      <c r="EKQ3" s="42"/>
      <c r="EKR3" s="42"/>
      <c r="EKS3" s="42"/>
      <c r="EKT3" s="42"/>
      <c r="EKU3" s="42"/>
      <c r="EKV3" s="42"/>
      <c r="EKW3" s="42"/>
      <c r="EKX3" s="42"/>
      <c r="EKY3" s="42"/>
      <c r="EKZ3" s="42"/>
      <c r="ELA3" s="42"/>
      <c r="ELB3" s="42"/>
      <c r="ELC3" s="42"/>
      <c r="ELD3" s="42"/>
      <c r="ELE3" s="42"/>
      <c r="ELF3" s="42"/>
      <c r="ELG3" s="42"/>
      <c r="ELH3" s="42"/>
      <c r="ELI3" s="42"/>
      <c r="ELJ3" s="42"/>
      <c r="ELK3" s="42"/>
      <c r="ELL3" s="42"/>
      <c r="ELM3" s="42"/>
      <c r="ELN3" s="42"/>
      <c r="ELO3" s="42"/>
      <c r="ELP3" s="42"/>
      <c r="ELQ3" s="42"/>
      <c r="ELR3" s="42"/>
      <c r="ELS3" s="42"/>
      <c r="ELT3" s="42"/>
      <c r="ELU3" s="42"/>
      <c r="ELV3" s="42"/>
      <c r="ELW3" s="42"/>
      <c r="ELX3" s="42"/>
      <c r="ELY3" s="42"/>
      <c r="ELZ3" s="42"/>
      <c r="EMA3" s="42"/>
      <c r="EMB3" s="42"/>
      <c r="EMC3" s="42"/>
      <c r="EMD3" s="42"/>
      <c r="EME3" s="42"/>
      <c r="EMF3" s="42"/>
      <c r="EMG3" s="42"/>
      <c r="EMH3" s="42"/>
      <c r="EMI3" s="42"/>
      <c r="EMJ3" s="42"/>
      <c r="EMK3" s="42"/>
      <c r="EML3" s="42"/>
      <c r="EMM3" s="42"/>
      <c r="EMN3" s="42"/>
      <c r="EMO3" s="42"/>
      <c r="EMP3" s="42"/>
      <c r="EMQ3" s="42"/>
      <c r="EMR3" s="42"/>
      <c r="EMS3" s="42"/>
      <c r="EMT3" s="42"/>
      <c r="EMU3" s="42"/>
      <c r="EMV3" s="42"/>
      <c r="EMW3" s="42"/>
      <c r="EMX3" s="42"/>
      <c r="EMY3" s="42"/>
      <c r="EMZ3" s="42"/>
      <c r="ENA3" s="42"/>
      <c r="ENB3" s="42"/>
      <c r="ENC3" s="42"/>
      <c r="END3" s="42"/>
      <c r="ENE3" s="42"/>
      <c r="ENF3" s="42"/>
      <c r="ENG3" s="42"/>
      <c r="ENH3" s="42"/>
      <c r="ENI3" s="42"/>
      <c r="ENJ3" s="42"/>
      <c r="ENK3" s="42"/>
      <c r="ENL3" s="42"/>
      <c r="ENM3" s="42"/>
      <c r="ENN3" s="42"/>
      <c r="ENO3" s="42"/>
      <c r="ENP3" s="42"/>
      <c r="ENQ3" s="42"/>
      <c r="ENR3" s="42"/>
      <c r="ENS3" s="42"/>
      <c r="ENT3" s="42"/>
      <c r="ENU3" s="42"/>
      <c r="ENV3" s="42"/>
      <c r="ENW3" s="42"/>
      <c r="ENX3" s="42"/>
      <c r="ENY3" s="42"/>
      <c r="ENZ3" s="42"/>
      <c r="EOA3" s="42"/>
      <c r="EOB3" s="42"/>
      <c r="EOC3" s="42"/>
      <c r="EOD3" s="42"/>
      <c r="EOE3" s="42"/>
      <c r="EOF3" s="42"/>
      <c r="EOG3" s="42"/>
      <c r="EOH3" s="42"/>
      <c r="EOI3" s="42"/>
      <c r="EOJ3" s="42"/>
      <c r="EOK3" s="42"/>
      <c r="EOL3" s="42"/>
      <c r="EOM3" s="42"/>
      <c r="EON3" s="42"/>
      <c r="EOO3" s="42"/>
      <c r="EOP3" s="42"/>
      <c r="EOQ3" s="42"/>
      <c r="EOR3" s="42"/>
      <c r="EOS3" s="42"/>
      <c r="EOT3" s="42"/>
      <c r="EOU3" s="42"/>
      <c r="EOV3" s="42"/>
      <c r="EOW3" s="42"/>
      <c r="EOX3" s="42"/>
      <c r="EOY3" s="42"/>
      <c r="EOZ3" s="42"/>
      <c r="EPA3" s="42"/>
      <c r="EPB3" s="42"/>
      <c r="EPC3" s="42"/>
      <c r="EPD3" s="42"/>
      <c r="EPE3" s="42"/>
      <c r="EPF3" s="42"/>
      <c r="EPG3" s="42"/>
      <c r="EPH3" s="42"/>
      <c r="EPI3" s="42"/>
      <c r="EPJ3" s="42"/>
      <c r="EPK3" s="42"/>
      <c r="EPL3" s="42"/>
      <c r="EPM3" s="42"/>
      <c r="EPN3" s="42"/>
      <c r="EPO3" s="42"/>
      <c r="EPP3" s="42"/>
      <c r="EPQ3" s="42"/>
      <c r="EPR3" s="42"/>
      <c r="EPS3" s="42"/>
      <c r="EPT3" s="42"/>
      <c r="EPU3" s="42"/>
      <c r="EPV3" s="42"/>
      <c r="EPW3" s="42"/>
      <c r="EPX3" s="42"/>
      <c r="EPY3" s="42"/>
      <c r="EPZ3" s="42"/>
      <c r="EQA3" s="42"/>
      <c r="EQB3" s="42"/>
      <c r="EQC3" s="42"/>
      <c r="EQD3" s="42"/>
      <c r="EQE3" s="42"/>
      <c r="EQF3" s="42"/>
      <c r="EQG3" s="42"/>
      <c r="EQH3" s="42"/>
      <c r="EQI3" s="42"/>
      <c r="EQJ3" s="42"/>
      <c r="EQK3" s="42"/>
      <c r="EQL3" s="42"/>
      <c r="EQM3" s="42"/>
      <c r="EQN3" s="42"/>
      <c r="EQO3" s="42"/>
      <c r="EQP3" s="42"/>
      <c r="EQQ3" s="42"/>
      <c r="EQR3" s="42"/>
      <c r="EQS3" s="42"/>
      <c r="EQT3" s="42"/>
      <c r="EQU3" s="42"/>
      <c r="EQV3" s="42"/>
      <c r="EQW3" s="42"/>
      <c r="EQX3" s="42"/>
      <c r="EQY3" s="42"/>
      <c r="EQZ3" s="42"/>
      <c r="ERA3" s="42"/>
      <c r="ERB3" s="42"/>
      <c r="ERC3" s="42"/>
      <c r="ERD3" s="42"/>
      <c r="ERE3" s="42"/>
      <c r="ERF3" s="42"/>
      <c r="ERG3" s="42"/>
      <c r="ERH3" s="42"/>
      <c r="ERI3" s="42"/>
      <c r="ERJ3" s="42"/>
      <c r="ERK3" s="42"/>
      <c r="ERL3" s="42"/>
      <c r="ERM3" s="42"/>
      <c r="ERN3" s="42"/>
      <c r="ERO3" s="42"/>
      <c r="ERP3" s="42"/>
      <c r="ERQ3" s="42"/>
      <c r="ERR3" s="42"/>
      <c r="ERS3" s="42"/>
      <c r="ERT3" s="42"/>
      <c r="ERU3" s="42"/>
      <c r="ERV3" s="42"/>
      <c r="ERW3" s="42"/>
      <c r="ERX3" s="42"/>
      <c r="ERY3" s="42"/>
      <c r="ERZ3" s="42"/>
      <c r="ESA3" s="42"/>
      <c r="ESB3" s="42"/>
      <c r="ESC3" s="42"/>
      <c r="ESD3" s="42"/>
      <c r="ESE3" s="42"/>
      <c r="ESF3" s="42"/>
      <c r="ESG3" s="42"/>
      <c r="ESH3" s="42"/>
      <c r="ESI3" s="42"/>
      <c r="ESJ3" s="42"/>
      <c r="ESK3" s="42"/>
      <c r="ESL3" s="42"/>
      <c r="ESM3" s="42"/>
      <c r="ESN3" s="42"/>
      <c r="ESO3" s="42"/>
      <c r="ESP3" s="42"/>
      <c r="ESQ3" s="42"/>
      <c r="ESR3" s="42"/>
      <c r="ESS3" s="42"/>
      <c r="EST3" s="42"/>
      <c r="ESU3" s="42"/>
      <c r="ESV3" s="42"/>
      <c r="ESW3" s="42"/>
      <c r="ESX3" s="42"/>
      <c r="ESY3" s="42"/>
      <c r="ESZ3" s="42"/>
      <c r="ETA3" s="42"/>
      <c r="ETB3" s="42"/>
      <c r="ETC3" s="42"/>
      <c r="ETD3" s="42"/>
      <c r="ETE3" s="42"/>
      <c r="ETF3" s="42"/>
      <c r="ETG3" s="42"/>
      <c r="ETH3" s="42"/>
      <c r="ETI3" s="42"/>
      <c r="ETJ3" s="42"/>
      <c r="ETK3" s="42"/>
      <c r="ETL3" s="42"/>
      <c r="ETM3" s="42"/>
      <c r="ETN3" s="42"/>
      <c r="ETO3" s="42"/>
      <c r="ETP3" s="42"/>
      <c r="ETQ3" s="42"/>
      <c r="ETR3" s="42"/>
      <c r="ETS3" s="42"/>
      <c r="ETT3" s="42"/>
      <c r="ETU3" s="42"/>
      <c r="ETV3" s="42"/>
      <c r="ETW3" s="42"/>
      <c r="ETX3" s="42"/>
      <c r="ETY3" s="42"/>
      <c r="ETZ3" s="42"/>
      <c r="EUA3" s="42"/>
      <c r="EUB3" s="42"/>
      <c r="EUC3" s="42"/>
      <c r="EUD3" s="42"/>
      <c r="EUE3" s="42"/>
      <c r="EUF3" s="42"/>
      <c r="EUG3" s="42"/>
      <c r="EUH3" s="42"/>
      <c r="EUI3" s="42"/>
      <c r="EUJ3" s="42"/>
      <c r="EUK3" s="42"/>
      <c r="EUL3" s="42"/>
      <c r="EUM3" s="42"/>
      <c r="EUN3" s="42"/>
      <c r="EUO3" s="42"/>
      <c r="EUP3" s="42"/>
      <c r="EUQ3" s="42"/>
      <c r="EUR3" s="42"/>
      <c r="EUS3" s="42"/>
      <c r="EUT3" s="42"/>
      <c r="EUU3" s="42"/>
      <c r="EUV3" s="42"/>
      <c r="EUW3" s="42"/>
      <c r="EUX3" s="42"/>
      <c r="EUY3" s="42"/>
      <c r="EUZ3" s="42"/>
      <c r="EVA3" s="42"/>
      <c r="EVB3" s="42"/>
      <c r="EVC3" s="42"/>
      <c r="EVD3" s="42"/>
      <c r="EVE3" s="42"/>
      <c r="EVF3" s="42"/>
      <c r="EVG3" s="42"/>
      <c r="EVH3" s="42"/>
      <c r="EVI3" s="42"/>
      <c r="EVJ3" s="42"/>
      <c r="EVK3" s="42"/>
      <c r="EVL3" s="42"/>
      <c r="EVM3" s="42"/>
      <c r="EVN3" s="42"/>
      <c r="EVO3" s="42"/>
      <c r="EVP3" s="42"/>
      <c r="EVQ3" s="42"/>
      <c r="EVR3" s="42"/>
      <c r="EVS3" s="42"/>
      <c r="EVT3" s="42"/>
      <c r="EVU3" s="42"/>
      <c r="EVV3" s="42"/>
      <c r="EVW3" s="42"/>
      <c r="EVX3" s="42"/>
      <c r="EVY3" s="42"/>
      <c r="EVZ3" s="42"/>
      <c r="EWA3" s="42"/>
      <c r="EWB3" s="42"/>
      <c r="EWC3" s="42"/>
      <c r="EWD3" s="42"/>
      <c r="EWE3" s="42"/>
      <c r="EWF3" s="42"/>
      <c r="EWG3" s="42"/>
      <c r="EWH3" s="42"/>
      <c r="EWI3" s="42"/>
      <c r="EWJ3" s="42"/>
      <c r="EWK3" s="42"/>
      <c r="EWL3" s="42"/>
      <c r="EWM3" s="42"/>
      <c r="EWN3" s="42"/>
      <c r="EWO3" s="42"/>
      <c r="EWP3" s="42"/>
      <c r="EWQ3" s="42"/>
      <c r="EWR3" s="42"/>
      <c r="EWS3" s="42"/>
      <c r="EWT3" s="42"/>
      <c r="EWU3" s="42"/>
      <c r="EWV3" s="42"/>
      <c r="EWW3" s="42"/>
      <c r="EWX3" s="42"/>
      <c r="EWY3" s="42"/>
      <c r="EWZ3" s="42"/>
      <c r="EXA3" s="42"/>
      <c r="EXB3" s="42"/>
      <c r="EXC3" s="42"/>
      <c r="EXD3" s="42"/>
      <c r="EXE3" s="42"/>
      <c r="EXF3" s="42"/>
      <c r="EXG3" s="42"/>
      <c r="EXH3" s="42"/>
      <c r="EXI3" s="42"/>
      <c r="EXJ3" s="42"/>
      <c r="EXK3" s="42"/>
      <c r="EXL3" s="42"/>
      <c r="EXM3" s="42"/>
      <c r="EXN3" s="42"/>
      <c r="EXO3" s="42"/>
      <c r="EXP3" s="42"/>
      <c r="EXQ3" s="42"/>
      <c r="EXR3" s="42"/>
      <c r="EXS3" s="42"/>
      <c r="EXT3" s="42"/>
      <c r="EXU3" s="42"/>
      <c r="EXV3" s="42"/>
      <c r="EXW3" s="42"/>
      <c r="EXX3" s="42"/>
      <c r="EXY3" s="42"/>
      <c r="EXZ3" s="42"/>
      <c r="EYA3" s="42"/>
      <c r="EYB3" s="42"/>
      <c r="EYC3" s="42"/>
      <c r="EYD3" s="42"/>
      <c r="EYE3" s="42"/>
      <c r="EYF3" s="42"/>
      <c r="EYG3" s="42"/>
      <c r="EYH3" s="42"/>
      <c r="EYI3" s="42"/>
      <c r="EYJ3" s="42"/>
      <c r="EYK3" s="42"/>
      <c r="EYL3" s="42"/>
      <c r="EYM3" s="42"/>
      <c r="EYN3" s="42"/>
      <c r="EYO3" s="42"/>
      <c r="EYP3" s="42"/>
      <c r="EYQ3" s="42"/>
      <c r="EYR3" s="42"/>
      <c r="EYS3" s="42"/>
      <c r="EYT3" s="42"/>
      <c r="EYU3" s="42"/>
      <c r="EYV3" s="42"/>
      <c r="EYW3" s="42"/>
      <c r="EYX3" s="42"/>
      <c r="EYY3" s="42"/>
      <c r="EYZ3" s="42"/>
      <c r="EZA3" s="42"/>
      <c r="EZB3" s="42"/>
      <c r="EZC3" s="42"/>
      <c r="EZD3" s="42"/>
      <c r="EZE3" s="42"/>
      <c r="EZF3" s="42"/>
      <c r="EZG3" s="42"/>
      <c r="EZH3" s="42"/>
      <c r="EZI3" s="42"/>
      <c r="EZJ3" s="42"/>
      <c r="EZK3" s="42"/>
      <c r="EZL3" s="42"/>
      <c r="EZM3" s="42"/>
      <c r="EZN3" s="42"/>
      <c r="EZO3" s="42"/>
      <c r="EZP3" s="42"/>
      <c r="EZQ3" s="42"/>
      <c r="EZR3" s="42"/>
      <c r="EZS3" s="42"/>
      <c r="EZT3" s="42"/>
      <c r="EZU3" s="42"/>
      <c r="EZV3" s="42"/>
      <c r="EZW3" s="42"/>
      <c r="EZX3" s="42"/>
      <c r="EZY3" s="42"/>
      <c r="EZZ3" s="42"/>
      <c r="FAA3" s="42"/>
      <c r="FAB3" s="42"/>
      <c r="FAC3" s="42"/>
      <c r="FAD3" s="42"/>
      <c r="FAE3" s="42"/>
      <c r="FAF3" s="42"/>
      <c r="FAG3" s="42"/>
      <c r="FAH3" s="42"/>
      <c r="FAI3" s="42"/>
      <c r="FAJ3" s="42"/>
      <c r="FAK3" s="42"/>
      <c r="FAL3" s="42"/>
      <c r="FAM3" s="42"/>
      <c r="FAN3" s="42"/>
      <c r="FAO3" s="42"/>
      <c r="FAP3" s="42"/>
      <c r="FAQ3" s="42"/>
      <c r="FAR3" s="42"/>
      <c r="FAS3" s="42"/>
      <c r="FAT3" s="42"/>
      <c r="FAU3" s="42"/>
      <c r="FAV3" s="42"/>
      <c r="FAW3" s="42"/>
      <c r="FAX3" s="42"/>
      <c r="FAY3" s="42"/>
      <c r="FAZ3" s="42"/>
      <c r="FBA3" s="42"/>
      <c r="FBB3" s="42"/>
      <c r="FBC3" s="42"/>
      <c r="FBD3" s="42"/>
      <c r="FBE3" s="42"/>
      <c r="FBF3" s="42"/>
      <c r="FBG3" s="42"/>
      <c r="FBH3" s="42"/>
      <c r="FBI3" s="42"/>
      <c r="FBJ3" s="42"/>
      <c r="FBK3" s="42"/>
      <c r="FBL3" s="42"/>
      <c r="FBM3" s="42"/>
      <c r="FBN3" s="42"/>
      <c r="FBO3" s="42"/>
      <c r="FBP3" s="42"/>
      <c r="FBQ3" s="42"/>
      <c r="FBR3" s="42"/>
      <c r="FBS3" s="42"/>
      <c r="FBT3" s="42"/>
      <c r="FBU3" s="42"/>
      <c r="FBV3" s="42"/>
      <c r="FBW3" s="42"/>
      <c r="FBX3" s="42"/>
      <c r="FBY3" s="42"/>
      <c r="FBZ3" s="42"/>
      <c r="FCA3" s="42"/>
      <c r="FCB3" s="42"/>
      <c r="FCC3" s="42"/>
      <c r="FCD3" s="42"/>
      <c r="FCE3" s="42"/>
      <c r="FCF3" s="42"/>
      <c r="FCG3" s="42"/>
      <c r="FCH3" s="42"/>
      <c r="FCI3" s="42"/>
      <c r="FCJ3" s="42"/>
      <c r="FCK3" s="42"/>
      <c r="FCL3" s="42"/>
      <c r="FCM3" s="42"/>
      <c r="FCN3" s="42"/>
      <c r="FCO3" s="42"/>
      <c r="FCP3" s="42"/>
      <c r="FCQ3" s="42"/>
      <c r="FCR3" s="42"/>
      <c r="FCS3" s="42"/>
      <c r="FCT3" s="42"/>
      <c r="FCU3" s="42"/>
      <c r="FCV3" s="42"/>
      <c r="FCW3" s="42"/>
      <c r="FCX3" s="42"/>
      <c r="FCY3" s="42"/>
      <c r="FCZ3" s="42"/>
      <c r="FDA3" s="42"/>
      <c r="FDB3" s="42"/>
      <c r="FDC3" s="42"/>
      <c r="FDD3" s="42"/>
      <c r="FDE3" s="42"/>
      <c r="FDF3" s="42"/>
      <c r="FDG3" s="42"/>
      <c r="FDH3" s="42"/>
      <c r="FDI3" s="42"/>
      <c r="FDJ3" s="42"/>
      <c r="FDK3" s="42"/>
      <c r="FDL3" s="42"/>
      <c r="FDM3" s="42"/>
      <c r="FDN3" s="42"/>
      <c r="FDO3" s="42"/>
      <c r="FDP3" s="42"/>
      <c r="FDQ3" s="42"/>
      <c r="FDR3" s="42"/>
      <c r="FDS3" s="42"/>
      <c r="FDT3" s="42"/>
      <c r="FDU3" s="42"/>
      <c r="FDV3" s="42"/>
      <c r="FDW3" s="42"/>
      <c r="FDX3" s="42"/>
      <c r="FDY3" s="42"/>
      <c r="FDZ3" s="42"/>
      <c r="FEA3" s="42"/>
      <c r="FEB3" s="42"/>
      <c r="FEC3" s="42"/>
      <c r="FED3" s="42"/>
      <c r="FEE3" s="42"/>
      <c r="FEF3" s="42"/>
      <c r="FEG3" s="42"/>
      <c r="FEH3" s="42"/>
      <c r="FEI3" s="42"/>
      <c r="FEJ3" s="42"/>
      <c r="FEK3" s="42"/>
      <c r="FEL3" s="42"/>
      <c r="FEM3" s="42"/>
      <c r="FEN3" s="42"/>
      <c r="FEO3" s="42"/>
      <c r="FEP3" s="42"/>
      <c r="FEQ3" s="42"/>
      <c r="FER3" s="42"/>
      <c r="FES3" s="42"/>
      <c r="FET3" s="42"/>
      <c r="FEU3" s="42"/>
      <c r="FEV3" s="42"/>
      <c r="FEW3" s="42"/>
      <c r="FEX3" s="42"/>
      <c r="FEY3" s="42"/>
      <c r="FEZ3" s="42"/>
      <c r="FFA3" s="42"/>
      <c r="FFB3" s="42"/>
      <c r="FFC3" s="42"/>
      <c r="FFD3" s="42"/>
      <c r="FFE3" s="42"/>
      <c r="FFF3" s="42"/>
      <c r="FFG3" s="42"/>
      <c r="FFH3" s="42"/>
      <c r="FFI3" s="42"/>
      <c r="FFJ3" s="42"/>
      <c r="FFK3" s="42"/>
      <c r="FFL3" s="42"/>
      <c r="FFM3" s="42"/>
      <c r="FFN3" s="42"/>
      <c r="FFO3" s="42"/>
      <c r="FFP3" s="42"/>
      <c r="FFQ3" s="42"/>
      <c r="FFR3" s="42"/>
      <c r="FFS3" s="42"/>
      <c r="FFT3" s="42"/>
      <c r="FFU3" s="42"/>
      <c r="FFV3" s="42"/>
      <c r="FFW3" s="42"/>
      <c r="FFX3" s="42"/>
      <c r="FFY3" s="42"/>
      <c r="FFZ3" s="42"/>
      <c r="FGA3" s="42"/>
      <c r="FGB3" s="42"/>
      <c r="FGC3" s="42"/>
      <c r="FGD3" s="42"/>
      <c r="FGE3" s="42"/>
      <c r="FGF3" s="42"/>
      <c r="FGG3" s="42"/>
      <c r="FGH3" s="42"/>
      <c r="FGI3" s="42"/>
      <c r="FGJ3" s="42"/>
      <c r="FGK3" s="42"/>
      <c r="FGL3" s="42"/>
      <c r="FGM3" s="42"/>
      <c r="FGN3" s="42"/>
      <c r="FGO3" s="42"/>
      <c r="FGP3" s="42"/>
      <c r="FGQ3" s="42"/>
      <c r="FGR3" s="42"/>
      <c r="FGS3" s="42"/>
      <c r="FGT3" s="42"/>
      <c r="FGU3" s="42"/>
      <c r="FGV3" s="42"/>
      <c r="FGW3" s="42"/>
      <c r="FGX3" s="42"/>
      <c r="FGY3" s="42"/>
      <c r="FGZ3" s="42"/>
      <c r="FHA3" s="42"/>
      <c r="FHB3" s="42"/>
      <c r="FHC3" s="42"/>
      <c r="FHD3" s="42"/>
      <c r="FHE3" s="42"/>
      <c r="FHF3" s="42"/>
      <c r="FHG3" s="42"/>
      <c r="FHH3" s="42"/>
      <c r="FHI3" s="42"/>
      <c r="FHJ3" s="42"/>
      <c r="FHK3" s="42"/>
      <c r="FHL3" s="42"/>
      <c r="FHM3" s="42"/>
      <c r="FHN3" s="42"/>
      <c r="FHO3" s="42"/>
      <c r="FHP3" s="42"/>
      <c r="FHQ3" s="42"/>
      <c r="FHR3" s="42"/>
      <c r="FHS3" s="42"/>
      <c r="FHT3" s="42"/>
      <c r="FHU3" s="42"/>
      <c r="FHV3" s="42"/>
      <c r="FHW3" s="42"/>
      <c r="FHX3" s="42"/>
      <c r="FHY3" s="42"/>
      <c r="FHZ3" s="42"/>
      <c r="FIA3" s="42"/>
      <c r="FIB3" s="42"/>
      <c r="FIC3" s="42"/>
      <c r="FID3" s="42"/>
      <c r="FIE3" s="42"/>
      <c r="FIF3" s="42"/>
      <c r="FIG3" s="42"/>
      <c r="FIH3" s="42"/>
      <c r="FII3" s="42"/>
      <c r="FIJ3" s="42"/>
      <c r="FIK3" s="42"/>
      <c r="FIL3" s="42"/>
      <c r="FIM3" s="42"/>
      <c r="FIN3" s="42"/>
      <c r="FIO3" s="42"/>
      <c r="FIP3" s="42"/>
      <c r="FIQ3" s="42"/>
      <c r="FIR3" s="42"/>
      <c r="FIS3" s="42"/>
      <c r="FIT3" s="42"/>
      <c r="FIU3" s="42"/>
      <c r="FIV3" s="42"/>
      <c r="FIW3" s="42"/>
      <c r="FIX3" s="42"/>
      <c r="FIY3" s="42"/>
      <c r="FIZ3" s="42"/>
      <c r="FJA3" s="42"/>
      <c r="FJB3" s="42"/>
      <c r="FJC3" s="42"/>
      <c r="FJD3" s="42"/>
      <c r="FJE3" s="42"/>
      <c r="FJF3" s="42"/>
      <c r="FJG3" s="42"/>
      <c r="FJH3" s="42"/>
      <c r="FJI3" s="42"/>
      <c r="FJJ3" s="42"/>
      <c r="FJK3" s="42"/>
      <c r="FJL3" s="42"/>
      <c r="FJM3" s="42"/>
      <c r="FJN3" s="42"/>
      <c r="FJO3" s="42"/>
      <c r="FJP3" s="42"/>
      <c r="FJQ3" s="42"/>
      <c r="FJR3" s="42"/>
      <c r="FJS3" s="42"/>
      <c r="FJT3" s="42"/>
      <c r="FJU3" s="42"/>
      <c r="FJV3" s="42"/>
      <c r="FJW3" s="42"/>
      <c r="FJX3" s="42"/>
      <c r="FJY3" s="42"/>
      <c r="FJZ3" s="42"/>
      <c r="FKA3" s="42"/>
      <c r="FKB3" s="42"/>
      <c r="FKC3" s="42"/>
      <c r="FKD3" s="42"/>
      <c r="FKE3" s="42"/>
      <c r="FKF3" s="42"/>
      <c r="FKG3" s="42"/>
      <c r="FKH3" s="42"/>
      <c r="FKI3" s="42"/>
      <c r="FKJ3" s="42"/>
      <c r="FKK3" s="42"/>
      <c r="FKL3" s="42"/>
      <c r="FKM3" s="42"/>
      <c r="FKN3" s="42"/>
      <c r="FKO3" s="42"/>
      <c r="FKP3" s="42"/>
      <c r="FKQ3" s="42"/>
      <c r="FKR3" s="42"/>
      <c r="FKS3" s="42"/>
      <c r="FKT3" s="42"/>
      <c r="FKU3" s="42"/>
      <c r="FKV3" s="42"/>
      <c r="FKW3" s="42"/>
      <c r="FKX3" s="42"/>
      <c r="FKY3" s="42"/>
      <c r="FKZ3" s="42"/>
      <c r="FLA3" s="42"/>
      <c r="FLB3" s="42"/>
      <c r="FLC3" s="42"/>
      <c r="FLD3" s="42"/>
      <c r="FLE3" s="42"/>
      <c r="FLF3" s="42"/>
      <c r="FLG3" s="42"/>
      <c r="FLH3" s="42"/>
      <c r="FLI3" s="42"/>
      <c r="FLJ3" s="42"/>
      <c r="FLK3" s="42"/>
      <c r="FLL3" s="42"/>
      <c r="FLM3" s="42"/>
      <c r="FLN3" s="42"/>
      <c r="FLO3" s="42"/>
      <c r="FLP3" s="42"/>
      <c r="FLQ3" s="42"/>
      <c r="FLR3" s="42"/>
      <c r="FLS3" s="42"/>
      <c r="FLT3" s="42"/>
      <c r="FLU3" s="42"/>
      <c r="FLV3" s="42"/>
      <c r="FLW3" s="42"/>
      <c r="FLX3" s="42"/>
      <c r="FLY3" s="42"/>
      <c r="FLZ3" s="42"/>
      <c r="FMA3" s="42"/>
      <c r="FMB3" s="42"/>
      <c r="FMC3" s="42"/>
      <c r="FMD3" s="42"/>
      <c r="FME3" s="42"/>
      <c r="FMF3" s="42"/>
      <c r="FMG3" s="42"/>
      <c r="FMH3" s="42"/>
      <c r="FMI3" s="42"/>
      <c r="FMJ3" s="42"/>
      <c r="FMK3" s="42"/>
      <c r="FML3" s="42"/>
      <c r="FMM3" s="42"/>
      <c r="FMN3" s="42"/>
      <c r="FMO3" s="42"/>
      <c r="FMP3" s="42"/>
      <c r="FMQ3" s="42"/>
      <c r="FMR3" s="42"/>
      <c r="FMS3" s="42"/>
      <c r="FMT3" s="42"/>
      <c r="FMU3" s="42"/>
      <c r="FMV3" s="42"/>
      <c r="FMW3" s="42"/>
      <c r="FMX3" s="42"/>
      <c r="FMY3" s="42"/>
      <c r="FMZ3" s="42"/>
      <c r="FNA3" s="42"/>
      <c r="FNB3" s="42"/>
      <c r="FNC3" s="42"/>
      <c r="FND3" s="42"/>
      <c r="FNE3" s="42"/>
      <c r="FNF3" s="42"/>
      <c r="FNG3" s="42"/>
      <c r="FNH3" s="42"/>
      <c r="FNI3" s="42"/>
      <c r="FNJ3" s="42"/>
      <c r="FNK3" s="42"/>
      <c r="FNL3" s="42"/>
      <c r="FNM3" s="42"/>
      <c r="FNN3" s="42"/>
      <c r="FNO3" s="42"/>
      <c r="FNP3" s="42"/>
      <c r="FNQ3" s="42"/>
      <c r="FNR3" s="42"/>
      <c r="FNS3" s="42"/>
      <c r="FNT3" s="42"/>
      <c r="FNU3" s="42"/>
      <c r="FNV3" s="42"/>
      <c r="FNW3" s="42"/>
      <c r="FNX3" s="42"/>
      <c r="FNY3" s="42"/>
      <c r="FNZ3" s="42"/>
      <c r="FOA3" s="42"/>
      <c r="FOB3" s="42"/>
      <c r="FOC3" s="42"/>
      <c r="FOD3" s="42"/>
      <c r="FOE3" s="42"/>
      <c r="FOF3" s="42"/>
      <c r="FOG3" s="42"/>
      <c r="FOH3" s="42"/>
      <c r="FOI3" s="42"/>
      <c r="FOJ3" s="42"/>
      <c r="FOK3" s="42"/>
      <c r="FOL3" s="42"/>
      <c r="FOM3" s="42"/>
      <c r="FON3" s="42"/>
      <c r="FOO3" s="42"/>
      <c r="FOP3" s="42"/>
      <c r="FOQ3" s="42"/>
      <c r="FOR3" s="42"/>
      <c r="FOS3" s="42"/>
      <c r="FOT3" s="42"/>
      <c r="FOU3" s="42"/>
      <c r="FOV3" s="42"/>
      <c r="FOW3" s="42"/>
      <c r="FOX3" s="42"/>
      <c r="FOY3" s="42"/>
      <c r="FOZ3" s="42"/>
      <c r="FPA3" s="42"/>
      <c r="FPB3" s="42"/>
      <c r="FPC3" s="42"/>
      <c r="FPD3" s="42"/>
      <c r="FPE3" s="42"/>
      <c r="FPF3" s="42"/>
      <c r="FPG3" s="42"/>
      <c r="FPH3" s="42"/>
      <c r="FPI3" s="42"/>
      <c r="FPJ3" s="42"/>
      <c r="FPK3" s="42"/>
      <c r="FPL3" s="42"/>
      <c r="FPM3" s="42"/>
      <c r="FPN3" s="42"/>
      <c r="FPO3" s="42"/>
      <c r="FPP3" s="42"/>
      <c r="FPQ3" s="42"/>
      <c r="FPR3" s="42"/>
      <c r="FPS3" s="42"/>
      <c r="FPT3" s="42"/>
      <c r="FPU3" s="42"/>
      <c r="FPV3" s="42"/>
      <c r="FPW3" s="42"/>
      <c r="FPX3" s="42"/>
      <c r="FPY3" s="42"/>
      <c r="FPZ3" s="42"/>
      <c r="FQA3" s="42"/>
      <c r="FQB3" s="42"/>
      <c r="FQC3" s="42"/>
      <c r="FQD3" s="42"/>
      <c r="FQE3" s="42"/>
      <c r="FQF3" s="42"/>
      <c r="FQG3" s="42"/>
      <c r="FQH3" s="42"/>
      <c r="FQI3" s="42"/>
      <c r="FQJ3" s="42"/>
      <c r="FQK3" s="42"/>
      <c r="FQL3" s="42"/>
      <c r="FQM3" s="42"/>
      <c r="FQN3" s="42"/>
      <c r="FQO3" s="42"/>
      <c r="FQP3" s="42"/>
      <c r="FQQ3" s="42"/>
      <c r="FQR3" s="42"/>
      <c r="FQS3" s="42"/>
      <c r="FQT3" s="42"/>
      <c r="FQU3" s="42"/>
      <c r="FQV3" s="42"/>
      <c r="FQW3" s="42"/>
      <c r="FQX3" s="42"/>
      <c r="FQY3" s="42"/>
      <c r="FQZ3" s="42"/>
      <c r="FRA3" s="42"/>
      <c r="FRB3" s="42"/>
      <c r="FRC3" s="42"/>
      <c r="FRD3" s="42"/>
      <c r="FRE3" s="42"/>
      <c r="FRF3" s="42"/>
      <c r="FRG3" s="42"/>
      <c r="FRH3" s="42"/>
      <c r="FRI3" s="42"/>
      <c r="FRJ3" s="42"/>
      <c r="FRK3" s="42"/>
      <c r="FRL3" s="42"/>
      <c r="FRM3" s="42"/>
      <c r="FRN3" s="42"/>
      <c r="FRO3" s="42"/>
      <c r="FRP3" s="42"/>
      <c r="FRQ3" s="42"/>
      <c r="FRR3" s="42"/>
      <c r="FRS3" s="42"/>
      <c r="FRT3" s="42"/>
      <c r="FRU3" s="42"/>
      <c r="FRV3" s="42"/>
      <c r="FRW3" s="42"/>
      <c r="FRX3" s="42"/>
      <c r="FRY3" s="42"/>
      <c r="FRZ3" s="42"/>
      <c r="FSA3" s="42"/>
      <c r="FSB3" s="42"/>
      <c r="FSC3" s="42"/>
      <c r="FSD3" s="42"/>
      <c r="FSE3" s="42"/>
      <c r="FSF3" s="42"/>
      <c r="FSG3" s="42"/>
      <c r="FSH3" s="42"/>
      <c r="FSI3" s="42"/>
      <c r="FSJ3" s="42"/>
      <c r="FSK3" s="42"/>
      <c r="FSL3" s="42"/>
      <c r="FSM3" s="42"/>
      <c r="FSN3" s="42"/>
      <c r="FSO3" s="42"/>
      <c r="FSP3" s="42"/>
      <c r="FSQ3" s="42"/>
      <c r="FSR3" s="42"/>
      <c r="FSS3" s="42"/>
      <c r="FST3" s="42"/>
      <c r="FSU3" s="42"/>
      <c r="FSV3" s="42"/>
      <c r="FSW3" s="42"/>
      <c r="FSX3" s="42"/>
      <c r="FSY3" s="42"/>
      <c r="FSZ3" s="42"/>
      <c r="FTA3" s="42"/>
      <c r="FTB3" s="42"/>
      <c r="FTC3" s="42"/>
      <c r="FTD3" s="42"/>
      <c r="FTE3" s="42"/>
      <c r="FTF3" s="42"/>
      <c r="FTG3" s="42"/>
      <c r="FTH3" s="42"/>
      <c r="FTI3" s="42"/>
      <c r="FTJ3" s="42"/>
      <c r="FTK3" s="42"/>
      <c r="FTL3" s="42"/>
      <c r="FTM3" s="42"/>
      <c r="FTN3" s="42"/>
      <c r="FTO3" s="42"/>
      <c r="FTP3" s="42"/>
      <c r="FTQ3" s="42"/>
      <c r="FTR3" s="42"/>
      <c r="FTS3" s="42"/>
      <c r="FTT3" s="42"/>
      <c r="FTU3" s="42"/>
      <c r="FTV3" s="42"/>
      <c r="FTW3" s="42"/>
      <c r="FTX3" s="42"/>
      <c r="FTY3" s="42"/>
      <c r="FTZ3" s="42"/>
      <c r="FUA3" s="42"/>
      <c r="FUB3" s="42"/>
      <c r="FUC3" s="42"/>
      <c r="FUD3" s="42"/>
      <c r="FUE3" s="42"/>
      <c r="FUF3" s="42"/>
      <c r="FUG3" s="42"/>
      <c r="FUH3" s="42"/>
      <c r="FUI3" s="42"/>
      <c r="FUJ3" s="42"/>
      <c r="FUK3" s="42"/>
      <c r="FUL3" s="42"/>
      <c r="FUM3" s="42"/>
      <c r="FUN3" s="42"/>
      <c r="FUO3" s="42"/>
      <c r="FUP3" s="42"/>
      <c r="FUQ3" s="42"/>
      <c r="FUR3" s="42"/>
      <c r="FUS3" s="42"/>
      <c r="FUT3" s="42"/>
      <c r="FUU3" s="42"/>
      <c r="FUV3" s="42"/>
      <c r="FUW3" s="42"/>
      <c r="FUX3" s="42"/>
      <c r="FUY3" s="42"/>
      <c r="FUZ3" s="42"/>
      <c r="FVA3" s="42"/>
      <c r="FVB3" s="42"/>
      <c r="FVC3" s="42"/>
      <c r="FVD3" s="42"/>
      <c r="FVE3" s="42"/>
      <c r="FVF3" s="42"/>
      <c r="FVG3" s="42"/>
      <c r="FVH3" s="42"/>
      <c r="FVI3" s="42"/>
      <c r="FVJ3" s="42"/>
      <c r="FVK3" s="42"/>
      <c r="FVL3" s="42"/>
      <c r="FVM3" s="42"/>
      <c r="FVN3" s="42"/>
      <c r="FVO3" s="42"/>
      <c r="FVP3" s="42"/>
      <c r="FVQ3" s="42"/>
      <c r="FVR3" s="42"/>
      <c r="FVS3" s="42"/>
      <c r="FVT3" s="42"/>
      <c r="FVU3" s="42"/>
      <c r="FVV3" s="42"/>
      <c r="FVW3" s="42"/>
      <c r="FVX3" s="42"/>
      <c r="FVY3" s="42"/>
      <c r="FVZ3" s="42"/>
      <c r="FWA3" s="42"/>
      <c r="FWB3" s="42"/>
      <c r="FWC3" s="42"/>
      <c r="FWD3" s="42"/>
      <c r="FWE3" s="42"/>
      <c r="FWF3" s="42"/>
      <c r="FWG3" s="42"/>
      <c r="FWH3" s="42"/>
      <c r="FWI3" s="42"/>
      <c r="FWJ3" s="42"/>
      <c r="FWK3" s="42"/>
      <c r="FWL3" s="42"/>
      <c r="FWM3" s="42"/>
      <c r="FWN3" s="42"/>
      <c r="FWO3" s="42"/>
      <c r="FWP3" s="42"/>
      <c r="FWQ3" s="42"/>
      <c r="FWR3" s="42"/>
      <c r="FWS3" s="42"/>
      <c r="FWT3" s="42"/>
      <c r="FWU3" s="42"/>
      <c r="FWV3" s="42"/>
      <c r="FWW3" s="42"/>
      <c r="FWX3" s="42"/>
      <c r="FWY3" s="42"/>
      <c r="FWZ3" s="42"/>
      <c r="FXA3" s="42"/>
      <c r="FXB3" s="42"/>
      <c r="FXC3" s="42"/>
      <c r="FXD3" s="42"/>
      <c r="FXE3" s="42"/>
      <c r="FXF3" s="42"/>
      <c r="FXG3" s="42"/>
      <c r="FXH3" s="42"/>
      <c r="FXI3" s="42"/>
      <c r="FXJ3" s="42"/>
      <c r="FXK3" s="42"/>
      <c r="FXL3" s="42"/>
      <c r="FXM3" s="42"/>
      <c r="FXN3" s="42"/>
      <c r="FXO3" s="42"/>
      <c r="FXP3" s="42"/>
      <c r="FXQ3" s="42"/>
      <c r="FXR3" s="42"/>
      <c r="FXS3" s="42"/>
      <c r="FXT3" s="42"/>
      <c r="FXU3" s="42"/>
      <c r="FXV3" s="42"/>
      <c r="FXW3" s="42"/>
      <c r="FXX3" s="42"/>
      <c r="FXY3" s="42"/>
      <c r="FXZ3" s="42"/>
      <c r="FYA3" s="42"/>
      <c r="FYB3" s="42"/>
      <c r="FYC3" s="42"/>
      <c r="FYD3" s="42"/>
      <c r="FYE3" s="42"/>
      <c r="FYF3" s="42"/>
      <c r="FYG3" s="42"/>
      <c r="FYH3" s="42"/>
      <c r="FYI3" s="42"/>
      <c r="FYJ3" s="42"/>
      <c r="FYK3" s="42"/>
      <c r="FYL3" s="42"/>
      <c r="FYM3" s="42"/>
      <c r="FYN3" s="42"/>
      <c r="FYO3" s="42"/>
      <c r="FYP3" s="42"/>
      <c r="FYQ3" s="42"/>
      <c r="FYR3" s="42"/>
      <c r="FYS3" s="42"/>
      <c r="FYT3" s="42"/>
      <c r="FYU3" s="42"/>
      <c r="FYV3" s="42"/>
      <c r="FYW3" s="42"/>
      <c r="FYX3" s="42"/>
      <c r="FYY3" s="42"/>
      <c r="FYZ3" s="42"/>
      <c r="FZA3" s="42"/>
      <c r="FZB3" s="42"/>
      <c r="FZC3" s="42"/>
      <c r="FZD3" s="42"/>
      <c r="FZE3" s="42"/>
      <c r="FZF3" s="42"/>
      <c r="FZG3" s="42"/>
      <c r="FZH3" s="42"/>
      <c r="FZI3" s="42"/>
      <c r="FZJ3" s="42"/>
      <c r="FZK3" s="42"/>
      <c r="FZL3" s="42"/>
      <c r="FZM3" s="42"/>
      <c r="FZN3" s="42"/>
      <c r="FZO3" s="42"/>
      <c r="FZP3" s="42"/>
      <c r="FZQ3" s="42"/>
      <c r="FZR3" s="42"/>
      <c r="FZS3" s="42"/>
      <c r="FZT3" s="42"/>
      <c r="FZU3" s="42"/>
      <c r="FZV3" s="42"/>
      <c r="FZW3" s="42"/>
      <c r="FZX3" s="42"/>
      <c r="FZY3" s="42"/>
      <c r="FZZ3" s="42"/>
      <c r="GAA3" s="42"/>
      <c r="GAB3" s="42"/>
      <c r="GAC3" s="42"/>
      <c r="GAD3" s="42"/>
      <c r="GAE3" s="42"/>
      <c r="GAF3" s="42"/>
      <c r="GAG3" s="42"/>
      <c r="GAH3" s="42"/>
      <c r="GAI3" s="42"/>
      <c r="GAJ3" s="42"/>
      <c r="GAK3" s="42"/>
      <c r="GAL3" s="42"/>
      <c r="GAM3" s="42"/>
      <c r="GAN3" s="42"/>
      <c r="GAO3" s="42"/>
      <c r="GAP3" s="42"/>
      <c r="GAQ3" s="42"/>
      <c r="GAR3" s="42"/>
      <c r="GAS3" s="42"/>
      <c r="GAT3" s="42"/>
      <c r="GAU3" s="42"/>
      <c r="GAV3" s="42"/>
      <c r="GAW3" s="42"/>
      <c r="GAX3" s="42"/>
      <c r="GAY3" s="42"/>
      <c r="GAZ3" s="42"/>
      <c r="GBA3" s="42"/>
      <c r="GBB3" s="42"/>
      <c r="GBC3" s="42"/>
      <c r="GBD3" s="42"/>
      <c r="GBE3" s="42"/>
      <c r="GBF3" s="42"/>
      <c r="GBG3" s="42"/>
      <c r="GBH3" s="42"/>
      <c r="GBI3" s="42"/>
      <c r="GBJ3" s="42"/>
      <c r="GBK3" s="42"/>
      <c r="GBL3" s="42"/>
      <c r="GBM3" s="42"/>
      <c r="GBN3" s="42"/>
      <c r="GBO3" s="42"/>
      <c r="GBP3" s="42"/>
      <c r="GBQ3" s="42"/>
      <c r="GBR3" s="42"/>
      <c r="GBS3" s="42"/>
      <c r="GBT3" s="42"/>
      <c r="GBU3" s="42"/>
      <c r="GBV3" s="42"/>
      <c r="GBW3" s="42"/>
      <c r="GBX3" s="42"/>
      <c r="GBY3" s="42"/>
      <c r="GBZ3" s="42"/>
      <c r="GCA3" s="42"/>
      <c r="GCB3" s="42"/>
      <c r="GCC3" s="42"/>
      <c r="GCD3" s="42"/>
      <c r="GCE3" s="42"/>
      <c r="GCF3" s="42"/>
      <c r="GCG3" s="42"/>
      <c r="GCH3" s="42"/>
      <c r="GCI3" s="42"/>
      <c r="GCJ3" s="42"/>
      <c r="GCK3" s="42"/>
      <c r="GCL3" s="42"/>
      <c r="GCM3" s="42"/>
      <c r="GCN3" s="42"/>
      <c r="GCO3" s="42"/>
      <c r="GCP3" s="42"/>
      <c r="GCQ3" s="42"/>
      <c r="GCR3" s="42"/>
      <c r="GCS3" s="42"/>
      <c r="GCT3" s="42"/>
      <c r="GCU3" s="42"/>
      <c r="GCV3" s="42"/>
      <c r="GCW3" s="42"/>
      <c r="GCX3" s="42"/>
      <c r="GCY3" s="42"/>
      <c r="GCZ3" s="42"/>
      <c r="GDA3" s="42"/>
      <c r="GDB3" s="42"/>
      <c r="GDC3" s="42"/>
      <c r="GDD3" s="42"/>
      <c r="GDE3" s="42"/>
      <c r="GDF3" s="42"/>
      <c r="GDG3" s="42"/>
      <c r="GDH3" s="42"/>
      <c r="GDI3" s="42"/>
      <c r="GDJ3" s="42"/>
      <c r="GDK3" s="42"/>
      <c r="GDL3" s="42"/>
      <c r="GDM3" s="42"/>
      <c r="GDN3" s="42"/>
      <c r="GDO3" s="42"/>
      <c r="GDP3" s="42"/>
      <c r="GDQ3" s="42"/>
      <c r="GDR3" s="42"/>
      <c r="GDS3" s="42"/>
      <c r="GDT3" s="42"/>
      <c r="GDU3" s="42"/>
      <c r="GDV3" s="42"/>
      <c r="GDW3" s="42"/>
      <c r="GDX3" s="42"/>
      <c r="GDY3" s="42"/>
      <c r="GDZ3" s="42"/>
      <c r="GEA3" s="42"/>
      <c r="GEB3" s="42"/>
      <c r="GEC3" s="42"/>
      <c r="GED3" s="42"/>
      <c r="GEE3" s="42"/>
      <c r="GEF3" s="42"/>
      <c r="GEG3" s="42"/>
      <c r="GEH3" s="42"/>
      <c r="GEI3" s="42"/>
      <c r="GEJ3" s="42"/>
      <c r="GEK3" s="42"/>
      <c r="GEL3" s="42"/>
      <c r="GEM3" s="42"/>
      <c r="GEN3" s="42"/>
      <c r="GEO3" s="42"/>
      <c r="GEP3" s="42"/>
      <c r="GEQ3" s="42"/>
      <c r="GER3" s="42"/>
      <c r="GES3" s="42"/>
      <c r="GET3" s="42"/>
      <c r="GEU3" s="42"/>
      <c r="GEV3" s="42"/>
      <c r="GEW3" s="42"/>
      <c r="GEX3" s="42"/>
      <c r="GEY3" s="42"/>
      <c r="GEZ3" s="42"/>
      <c r="GFA3" s="42"/>
      <c r="GFB3" s="42"/>
      <c r="GFC3" s="42"/>
      <c r="GFD3" s="42"/>
      <c r="GFE3" s="42"/>
      <c r="GFF3" s="42"/>
      <c r="GFG3" s="42"/>
      <c r="GFH3" s="42"/>
      <c r="GFI3" s="42"/>
      <c r="GFJ3" s="42"/>
      <c r="GFK3" s="42"/>
      <c r="GFL3" s="42"/>
      <c r="GFM3" s="42"/>
      <c r="GFN3" s="42"/>
      <c r="GFO3" s="42"/>
      <c r="GFP3" s="42"/>
      <c r="GFQ3" s="42"/>
      <c r="GFR3" s="42"/>
      <c r="GFS3" s="42"/>
      <c r="GFT3" s="42"/>
      <c r="GFU3" s="42"/>
      <c r="GFV3" s="42"/>
      <c r="GFW3" s="42"/>
      <c r="GFX3" s="42"/>
      <c r="GFY3" s="42"/>
      <c r="GFZ3" s="42"/>
      <c r="GGA3" s="42"/>
      <c r="GGB3" s="42"/>
      <c r="GGC3" s="42"/>
      <c r="GGD3" s="42"/>
      <c r="GGE3" s="42"/>
      <c r="GGF3" s="42"/>
      <c r="GGG3" s="42"/>
      <c r="GGH3" s="42"/>
      <c r="GGI3" s="42"/>
      <c r="GGJ3" s="42"/>
      <c r="GGK3" s="42"/>
      <c r="GGL3" s="42"/>
      <c r="GGM3" s="42"/>
      <c r="GGN3" s="42"/>
      <c r="GGO3" s="42"/>
      <c r="GGP3" s="42"/>
      <c r="GGQ3" s="42"/>
      <c r="GGR3" s="42"/>
      <c r="GGS3" s="42"/>
      <c r="GGT3" s="42"/>
      <c r="GGU3" s="42"/>
      <c r="GGV3" s="42"/>
      <c r="GGW3" s="42"/>
      <c r="GGX3" s="42"/>
      <c r="GGY3" s="42"/>
      <c r="GGZ3" s="42"/>
      <c r="GHA3" s="42"/>
      <c r="GHB3" s="42"/>
      <c r="GHC3" s="42"/>
      <c r="GHD3" s="42"/>
      <c r="GHE3" s="42"/>
      <c r="GHF3" s="42"/>
      <c r="GHG3" s="42"/>
      <c r="GHH3" s="42"/>
      <c r="GHI3" s="42"/>
      <c r="GHJ3" s="42"/>
      <c r="GHK3" s="42"/>
      <c r="GHL3" s="42"/>
      <c r="GHM3" s="42"/>
      <c r="GHN3" s="42"/>
      <c r="GHO3" s="42"/>
      <c r="GHP3" s="42"/>
      <c r="GHQ3" s="42"/>
      <c r="GHR3" s="42"/>
      <c r="GHS3" s="42"/>
      <c r="GHT3" s="42"/>
      <c r="GHU3" s="42"/>
      <c r="GHV3" s="42"/>
      <c r="GHW3" s="42"/>
      <c r="GHX3" s="42"/>
      <c r="GHY3" s="42"/>
      <c r="GHZ3" s="42"/>
      <c r="GIA3" s="42"/>
      <c r="GIB3" s="42"/>
      <c r="GIC3" s="42"/>
      <c r="GID3" s="42"/>
      <c r="GIE3" s="42"/>
      <c r="GIF3" s="42"/>
      <c r="GIG3" s="42"/>
      <c r="GIH3" s="42"/>
      <c r="GII3" s="42"/>
      <c r="GIJ3" s="42"/>
      <c r="GIK3" s="42"/>
      <c r="GIL3" s="42"/>
      <c r="GIM3" s="42"/>
      <c r="GIN3" s="42"/>
      <c r="GIO3" s="42"/>
      <c r="GIP3" s="42"/>
      <c r="GIQ3" s="42"/>
      <c r="GIR3" s="42"/>
      <c r="GIS3" s="42"/>
      <c r="GIT3" s="42"/>
      <c r="GIU3" s="42"/>
      <c r="GIV3" s="42"/>
      <c r="GIW3" s="42"/>
      <c r="GIX3" s="42"/>
      <c r="GIY3" s="42"/>
      <c r="GIZ3" s="42"/>
      <c r="GJA3" s="42"/>
      <c r="GJB3" s="42"/>
      <c r="GJC3" s="42"/>
      <c r="GJD3" s="42"/>
      <c r="GJE3" s="42"/>
      <c r="GJF3" s="42"/>
      <c r="GJG3" s="42"/>
      <c r="GJH3" s="42"/>
      <c r="GJI3" s="42"/>
      <c r="GJJ3" s="42"/>
      <c r="GJK3" s="42"/>
      <c r="GJL3" s="42"/>
      <c r="GJM3" s="42"/>
      <c r="GJN3" s="42"/>
      <c r="GJO3" s="42"/>
      <c r="GJP3" s="42"/>
      <c r="GJQ3" s="42"/>
      <c r="GJR3" s="42"/>
      <c r="GJS3" s="42"/>
      <c r="GJT3" s="42"/>
      <c r="GJU3" s="42"/>
      <c r="GJV3" s="42"/>
      <c r="GJW3" s="42"/>
      <c r="GJX3" s="42"/>
      <c r="GJY3" s="42"/>
      <c r="GJZ3" s="42"/>
      <c r="GKA3" s="42"/>
      <c r="GKB3" s="42"/>
      <c r="GKC3" s="42"/>
      <c r="GKD3" s="42"/>
      <c r="GKE3" s="42"/>
      <c r="GKF3" s="42"/>
      <c r="GKG3" s="42"/>
      <c r="GKH3" s="42"/>
      <c r="GKI3" s="42"/>
      <c r="GKJ3" s="42"/>
      <c r="GKK3" s="42"/>
      <c r="GKL3" s="42"/>
      <c r="GKM3" s="42"/>
      <c r="GKN3" s="42"/>
      <c r="GKO3" s="42"/>
      <c r="GKP3" s="42"/>
      <c r="GKQ3" s="42"/>
      <c r="GKR3" s="42"/>
      <c r="GKS3" s="42"/>
      <c r="GKT3" s="42"/>
      <c r="GKU3" s="42"/>
      <c r="GKV3" s="42"/>
      <c r="GKW3" s="42"/>
      <c r="GKX3" s="42"/>
      <c r="GKY3" s="42"/>
      <c r="GKZ3" s="42"/>
      <c r="GLA3" s="42"/>
      <c r="GLB3" s="42"/>
      <c r="GLC3" s="42"/>
      <c r="GLD3" s="42"/>
      <c r="GLE3" s="42"/>
      <c r="GLF3" s="42"/>
      <c r="GLG3" s="42"/>
      <c r="GLH3" s="42"/>
      <c r="GLI3" s="42"/>
      <c r="GLJ3" s="42"/>
      <c r="GLK3" s="42"/>
      <c r="GLL3" s="42"/>
      <c r="GLM3" s="42"/>
      <c r="GLN3" s="42"/>
      <c r="GLO3" s="42"/>
      <c r="GLP3" s="42"/>
      <c r="GLQ3" s="42"/>
      <c r="GLR3" s="42"/>
      <c r="GLS3" s="42"/>
      <c r="GLT3" s="42"/>
      <c r="GLU3" s="42"/>
      <c r="GLV3" s="42"/>
      <c r="GLW3" s="42"/>
      <c r="GLX3" s="42"/>
      <c r="GLY3" s="42"/>
      <c r="GLZ3" s="42"/>
      <c r="GMA3" s="42"/>
      <c r="GMB3" s="42"/>
      <c r="GMC3" s="42"/>
      <c r="GMD3" s="42"/>
      <c r="GME3" s="42"/>
      <c r="GMF3" s="42"/>
      <c r="GMG3" s="42"/>
      <c r="GMH3" s="42"/>
      <c r="GMI3" s="42"/>
      <c r="GMJ3" s="42"/>
      <c r="GMK3" s="42"/>
      <c r="GML3" s="42"/>
      <c r="GMM3" s="42"/>
      <c r="GMN3" s="42"/>
      <c r="GMO3" s="42"/>
      <c r="GMP3" s="42"/>
      <c r="GMQ3" s="42"/>
      <c r="GMR3" s="42"/>
      <c r="GMS3" s="42"/>
      <c r="GMT3" s="42"/>
      <c r="GMU3" s="42"/>
      <c r="GMV3" s="42"/>
      <c r="GMW3" s="42"/>
      <c r="GMX3" s="42"/>
      <c r="GMY3" s="42"/>
      <c r="GMZ3" s="42"/>
      <c r="GNA3" s="42"/>
      <c r="GNB3" s="42"/>
      <c r="GNC3" s="42"/>
      <c r="GND3" s="42"/>
      <c r="GNE3" s="42"/>
      <c r="GNF3" s="42"/>
      <c r="GNG3" s="42"/>
      <c r="GNH3" s="42"/>
      <c r="GNI3" s="42"/>
      <c r="GNJ3" s="42"/>
      <c r="GNK3" s="42"/>
      <c r="GNL3" s="42"/>
      <c r="GNM3" s="42"/>
      <c r="GNN3" s="42"/>
      <c r="GNO3" s="42"/>
      <c r="GNP3" s="42"/>
      <c r="GNQ3" s="42"/>
      <c r="GNR3" s="42"/>
      <c r="GNS3" s="42"/>
      <c r="GNT3" s="42"/>
      <c r="GNU3" s="42"/>
      <c r="GNV3" s="42"/>
      <c r="GNW3" s="42"/>
      <c r="GNX3" s="42"/>
      <c r="GNY3" s="42"/>
      <c r="GNZ3" s="42"/>
      <c r="GOA3" s="42"/>
      <c r="GOB3" s="42"/>
      <c r="GOC3" s="42"/>
      <c r="GOD3" s="42"/>
      <c r="GOE3" s="42"/>
      <c r="GOF3" s="42"/>
      <c r="GOG3" s="42"/>
      <c r="GOH3" s="42"/>
      <c r="GOI3" s="42"/>
      <c r="GOJ3" s="42"/>
      <c r="GOK3" s="42"/>
      <c r="GOL3" s="42"/>
      <c r="GOM3" s="42"/>
      <c r="GON3" s="42"/>
      <c r="GOO3" s="42"/>
      <c r="GOP3" s="42"/>
      <c r="GOQ3" s="42"/>
      <c r="GOR3" s="42"/>
      <c r="GOS3" s="42"/>
      <c r="GOT3" s="42"/>
      <c r="GOU3" s="42"/>
      <c r="GOV3" s="42"/>
      <c r="GOW3" s="42"/>
      <c r="GOX3" s="42"/>
      <c r="GOY3" s="42"/>
      <c r="GOZ3" s="42"/>
      <c r="GPA3" s="42"/>
      <c r="GPB3" s="42"/>
      <c r="GPC3" s="42"/>
      <c r="GPD3" s="42"/>
      <c r="GPE3" s="42"/>
      <c r="GPF3" s="42"/>
      <c r="GPG3" s="42"/>
      <c r="GPH3" s="42"/>
      <c r="GPI3" s="42"/>
      <c r="GPJ3" s="42"/>
      <c r="GPK3" s="42"/>
      <c r="GPL3" s="42"/>
      <c r="GPM3" s="42"/>
      <c r="GPN3" s="42"/>
      <c r="GPO3" s="42"/>
      <c r="GPP3" s="42"/>
      <c r="GPQ3" s="42"/>
      <c r="GPR3" s="42"/>
      <c r="GPS3" s="42"/>
      <c r="GPT3" s="42"/>
      <c r="GPU3" s="42"/>
      <c r="GPV3" s="42"/>
      <c r="GPW3" s="42"/>
      <c r="GPX3" s="42"/>
      <c r="GPY3" s="42"/>
      <c r="GPZ3" s="42"/>
      <c r="GQA3" s="42"/>
      <c r="GQB3" s="42"/>
      <c r="GQC3" s="42"/>
      <c r="GQD3" s="42"/>
      <c r="GQE3" s="42"/>
      <c r="GQF3" s="42"/>
      <c r="GQG3" s="42"/>
      <c r="GQH3" s="42"/>
      <c r="GQI3" s="42"/>
      <c r="GQJ3" s="42"/>
      <c r="GQK3" s="42"/>
      <c r="GQL3" s="42"/>
      <c r="GQM3" s="42"/>
      <c r="GQN3" s="42"/>
      <c r="GQO3" s="42"/>
      <c r="GQP3" s="42"/>
      <c r="GQQ3" s="42"/>
      <c r="GQR3" s="42"/>
      <c r="GQS3" s="42"/>
      <c r="GQT3" s="42"/>
      <c r="GQU3" s="42"/>
      <c r="GQV3" s="42"/>
      <c r="GQW3" s="42"/>
      <c r="GQX3" s="42"/>
      <c r="GQY3" s="42"/>
      <c r="GQZ3" s="42"/>
      <c r="GRA3" s="42"/>
      <c r="GRB3" s="42"/>
      <c r="GRC3" s="42"/>
      <c r="GRD3" s="42"/>
      <c r="GRE3" s="42"/>
      <c r="GRF3" s="42"/>
      <c r="GRG3" s="42"/>
      <c r="GRH3" s="42"/>
      <c r="GRI3" s="42"/>
      <c r="GRJ3" s="42"/>
      <c r="GRK3" s="42"/>
      <c r="GRL3" s="42"/>
      <c r="GRM3" s="42"/>
      <c r="GRN3" s="42"/>
      <c r="GRO3" s="42"/>
      <c r="GRP3" s="42"/>
      <c r="GRQ3" s="42"/>
      <c r="GRR3" s="42"/>
      <c r="GRS3" s="42"/>
      <c r="GRT3" s="42"/>
      <c r="GRU3" s="42"/>
      <c r="GRV3" s="42"/>
      <c r="GRW3" s="42"/>
      <c r="GRX3" s="42"/>
      <c r="GRY3" s="42"/>
      <c r="GRZ3" s="42"/>
      <c r="GSA3" s="42"/>
      <c r="GSB3" s="42"/>
      <c r="GSC3" s="42"/>
      <c r="GSD3" s="42"/>
      <c r="GSE3" s="42"/>
      <c r="GSF3" s="42"/>
      <c r="GSG3" s="42"/>
      <c r="GSH3" s="42"/>
      <c r="GSI3" s="42"/>
      <c r="GSJ3" s="42"/>
      <c r="GSK3" s="42"/>
      <c r="GSL3" s="42"/>
      <c r="GSM3" s="42"/>
      <c r="GSN3" s="42"/>
      <c r="GSO3" s="42"/>
      <c r="GSP3" s="42"/>
      <c r="GSQ3" s="42"/>
      <c r="GSR3" s="42"/>
      <c r="GSS3" s="42"/>
      <c r="GST3" s="42"/>
      <c r="GSU3" s="42"/>
      <c r="GSV3" s="42"/>
      <c r="GSW3" s="42"/>
      <c r="GSX3" s="42"/>
      <c r="GSY3" s="42"/>
      <c r="GSZ3" s="42"/>
      <c r="GTA3" s="42"/>
      <c r="GTB3" s="42"/>
      <c r="GTC3" s="42"/>
      <c r="GTD3" s="42"/>
      <c r="GTE3" s="42"/>
      <c r="GTF3" s="42"/>
      <c r="GTG3" s="42"/>
      <c r="GTH3" s="42"/>
      <c r="GTI3" s="42"/>
      <c r="GTJ3" s="42"/>
      <c r="GTK3" s="42"/>
      <c r="GTL3" s="42"/>
      <c r="GTM3" s="42"/>
      <c r="GTN3" s="42"/>
      <c r="GTO3" s="42"/>
      <c r="GTP3" s="42"/>
      <c r="GTQ3" s="42"/>
      <c r="GTR3" s="42"/>
      <c r="GTS3" s="42"/>
      <c r="GTT3" s="42"/>
      <c r="GTU3" s="42"/>
      <c r="GTV3" s="42"/>
      <c r="GTW3" s="42"/>
      <c r="GTX3" s="42"/>
      <c r="GTY3" s="42"/>
      <c r="GTZ3" s="42"/>
      <c r="GUA3" s="42"/>
      <c r="GUB3" s="42"/>
      <c r="GUC3" s="42"/>
      <c r="GUD3" s="42"/>
      <c r="GUE3" s="42"/>
      <c r="GUF3" s="42"/>
      <c r="GUG3" s="42"/>
      <c r="GUH3" s="42"/>
      <c r="GUI3" s="42"/>
      <c r="GUJ3" s="42"/>
      <c r="GUK3" s="42"/>
      <c r="GUL3" s="42"/>
      <c r="GUM3" s="42"/>
      <c r="GUN3" s="42"/>
      <c r="GUO3" s="42"/>
      <c r="GUP3" s="42"/>
      <c r="GUQ3" s="42"/>
      <c r="GUR3" s="42"/>
      <c r="GUS3" s="42"/>
      <c r="GUT3" s="42"/>
      <c r="GUU3" s="42"/>
      <c r="GUV3" s="42"/>
      <c r="GUW3" s="42"/>
      <c r="GUX3" s="42"/>
      <c r="GUY3" s="42"/>
      <c r="GUZ3" s="42"/>
      <c r="GVA3" s="42"/>
      <c r="GVB3" s="42"/>
      <c r="GVC3" s="42"/>
      <c r="GVD3" s="42"/>
      <c r="GVE3" s="42"/>
      <c r="GVF3" s="42"/>
      <c r="GVG3" s="42"/>
      <c r="GVH3" s="42"/>
      <c r="GVI3" s="42"/>
      <c r="GVJ3" s="42"/>
      <c r="GVK3" s="42"/>
      <c r="GVL3" s="42"/>
      <c r="GVM3" s="42"/>
      <c r="GVN3" s="42"/>
      <c r="GVO3" s="42"/>
      <c r="GVP3" s="42"/>
      <c r="GVQ3" s="42"/>
      <c r="GVR3" s="42"/>
      <c r="GVS3" s="42"/>
      <c r="GVT3" s="42"/>
      <c r="GVU3" s="42"/>
      <c r="GVV3" s="42"/>
      <c r="GVW3" s="42"/>
      <c r="GVX3" s="42"/>
      <c r="GVY3" s="42"/>
      <c r="GVZ3" s="42"/>
      <c r="GWA3" s="42"/>
      <c r="GWB3" s="42"/>
      <c r="GWC3" s="42"/>
      <c r="GWD3" s="42"/>
      <c r="GWE3" s="42"/>
      <c r="GWF3" s="42"/>
      <c r="GWG3" s="42"/>
      <c r="GWH3" s="42"/>
      <c r="GWI3" s="42"/>
      <c r="GWJ3" s="42"/>
      <c r="GWK3" s="42"/>
      <c r="GWL3" s="42"/>
      <c r="GWM3" s="42"/>
      <c r="GWN3" s="42"/>
      <c r="GWO3" s="42"/>
      <c r="GWP3" s="42"/>
      <c r="GWQ3" s="42"/>
      <c r="GWR3" s="42"/>
      <c r="GWS3" s="42"/>
      <c r="GWT3" s="42"/>
      <c r="GWU3" s="42"/>
      <c r="GWV3" s="42"/>
      <c r="GWW3" s="42"/>
      <c r="GWX3" s="42"/>
      <c r="GWY3" s="42"/>
      <c r="GWZ3" s="42"/>
      <c r="GXA3" s="42"/>
      <c r="GXB3" s="42"/>
      <c r="GXC3" s="42"/>
      <c r="GXD3" s="42"/>
      <c r="GXE3" s="42"/>
      <c r="GXF3" s="42"/>
      <c r="GXG3" s="42"/>
      <c r="GXH3" s="42"/>
      <c r="GXI3" s="42"/>
      <c r="GXJ3" s="42"/>
      <c r="GXK3" s="42"/>
      <c r="GXL3" s="42"/>
      <c r="GXM3" s="42"/>
      <c r="GXN3" s="42"/>
      <c r="GXO3" s="42"/>
      <c r="GXP3" s="42"/>
      <c r="GXQ3" s="42"/>
      <c r="GXR3" s="42"/>
      <c r="GXS3" s="42"/>
      <c r="GXT3" s="42"/>
      <c r="GXU3" s="42"/>
      <c r="GXV3" s="42"/>
      <c r="GXW3" s="42"/>
      <c r="GXX3" s="42"/>
      <c r="GXY3" s="42"/>
      <c r="GXZ3" s="42"/>
      <c r="GYA3" s="42"/>
      <c r="GYB3" s="42"/>
      <c r="GYC3" s="42"/>
      <c r="GYD3" s="42"/>
      <c r="GYE3" s="42"/>
      <c r="GYF3" s="42"/>
      <c r="GYG3" s="42"/>
      <c r="GYH3" s="42"/>
      <c r="GYI3" s="42"/>
      <c r="GYJ3" s="42"/>
      <c r="GYK3" s="42"/>
      <c r="GYL3" s="42"/>
      <c r="GYM3" s="42"/>
      <c r="GYN3" s="42"/>
      <c r="GYO3" s="42"/>
      <c r="GYP3" s="42"/>
      <c r="GYQ3" s="42"/>
      <c r="GYR3" s="42"/>
      <c r="GYS3" s="42"/>
      <c r="GYT3" s="42"/>
      <c r="GYU3" s="42"/>
      <c r="GYV3" s="42"/>
      <c r="GYW3" s="42"/>
      <c r="GYX3" s="42"/>
      <c r="GYY3" s="42"/>
      <c r="GYZ3" s="42"/>
      <c r="GZA3" s="42"/>
      <c r="GZB3" s="42"/>
      <c r="GZC3" s="42"/>
      <c r="GZD3" s="42"/>
      <c r="GZE3" s="42"/>
      <c r="GZF3" s="42"/>
      <c r="GZG3" s="42"/>
      <c r="GZH3" s="42"/>
      <c r="GZI3" s="42"/>
      <c r="GZJ3" s="42"/>
      <c r="GZK3" s="42"/>
      <c r="GZL3" s="42"/>
      <c r="GZM3" s="42"/>
      <c r="GZN3" s="42"/>
      <c r="GZO3" s="42"/>
      <c r="GZP3" s="42"/>
      <c r="GZQ3" s="42"/>
      <c r="GZR3" s="42"/>
      <c r="GZS3" s="42"/>
      <c r="GZT3" s="42"/>
      <c r="GZU3" s="42"/>
      <c r="GZV3" s="42"/>
      <c r="GZW3" s="42"/>
      <c r="GZX3" s="42"/>
      <c r="GZY3" s="42"/>
      <c r="GZZ3" s="42"/>
      <c r="HAA3" s="42"/>
      <c r="HAB3" s="42"/>
      <c r="HAC3" s="42"/>
      <c r="HAD3" s="42"/>
      <c r="HAE3" s="42"/>
      <c r="HAF3" s="42"/>
      <c r="HAG3" s="42"/>
      <c r="HAH3" s="42"/>
      <c r="HAI3" s="42"/>
      <c r="HAJ3" s="42"/>
      <c r="HAK3" s="42"/>
      <c r="HAL3" s="42"/>
      <c r="HAM3" s="42"/>
      <c r="HAN3" s="42"/>
      <c r="HAO3" s="42"/>
      <c r="HAP3" s="42"/>
      <c r="HAQ3" s="42"/>
      <c r="HAR3" s="42"/>
      <c r="HAS3" s="42"/>
      <c r="HAT3" s="42"/>
      <c r="HAU3" s="42"/>
      <c r="HAV3" s="42"/>
      <c r="HAW3" s="42"/>
      <c r="HAX3" s="42"/>
      <c r="HAY3" s="42"/>
      <c r="HAZ3" s="42"/>
      <c r="HBA3" s="42"/>
      <c r="HBB3" s="42"/>
      <c r="HBC3" s="42"/>
      <c r="HBD3" s="42"/>
      <c r="HBE3" s="42"/>
      <c r="HBF3" s="42"/>
      <c r="HBG3" s="42"/>
      <c r="HBH3" s="42"/>
      <c r="HBI3" s="42"/>
      <c r="HBJ3" s="42"/>
      <c r="HBK3" s="42"/>
      <c r="HBL3" s="42"/>
      <c r="HBM3" s="42"/>
      <c r="HBN3" s="42"/>
      <c r="HBO3" s="42"/>
      <c r="HBP3" s="42"/>
      <c r="HBQ3" s="42"/>
      <c r="HBR3" s="42"/>
      <c r="HBS3" s="42"/>
      <c r="HBT3" s="42"/>
      <c r="HBU3" s="42"/>
      <c r="HBV3" s="42"/>
      <c r="HBW3" s="42"/>
      <c r="HBX3" s="42"/>
      <c r="HBY3" s="42"/>
      <c r="HBZ3" s="42"/>
      <c r="HCA3" s="42"/>
      <c r="HCB3" s="42"/>
      <c r="HCC3" s="42"/>
      <c r="HCD3" s="42"/>
      <c r="HCE3" s="42"/>
      <c r="HCF3" s="42"/>
      <c r="HCG3" s="42"/>
      <c r="HCH3" s="42"/>
      <c r="HCI3" s="42"/>
      <c r="HCJ3" s="42"/>
      <c r="HCK3" s="42"/>
      <c r="HCL3" s="42"/>
      <c r="HCM3" s="42"/>
      <c r="HCN3" s="42"/>
      <c r="HCO3" s="42"/>
      <c r="HCP3" s="42"/>
      <c r="HCQ3" s="42"/>
      <c r="HCR3" s="42"/>
      <c r="HCS3" s="42"/>
      <c r="HCT3" s="42"/>
      <c r="HCU3" s="42"/>
      <c r="HCV3" s="42"/>
      <c r="HCW3" s="42"/>
      <c r="HCX3" s="42"/>
      <c r="HCY3" s="42"/>
      <c r="HCZ3" s="42"/>
      <c r="HDA3" s="42"/>
      <c r="HDB3" s="42"/>
      <c r="HDC3" s="42"/>
      <c r="HDD3" s="42"/>
      <c r="HDE3" s="42"/>
      <c r="HDF3" s="42"/>
      <c r="HDG3" s="42"/>
      <c r="HDH3" s="42"/>
      <c r="HDI3" s="42"/>
      <c r="HDJ3" s="42"/>
      <c r="HDK3" s="42"/>
      <c r="HDL3" s="42"/>
      <c r="HDM3" s="42"/>
      <c r="HDN3" s="42"/>
      <c r="HDO3" s="42"/>
      <c r="HDP3" s="42"/>
      <c r="HDQ3" s="42"/>
      <c r="HDR3" s="42"/>
      <c r="HDS3" s="42"/>
      <c r="HDT3" s="42"/>
      <c r="HDU3" s="42"/>
      <c r="HDV3" s="42"/>
      <c r="HDW3" s="42"/>
      <c r="HDX3" s="42"/>
      <c r="HDY3" s="42"/>
      <c r="HDZ3" s="42"/>
      <c r="HEA3" s="42"/>
      <c r="HEB3" s="42"/>
      <c r="HEC3" s="42"/>
      <c r="HED3" s="42"/>
      <c r="HEE3" s="42"/>
      <c r="HEF3" s="42"/>
      <c r="HEG3" s="42"/>
      <c r="HEH3" s="42"/>
      <c r="HEI3" s="42"/>
      <c r="HEJ3" s="42"/>
      <c r="HEK3" s="42"/>
      <c r="HEL3" s="42"/>
      <c r="HEM3" s="42"/>
      <c r="HEN3" s="42"/>
      <c r="HEO3" s="42"/>
      <c r="HEP3" s="42"/>
      <c r="HEQ3" s="42"/>
      <c r="HER3" s="42"/>
      <c r="HES3" s="42"/>
      <c r="HET3" s="42"/>
      <c r="HEU3" s="42"/>
      <c r="HEV3" s="42"/>
      <c r="HEW3" s="42"/>
      <c r="HEX3" s="42"/>
      <c r="HEY3" s="42"/>
      <c r="HEZ3" s="42"/>
      <c r="HFA3" s="42"/>
      <c r="HFB3" s="42"/>
      <c r="HFC3" s="42"/>
      <c r="HFD3" s="42"/>
      <c r="HFE3" s="42"/>
      <c r="HFF3" s="42"/>
      <c r="HFG3" s="42"/>
      <c r="HFH3" s="42"/>
      <c r="HFI3" s="42"/>
      <c r="HFJ3" s="42"/>
      <c r="HFK3" s="42"/>
      <c r="HFL3" s="42"/>
      <c r="HFM3" s="42"/>
      <c r="HFN3" s="42"/>
      <c r="HFO3" s="42"/>
      <c r="HFP3" s="42"/>
      <c r="HFQ3" s="42"/>
      <c r="HFR3" s="42"/>
      <c r="HFS3" s="42"/>
      <c r="HFT3" s="42"/>
      <c r="HFU3" s="42"/>
      <c r="HFV3" s="42"/>
      <c r="HFW3" s="42"/>
      <c r="HFX3" s="42"/>
      <c r="HFY3" s="42"/>
      <c r="HFZ3" s="42"/>
      <c r="HGA3" s="42"/>
      <c r="HGB3" s="42"/>
      <c r="HGC3" s="42"/>
      <c r="HGD3" s="42"/>
      <c r="HGE3" s="42"/>
      <c r="HGF3" s="42"/>
      <c r="HGG3" s="42"/>
      <c r="HGH3" s="42"/>
      <c r="HGI3" s="42"/>
      <c r="HGJ3" s="42"/>
      <c r="HGK3" s="42"/>
      <c r="HGL3" s="42"/>
      <c r="HGM3" s="42"/>
      <c r="HGN3" s="42"/>
      <c r="HGO3" s="42"/>
      <c r="HGP3" s="42"/>
      <c r="HGQ3" s="42"/>
      <c r="HGR3" s="42"/>
      <c r="HGS3" s="42"/>
      <c r="HGT3" s="42"/>
      <c r="HGU3" s="42"/>
      <c r="HGV3" s="42"/>
      <c r="HGW3" s="42"/>
      <c r="HGX3" s="42"/>
      <c r="HGY3" s="42"/>
      <c r="HGZ3" s="42"/>
      <c r="HHA3" s="42"/>
      <c r="HHB3" s="42"/>
      <c r="HHC3" s="42"/>
      <c r="HHD3" s="42"/>
      <c r="HHE3" s="42"/>
      <c r="HHF3" s="42"/>
      <c r="HHG3" s="42"/>
      <c r="HHH3" s="42"/>
      <c r="HHI3" s="42"/>
      <c r="HHJ3" s="42"/>
      <c r="HHK3" s="42"/>
      <c r="HHL3" s="42"/>
      <c r="HHM3" s="42"/>
      <c r="HHN3" s="42"/>
      <c r="HHO3" s="42"/>
      <c r="HHP3" s="42"/>
      <c r="HHQ3" s="42"/>
      <c r="HHR3" s="42"/>
      <c r="HHS3" s="42"/>
      <c r="HHT3" s="42"/>
      <c r="HHU3" s="42"/>
      <c r="HHV3" s="42"/>
      <c r="HHW3" s="42"/>
      <c r="HHX3" s="42"/>
      <c r="HHY3" s="42"/>
      <c r="HHZ3" s="42"/>
      <c r="HIA3" s="42"/>
      <c r="HIB3" s="42"/>
      <c r="HIC3" s="42"/>
      <c r="HID3" s="42"/>
      <c r="HIE3" s="42"/>
      <c r="HIF3" s="42"/>
      <c r="HIG3" s="42"/>
      <c r="HIH3" s="42"/>
      <c r="HII3" s="42"/>
      <c r="HIJ3" s="42"/>
      <c r="HIK3" s="42"/>
      <c r="HIL3" s="42"/>
      <c r="HIM3" s="42"/>
      <c r="HIN3" s="42"/>
      <c r="HIO3" s="42"/>
      <c r="HIP3" s="42"/>
      <c r="HIQ3" s="42"/>
      <c r="HIR3" s="42"/>
      <c r="HIS3" s="42"/>
      <c r="HIT3" s="42"/>
      <c r="HIU3" s="42"/>
      <c r="HIV3" s="42"/>
      <c r="HIW3" s="42"/>
      <c r="HIX3" s="42"/>
      <c r="HIY3" s="42"/>
      <c r="HIZ3" s="42"/>
      <c r="HJA3" s="42"/>
      <c r="HJB3" s="42"/>
      <c r="HJC3" s="42"/>
      <c r="HJD3" s="42"/>
      <c r="HJE3" s="42"/>
      <c r="HJF3" s="42"/>
      <c r="HJG3" s="42"/>
      <c r="HJH3" s="42"/>
      <c r="HJI3" s="42"/>
      <c r="HJJ3" s="42"/>
      <c r="HJK3" s="42"/>
      <c r="HJL3" s="42"/>
      <c r="HJM3" s="42"/>
      <c r="HJN3" s="42"/>
      <c r="HJO3" s="42"/>
      <c r="HJP3" s="42"/>
      <c r="HJQ3" s="42"/>
      <c r="HJR3" s="42"/>
      <c r="HJS3" s="42"/>
      <c r="HJT3" s="42"/>
      <c r="HJU3" s="42"/>
      <c r="HJV3" s="42"/>
      <c r="HJW3" s="42"/>
      <c r="HJX3" s="42"/>
      <c r="HJY3" s="42"/>
      <c r="HJZ3" s="42"/>
      <c r="HKA3" s="42"/>
      <c r="HKB3" s="42"/>
      <c r="HKC3" s="42"/>
      <c r="HKD3" s="42"/>
      <c r="HKE3" s="42"/>
      <c r="HKF3" s="42"/>
      <c r="HKG3" s="42"/>
      <c r="HKH3" s="42"/>
      <c r="HKI3" s="42"/>
      <c r="HKJ3" s="42"/>
      <c r="HKK3" s="42"/>
      <c r="HKL3" s="42"/>
      <c r="HKM3" s="42"/>
      <c r="HKN3" s="42"/>
      <c r="HKO3" s="42"/>
      <c r="HKP3" s="42"/>
      <c r="HKQ3" s="42"/>
      <c r="HKR3" s="42"/>
      <c r="HKS3" s="42"/>
      <c r="HKT3" s="42"/>
      <c r="HKU3" s="42"/>
      <c r="HKV3" s="42"/>
      <c r="HKW3" s="42"/>
      <c r="HKX3" s="42"/>
      <c r="HKY3" s="42"/>
      <c r="HKZ3" s="42"/>
      <c r="HLA3" s="42"/>
      <c r="HLB3" s="42"/>
      <c r="HLC3" s="42"/>
      <c r="HLD3" s="42"/>
      <c r="HLE3" s="42"/>
      <c r="HLF3" s="42"/>
      <c r="HLG3" s="42"/>
      <c r="HLH3" s="42"/>
      <c r="HLI3" s="42"/>
      <c r="HLJ3" s="42"/>
      <c r="HLK3" s="42"/>
      <c r="HLL3" s="42"/>
      <c r="HLM3" s="42"/>
      <c r="HLN3" s="42"/>
      <c r="HLO3" s="42"/>
      <c r="HLP3" s="42"/>
      <c r="HLQ3" s="42"/>
      <c r="HLR3" s="42"/>
      <c r="HLS3" s="42"/>
      <c r="HLT3" s="42"/>
      <c r="HLU3" s="42"/>
      <c r="HLV3" s="42"/>
      <c r="HLW3" s="42"/>
      <c r="HLX3" s="42"/>
      <c r="HLY3" s="42"/>
      <c r="HLZ3" s="42"/>
      <c r="HMA3" s="42"/>
      <c r="HMB3" s="42"/>
      <c r="HMC3" s="42"/>
      <c r="HMD3" s="42"/>
      <c r="HME3" s="42"/>
      <c r="HMF3" s="42"/>
      <c r="HMG3" s="42"/>
      <c r="HMH3" s="42"/>
      <c r="HMI3" s="42"/>
      <c r="HMJ3" s="42"/>
      <c r="HMK3" s="42"/>
      <c r="HML3" s="42"/>
      <c r="HMM3" s="42"/>
      <c r="HMN3" s="42"/>
      <c r="HMO3" s="42"/>
      <c r="HMP3" s="42"/>
      <c r="HMQ3" s="42"/>
      <c r="HMR3" s="42"/>
      <c r="HMS3" s="42"/>
      <c r="HMT3" s="42"/>
      <c r="HMU3" s="42"/>
      <c r="HMV3" s="42"/>
      <c r="HMW3" s="42"/>
      <c r="HMX3" s="42"/>
      <c r="HMY3" s="42"/>
      <c r="HMZ3" s="42"/>
      <c r="HNA3" s="42"/>
      <c r="HNB3" s="42"/>
      <c r="HNC3" s="42"/>
      <c r="HND3" s="42"/>
      <c r="HNE3" s="42"/>
      <c r="HNF3" s="42"/>
      <c r="HNG3" s="42"/>
      <c r="HNH3" s="42"/>
      <c r="HNI3" s="42"/>
      <c r="HNJ3" s="42"/>
      <c r="HNK3" s="42"/>
      <c r="HNL3" s="42"/>
      <c r="HNM3" s="42"/>
      <c r="HNN3" s="42"/>
      <c r="HNO3" s="42"/>
      <c r="HNP3" s="42"/>
      <c r="HNQ3" s="42"/>
      <c r="HNR3" s="42"/>
      <c r="HNS3" s="42"/>
      <c r="HNT3" s="42"/>
      <c r="HNU3" s="42"/>
      <c r="HNV3" s="42"/>
      <c r="HNW3" s="42"/>
      <c r="HNX3" s="42"/>
      <c r="HNY3" s="42"/>
      <c r="HNZ3" s="42"/>
      <c r="HOA3" s="42"/>
      <c r="HOB3" s="42"/>
      <c r="HOC3" s="42"/>
      <c r="HOD3" s="42"/>
      <c r="HOE3" s="42"/>
      <c r="HOF3" s="42"/>
      <c r="HOG3" s="42"/>
      <c r="HOH3" s="42"/>
      <c r="HOI3" s="42"/>
      <c r="HOJ3" s="42"/>
      <c r="HOK3" s="42"/>
      <c r="HOL3" s="42"/>
      <c r="HOM3" s="42"/>
      <c r="HON3" s="42"/>
      <c r="HOO3" s="42"/>
      <c r="HOP3" s="42"/>
      <c r="HOQ3" s="42"/>
      <c r="HOR3" s="42"/>
      <c r="HOS3" s="42"/>
      <c r="HOT3" s="42"/>
      <c r="HOU3" s="42"/>
      <c r="HOV3" s="42"/>
      <c r="HOW3" s="42"/>
      <c r="HOX3" s="42"/>
      <c r="HOY3" s="42"/>
      <c r="HOZ3" s="42"/>
      <c r="HPA3" s="42"/>
      <c r="HPB3" s="42"/>
      <c r="HPC3" s="42"/>
      <c r="HPD3" s="42"/>
      <c r="HPE3" s="42"/>
      <c r="HPF3" s="42"/>
      <c r="HPG3" s="42"/>
      <c r="HPH3" s="42"/>
      <c r="HPI3" s="42"/>
      <c r="HPJ3" s="42"/>
      <c r="HPK3" s="42"/>
      <c r="HPL3" s="42"/>
      <c r="HPM3" s="42"/>
      <c r="HPN3" s="42"/>
      <c r="HPO3" s="42"/>
      <c r="HPP3" s="42"/>
      <c r="HPQ3" s="42"/>
      <c r="HPR3" s="42"/>
      <c r="HPS3" s="42"/>
      <c r="HPT3" s="42"/>
      <c r="HPU3" s="42"/>
      <c r="HPV3" s="42"/>
      <c r="HPW3" s="42"/>
      <c r="HPX3" s="42"/>
      <c r="HPY3" s="42"/>
      <c r="HPZ3" s="42"/>
      <c r="HQA3" s="42"/>
      <c r="HQB3" s="42"/>
      <c r="HQC3" s="42"/>
      <c r="HQD3" s="42"/>
      <c r="HQE3" s="42"/>
      <c r="HQF3" s="42"/>
      <c r="HQG3" s="42"/>
      <c r="HQH3" s="42"/>
      <c r="HQI3" s="42"/>
      <c r="HQJ3" s="42"/>
      <c r="HQK3" s="42"/>
      <c r="HQL3" s="42"/>
      <c r="HQM3" s="42"/>
      <c r="HQN3" s="42"/>
      <c r="HQO3" s="42"/>
      <c r="HQP3" s="42"/>
      <c r="HQQ3" s="42"/>
      <c r="HQR3" s="42"/>
      <c r="HQS3" s="42"/>
      <c r="HQT3" s="42"/>
      <c r="HQU3" s="42"/>
      <c r="HQV3" s="42"/>
      <c r="HQW3" s="42"/>
      <c r="HQX3" s="42"/>
      <c r="HQY3" s="42"/>
      <c r="HQZ3" s="42"/>
      <c r="HRA3" s="42"/>
      <c r="HRB3" s="42"/>
      <c r="HRC3" s="42"/>
      <c r="HRD3" s="42"/>
      <c r="HRE3" s="42"/>
      <c r="HRF3" s="42"/>
      <c r="HRG3" s="42"/>
      <c r="HRH3" s="42"/>
      <c r="HRI3" s="42"/>
      <c r="HRJ3" s="42"/>
      <c r="HRK3" s="42"/>
      <c r="HRL3" s="42"/>
      <c r="HRM3" s="42"/>
      <c r="HRN3" s="42"/>
      <c r="HRO3" s="42"/>
      <c r="HRP3" s="42"/>
      <c r="HRQ3" s="42"/>
      <c r="HRR3" s="42"/>
      <c r="HRS3" s="42"/>
      <c r="HRT3" s="42"/>
      <c r="HRU3" s="42"/>
      <c r="HRV3" s="42"/>
      <c r="HRW3" s="42"/>
      <c r="HRX3" s="42"/>
      <c r="HRY3" s="42"/>
      <c r="HRZ3" s="42"/>
      <c r="HSA3" s="42"/>
      <c r="HSB3" s="42"/>
      <c r="HSC3" s="42"/>
      <c r="HSD3" s="42"/>
      <c r="HSE3" s="42"/>
      <c r="HSF3" s="42"/>
      <c r="HSG3" s="42"/>
      <c r="HSH3" s="42"/>
      <c r="HSI3" s="42"/>
      <c r="HSJ3" s="42"/>
      <c r="HSK3" s="42"/>
      <c r="HSL3" s="42"/>
      <c r="HSM3" s="42"/>
      <c r="HSN3" s="42"/>
      <c r="HSO3" s="42"/>
      <c r="HSP3" s="42"/>
      <c r="HSQ3" s="42"/>
      <c r="HSR3" s="42"/>
      <c r="HSS3" s="42"/>
      <c r="HST3" s="42"/>
      <c r="HSU3" s="42"/>
      <c r="HSV3" s="42"/>
      <c r="HSW3" s="42"/>
      <c r="HSX3" s="42"/>
      <c r="HSY3" s="42"/>
      <c r="HSZ3" s="42"/>
      <c r="HTA3" s="42"/>
      <c r="HTB3" s="42"/>
      <c r="HTC3" s="42"/>
      <c r="HTD3" s="42"/>
      <c r="HTE3" s="42"/>
      <c r="HTF3" s="42"/>
      <c r="HTG3" s="42"/>
      <c r="HTH3" s="42"/>
      <c r="HTI3" s="42"/>
      <c r="HTJ3" s="42"/>
      <c r="HTK3" s="42"/>
      <c r="HTL3" s="42"/>
      <c r="HTM3" s="42"/>
      <c r="HTN3" s="42"/>
      <c r="HTO3" s="42"/>
      <c r="HTP3" s="42"/>
      <c r="HTQ3" s="42"/>
      <c r="HTR3" s="42"/>
      <c r="HTS3" s="42"/>
      <c r="HTT3" s="42"/>
      <c r="HTU3" s="42"/>
      <c r="HTV3" s="42"/>
      <c r="HTW3" s="42"/>
      <c r="HTX3" s="42"/>
      <c r="HTY3" s="42"/>
      <c r="HTZ3" s="42"/>
      <c r="HUA3" s="42"/>
      <c r="HUB3" s="42"/>
      <c r="HUC3" s="42"/>
      <c r="HUD3" s="42"/>
      <c r="HUE3" s="42"/>
      <c r="HUF3" s="42"/>
      <c r="HUG3" s="42"/>
      <c r="HUH3" s="42"/>
      <c r="HUI3" s="42"/>
      <c r="HUJ3" s="42"/>
      <c r="HUK3" s="42"/>
      <c r="HUL3" s="42"/>
      <c r="HUM3" s="42"/>
      <c r="HUN3" s="42"/>
      <c r="HUO3" s="42"/>
      <c r="HUP3" s="42"/>
      <c r="HUQ3" s="42"/>
      <c r="HUR3" s="42"/>
      <c r="HUS3" s="42"/>
      <c r="HUT3" s="42"/>
      <c r="HUU3" s="42"/>
      <c r="HUV3" s="42"/>
      <c r="HUW3" s="42"/>
      <c r="HUX3" s="42"/>
      <c r="HUY3" s="42"/>
      <c r="HUZ3" s="42"/>
      <c r="HVA3" s="42"/>
      <c r="HVB3" s="42"/>
      <c r="HVC3" s="42"/>
      <c r="HVD3" s="42"/>
      <c r="HVE3" s="42"/>
      <c r="HVF3" s="42"/>
      <c r="HVG3" s="42"/>
      <c r="HVH3" s="42"/>
      <c r="HVI3" s="42"/>
      <c r="HVJ3" s="42"/>
      <c r="HVK3" s="42"/>
      <c r="HVL3" s="42"/>
      <c r="HVM3" s="42"/>
      <c r="HVN3" s="42"/>
      <c r="HVO3" s="42"/>
      <c r="HVP3" s="42"/>
      <c r="HVQ3" s="42"/>
      <c r="HVR3" s="42"/>
      <c r="HVS3" s="42"/>
      <c r="HVT3" s="42"/>
      <c r="HVU3" s="42"/>
      <c r="HVV3" s="42"/>
      <c r="HVW3" s="42"/>
      <c r="HVX3" s="42"/>
      <c r="HVY3" s="42"/>
      <c r="HVZ3" s="42"/>
      <c r="HWA3" s="42"/>
      <c r="HWB3" s="42"/>
      <c r="HWC3" s="42"/>
      <c r="HWD3" s="42"/>
      <c r="HWE3" s="42"/>
      <c r="HWF3" s="42"/>
      <c r="HWG3" s="42"/>
      <c r="HWH3" s="42"/>
      <c r="HWI3" s="42"/>
      <c r="HWJ3" s="42"/>
      <c r="HWK3" s="42"/>
      <c r="HWL3" s="42"/>
      <c r="HWM3" s="42"/>
      <c r="HWN3" s="42"/>
      <c r="HWO3" s="42"/>
      <c r="HWP3" s="42"/>
      <c r="HWQ3" s="42"/>
      <c r="HWR3" s="42"/>
      <c r="HWS3" s="42"/>
      <c r="HWT3" s="42"/>
      <c r="HWU3" s="42"/>
      <c r="HWV3" s="42"/>
      <c r="HWW3" s="42"/>
      <c r="HWX3" s="42"/>
      <c r="HWY3" s="42"/>
      <c r="HWZ3" s="42"/>
      <c r="HXA3" s="42"/>
      <c r="HXB3" s="42"/>
      <c r="HXC3" s="42"/>
      <c r="HXD3" s="42"/>
      <c r="HXE3" s="42"/>
      <c r="HXF3" s="42"/>
      <c r="HXG3" s="42"/>
      <c r="HXH3" s="42"/>
      <c r="HXI3" s="42"/>
      <c r="HXJ3" s="42"/>
      <c r="HXK3" s="42"/>
      <c r="HXL3" s="42"/>
      <c r="HXM3" s="42"/>
      <c r="HXN3" s="42"/>
      <c r="HXO3" s="42"/>
      <c r="HXP3" s="42"/>
      <c r="HXQ3" s="42"/>
      <c r="HXR3" s="42"/>
      <c r="HXS3" s="42"/>
      <c r="HXT3" s="42"/>
      <c r="HXU3" s="42"/>
      <c r="HXV3" s="42"/>
      <c r="HXW3" s="42"/>
      <c r="HXX3" s="42"/>
      <c r="HXY3" s="42"/>
      <c r="HXZ3" s="42"/>
      <c r="HYA3" s="42"/>
      <c r="HYB3" s="42"/>
      <c r="HYC3" s="42"/>
      <c r="HYD3" s="42"/>
      <c r="HYE3" s="42"/>
      <c r="HYF3" s="42"/>
      <c r="HYG3" s="42"/>
      <c r="HYH3" s="42"/>
      <c r="HYI3" s="42"/>
      <c r="HYJ3" s="42"/>
      <c r="HYK3" s="42"/>
      <c r="HYL3" s="42"/>
      <c r="HYM3" s="42"/>
      <c r="HYN3" s="42"/>
      <c r="HYO3" s="42"/>
      <c r="HYP3" s="42"/>
      <c r="HYQ3" s="42"/>
      <c r="HYR3" s="42"/>
      <c r="HYS3" s="42"/>
      <c r="HYT3" s="42"/>
      <c r="HYU3" s="42"/>
      <c r="HYV3" s="42"/>
      <c r="HYW3" s="42"/>
      <c r="HYX3" s="42"/>
      <c r="HYY3" s="42"/>
      <c r="HYZ3" s="42"/>
      <c r="HZA3" s="42"/>
      <c r="HZB3" s="42"/>
      <c r="HZC3" s="42"/>
      <c r="HZD3" s="42"/>
      <c r="HZE3" s="42"/>
      <c r="HZF3" s="42"/>
      <c r="HZG3" s="42"/>
      <c r="HZH3" s="42"/>
      <c r="HZI3" s="42"/>
      <c r="HZJ3" s="42"/>
      <c r="HZK3" s="42"/>
      <c r="HZL3" s="42"/>
      <c r="HZM3" s="42"/>
      <c r="HZN3" s="42"/>
      <c r="HZO3" s="42"/>
      <c r="HZP3" s="42"/>
      <c r="HZQ3" s="42"/>
      <c r="HZR3" s="42"/>
      <c r="HZS3" s="42"/>
      <c r="HZT3" s="42"/>
      <c r="HZU3" s="42"/>
      <c r="HZV3" s="42"/>
      <c r="HZW3" s="42"/>
      <c r="HZX3" s="42"/>
      <c r="HZY3" s="42"/>
      <c r="HZZ3" s="42"/>
      <c r="IAA3" s="42"/>
      <c r="IAB3" s="42"/>
      <c r="IAC3" s="42"/>
      <c r="IAD3" s="42"/>
      <c r="IAE3" s="42"/>
      <c r="IAF3" s="42"/>
      <c r="IAG3" s="42"/>
      <c r="IAH3" s="42"/>
      <c r="IAI3" s="42"/>
      <c r="IAJ3" s="42"/>
      <c r="IAK3" s="42"/>
      <c r="IAL3" s="42"/>
      <c r="IAM3" s="42"/>
      <c r="IAN3" s="42"/>
      <c r="IAO3" s="42"/>
      <c r="IAP3" s="42"/>
      <c r="IAQ3" s="42"/>
      <c r="IAR3" s="42"/>
      <c r="IAS3" s="42"/>
      <c r="IAT3" s="42"/>
      <c r="IAU3" s="42"/>
      <c r="IAV3" s="42"/>
      <c r="IAW3" s="42"/>
      <c r="IAX3" s="42"/>
      <c r="IAY3" s="42"/>
      <c r="IAZ3" s="42"/>
      <c r="IBA3" s="42"/>
      <c r="IBB3" s="42"/>
      <c r="IBC3" s="42"/>
      <c r="IBD3" s="42"/>
      <c r="IBE3" s="42"/>
      <c r="IBF3" s="42"/>
      <c r="IBG3" s="42"/>
      <c r="IBH3" s="42"/>
      <c r="IBI3" s="42"/>
      <c r="IBJ3" s="42"/>
      <c r="IBK3" s="42"/>
      <c r="IBL3" s="42"/>
      <c r="IBM3" s="42"/>
      <c r="IBN3" s="42"/>
      <c r="IBO3" s="42"/>
      <c r="IBP3" s="42"/>
      <c r="IBQ3" s="42"/>
      <c r="IBR3" s="42"/>
      <c r="IBS3" s="42"/>
      <c r="IBT3" s="42"/>
      <c r="IBU3" s="42"/>
      <c r="IBV3" s="42"/>
      <c r="IBW3" s="42"/>
      <c r="IBX3" s="42"/>
      <c r="IBY3" s="42"/>
      <c r="IBZ3" s="42"/>
      <c r="ICA3" s="42"/>
      <c r="ICB3" s="42"/>
      <c r="ICC3" s="42"/>
      <c r="ICD3" s="42"/>
      <c r="ICE3" s="42"/>
      <c r="ICF3" s="42"/>
      <c r="ICG3" s="42"/>
      <c r="ICH3" s="42"/>
      <c r="ICI3" s="42"/>
      <c r="ICJ3" s="42"/>
      <c r="ICK3" s="42"/>
      <c r="ICL3" s="42"/>
      <c r="ICM3" s="42"/>
      <c r="ICN3" s="42"/>
      <c r="ICO3" s="42"/>
      <c r="ICP3" s="42"/>
      <c r="ICQ3" s="42"/>
      <c r="ICR3" s="42"/>
      <c r="ICS3" s="42"/>
      <c r="ICT3" s="42"/>
      <c r="ICU3" s="42"/>
      <c r="ICV3" s="42"/>
      <c r="ICW3" s="42"/>
      <c r="ICX3" s="42"/>
      <c r="ICY3" s="42"/>
      <c r="ICZ3" s="42"/>
      <c r="IDA3" s="42"/>
      <c r="IDB3" s="42"/>
      <c r="IDC3" s="42"/>
      <c r="IDD3" s="42"/>
      <c r="IDE3" s="42"/>
      <c r="IDF3" s="42"/>
      <c r="IDG3" s="42"/>
      <c r="IDH3" s="42"/>
      <c r="IDI3" s="42"/>
      <c r="IDJ3" s="42"/>
      <c r="IDK3" s="42"/>
      <c r="IDL3" s="42"/>
      <c r="IDM3" s="42"/>
      <c r="IDN3" s="42"/>
      <c r="IDO3" s="42"/>
      <c r="IDP3" s="42"/>
      <c r="IDQ3" s="42"/>
      <c r="IDR3" s="42"/>
      <c r="IDS3" s="42"/>
      <c r="IDT3" s="42"/>
      <c r="IDU3" s="42"/>
      <c r="IDV3" s="42"/>
      <c r="IDW3" s="42"/>
      <c r="IDX3" s="42"/>
      <c r="IDY3" s="42"/>
      <c r="IDZ3" s="42"/>
      <c r="IEA3" s="42"/>
      <c r="IEB3" s="42"/>
      <c r="IEC3" s="42"/>
      <c r="IED3" s="42"/>
      <c r="IEE3" s="42"/>
      <c r="IEF3" s="42"/>
      <c r="IEG3" s="42"/>
      <c r="IEH3" s="42"/>
      <c r="IEI3" s="42"/>
      <c r="IEJ3" s="42"/>
      <c r="IEK3" s="42"/>
      <c r="IEL3" s="42"/>
      <c r="IEM3" s="42"/>
      <c r="IEN3" s="42"/>
      <c r="IEO3" s="42"/>
      <c r="IEP3" s="42"/>
      <c r="IEQ3" s="42"/>
      <c r="IER3" s="42"/>
      <c r="IES3" s="42"/>
      <c r="IET3" s="42"/>
      <c r="IEU3" s="42"/>
      <c r="IEV3" s="42"/>
      <c r="IEW3" s="42"/>
      <c r="IEX3" s="42"/>
      <c r="IEY3" s="42"/>
      <c r="IEZ3" s="42"/>
      <c r="IFA3" s="42"/>
      <c r="IFB3" s="42"/>
      <c r="IFC3" s="42"/>
      <c r="IFD3" s="42"/>
      <c r="IFE3" s="42"/>
      <c r="IFF3" s="42"/>
      <c r="IFG3" s="42"/>
      <c r="IFH3" s="42"/>
      <c r="IFI3" s="42"/>
      <c r="IFJ3" s="42"/>
      <c r="IFK3" s="42"/>
      <c r="IFL3" s="42"/>
      <c r="IFM3" s="42"/>
      <c r="IFN3" s="42"/>
      <c r="IFO3" s="42"/>
      <c r="IFP3" s="42"/>
      <c r="IFQ3" s="42"/>
      <c r="IFR3" s="42"/>
      <c r="IFS3" s="42"/>
      <c r="IFT3" s="42"/>
      <c r="IFU3" s="42"/>
      <c r="IFV3" s="42"/>
      <c r="IFW3" s="42"/>
      <c r="IFX3" s="42"/>
      <c r="IFY3" s="42"/>
      <c r="IFZ3" s="42"/>
      <c r="IGA3" s="42"/>
      <c r="IGB3" s="42"/>
      <c r="IGC3" s="42"/>
      <c r="IGD3" s="42"/>
      <c r="IGE3" s="42"/>
      <c r="IGF3" s="42"/>
      <c r="IGG3" s="42"/>
      <c r="IGH3" s="42"/>
      <c r="IGI3" s="42"/>
      <c r="IGJ3" s="42"/>
      <c r="IGK3" s="42"/>
      <c r="IGL3" s="42"/>
      <c r="IGM3" s="42"/>
      <c r="IGN3" s="42"/>
      <c r="IGO3" s="42"/>
      <c r="IGP3" s="42"/>
      <c r="IGQ3" s="42"/>
      <c r="IGR3" s="42"/>
      <c r="IGS3" s="42"/>
      <c r="IGT3" s="42"/>
      <c r="IGU3" s="42"/>
      <c r="IGV3" s="42"/>
      <c r="IGW3" s="42"/>
      <c r="IGX3" s="42"/>
      <c r="IGY3" s="42"/>
      <c r="IGZ3" s="42"/>
      <c r="IHA3" s="42"/>
      <c r="IHB3" s="42"/>
      <c r="IHC3" s="42"/>
      <c r="IHD3" s="42"/>
      <c r="IHE3" s="42"/>
      <c r="IHF3" s="42"/>
      <c r="IHG3" s="42"/>
      <c r="IHH3" s="42"/>
      <c r="IHI3" s="42"/>
      <c r="IHJ3" s="42"/>
      <c r="IHK3" s="42"/>
      <c r="IHL3" s="42"/>
      <c r="IHM3" s="42"/>
      <c r="IHN3" s="42"/>
      <c r="IHO3" s="42"/>
      <c r="IHP3" s="42"/>
      <c r="IHQ3" s="42"/>
      <c r="IHR3" s="42"/>
      <c r="IHS3" s="42"/>
      <c r="IHT3" s="42"/>
      <c r="IHU3" s="42"/>
      <c r="IHV3" s="42"/>
      <c r="IHW3" s="42"/>
      <c r="IHX3" s="42"/>
      <c r="IHY3" s="42"/>
      <c r="IHZ3" s="42"/>
      <c r="IIA3" s="42"/>
      <c r="IIB3" s="42"/>
      <c r="IIC3" s="42"/>
      <c r="IID3" s="42"/>
      <c r="IIE3" s="42"/>
      <c r="IIF3" s="42"/>
      <c r="IIG3" s="42"/>
      <c r="IIH3" s="42"/>
      <c r="III3" s="42"/>
      <c r="IIJ3" s="42"/>
      <c r="IIK3" s="42"/>
      <c r="IIL3" s="42"/>
      <c r="IIM3" s="42"/>
      <c r="IIN3" s="42"/>
      <c r="IIO3" s="42"/>
      <c r="IIP3" s="42"/>
      <c r="IIQ3" s="42"/>
      <c r="IIR3" s="42"/>
      <c r="IIS3" s="42"/>
      <c r="IIT3" s="42"/>
      <c r="IIU3" s="42"/>
      <c r="IIV3" s="42"/>
      <c r="IIW3" s="42"/>
      <c r="IIX3" s="42"/>
      <c r="IIY3" s="42"/>
      <c r="IIZ3" s="42"/>
      <c r="IJA3" s="42"/>
      <c r="IJB3" s="42"/>
      <c r="IJC3" s="42"/>
      <c r="IJD3" s="42"/>
      <c r="IJE3" s="42"/>
      <c r="IJF3" s="42"/>
      <c r="IJG3" s="42"/>
      <c r="IJH3" s="42"/>
      <c r="IJI3" s="42"/>
      <c r="IJJ3" s="42"/>
      <c r="IJK3" s="42"/>
      <c r="IJL3" s="42"/>
      <c r="IJM3" s="42"/>
      <c r="IJN3" s="42"/>
      <c r="IJO3" s="42"/>
      <c r="IJP3" s="42"/>
      <c r="IJQ3" s="42"/>
      <c r="IJR3" s="42"/>
      <c r="IJS3" s="42"/>
      <c r="IJT3" s="42"/>
      <c r="IJU3" s="42"/>
      <c r="IJV3" s="42"/>
      <c r="IJW3" s="42"/>
      <c r="IJX3" s="42"/>
      <c r="IJY3" s="42"/>
      <c r="IJZ3" s="42"/>
      <c r="IKA3" s="42"/>
      <c r="IKB3" s="42"/>
      <c r="IKC3" s="42"/>
      <c r="IKD3" s="42"/>
      <c r="IKE3" s="42"/>
      <c r="IKF3" s="42"/>
      <c r="IKG3" s="42"/>
      <c r="IKH3" s="42"/>
      <c r="IKI3" s="42"/>
      <c r="IKJ3" s="42"/>
      <c r="IKK3" s="42"/>
      <c r="IKL3" s="42"/>
      <c r="IKM3" s="42"/>
      <c r="IKN3" s="42"/>
      <c r="IKO3" s="42"/>
      <c r="IKP3" s="42"/>
      <c r="IKQ3" s="42"/>
      <c r="IKR3" s="42"/>
      <c r="IKS3" s="42"/>
      <c r="IKT3" s="42"/>
      <c r="IKU3" s="42"/>
      <c r="IKV3" s="42"/>
      <c r="IKW3" s="42"/>
      <c r="IKX3" s="42"/>
      <c r="IKY3" s="42"/>
      <c r="IKZ3" s="42"/>
      <c r="ILA3" s="42"/>
      <c r="ILB3" s="42"/>
      <c r="ILC3" s="42"/>
      <c r="ILD3" s="42"/>
      <c r="ILE3" s="42"/>
      <c r="ILF3" s="42"/>
      <c r="ILG3" s="42"/>
      <c r="ILH3" s="42"/>
      <c r="ILI3" s="42"/>
      <c r="ILJ3" s="42"/>
      <c r="ILK3" s="42"/>
      <c r="ILL3" s="42"/>
      <c r="ILM3" s="42"/>
      <c r="ILN3" s="42"/>
      <c r="ILO3" s="42"/>
      <c r="ILP3" s="42"/>
      <c r="ILQ3" s="42"/>
      <c r="ILR3" s="42"/>
      <c r="ILS3" s="42"/>
      <c r="ILT3" s="42"/>
      <c r="ILU3" s="42"/>
      <c r="ILV3" s="42"/>
      <c r="ILW3" s="42"/>
      <c r="ILX3" s="42"/>
      <c r="ILY3" s="42"/>
      <c r="ILZ3" s="42"/>
      <c r="IMA3" s="42"/>
      <c r="IMB3" s="42"/>
      <c r="IMC3" s="42"/>
      <c r="IMD3" s="42"/>
      <c r="IME3" s="42"/>
      <c r="IMF3" s="42"/>
      <c r="IMG3" s="42"/>
      <c r="IMH3" s="42"/>
      <c r="IMI3" s="42"/>
      <c r="IMJ3" s="42"/>
      <c r="IMK3" s="42"/>
      <c r="IML3" s="42"/>
      <c r="IMM3" s="42"/>
      <c r="IMN3" s="42"/>
      <c r="IMO3" s="42"/>
      <c r="IMP3" s="42"/>
      <c r="IMQ3" s="42"/>
      <c r="IMR3" s="42"/>
      <c r="IMS3" s="42"/>
      <c r="IMT3" s="42"/>
      <c r="IMU3" s="42"/>
      <c r="IMV3" s="42"/>
      <c r="IMW3" s="42"/>
      <c r="IMX3" s="42"/>
      <c r="IMY3" s="42"/>
      <c r="IMZ3" s="42"/>
      <c r="INA3" s="42"/>
      <c r="INB3" s="42"/>
      <c r="INC3" s="42"/>
      <c r="IND3" s="42"/>
      <c r="INE3" s="42"/>
      <c r="INF3" s="42"/>
      <c r="ING3" s="42"/>
      <c r="INH3" s="42"/>
      <c r="INI3" s="42"/>
      <c r="INJ3" s="42"/>
      <c r="INK3" s="42"/>
      <c r="INL3" s="42"/>
      <c r="INM3" s="42"/>
      <c r="INN3" s="42"/>
      <c r="INO3" s="42"/>
      <c r="INP3" s="42"/>
      <c r="INQ3" s="42"/>
      <c r="INR3" s="42"/>
      <c r="INS3" s="42"/>
      <c r="INT3" s="42"/>
      <c r="INU3" s="42"/>
      <c r="INV3" s="42"/>
      <c r="INW3" s="42"/>
      <c r="INX3" s="42"/>
      <c r="INY3" s="42"/>
      <c r="INZ3" s="42"/>
      <c r="IOA3" s="42"/>
      <c r="IOB3" s="42"/>
      <c r="IOC3" s="42"/>
      <c r="IOD3" s="42"/>
      <c r="IOE3" s="42"/>
      <c r="IOF3" s="42"/>
      <c r="IOG3" s="42"/>
      <c r="IOH3" s="42"/>
      <c r="IOI3" s="42"/>
      <c r="IOJ3" s="42"/>
      <c r="IOK3" s="42"/>
      <c r="IOL3" s="42"/>
      <c r="IOM3" s="42"/>
      <c r="ION3" s="42"/>
      <c r="IOO3" s="42"/>
      <c r="IOP3" s="42"/>
      <c r="IOQ3" s="42"/>
      <c r="IOR3" s="42"/>
      <c r="IOS3" s="42"/>
      <c r="IOT3" s="42"/>
      <c r="IOU3" s="42"/>
      <c r="IOV3" s="42"/>
      <c r="IOW3" s="42"/>
      <c r="IOX3" s="42"/>
      <c r="IOY3" s="42"/>
      <c r="IOZ3" s="42"/>
      <c r="IPA3" s="42"/>
      <c r="IPB3" s="42"/>
      <c r="IPC3" s="42"/>
      <c r="IPD3" s="42"/>
      <c r="IPE3" s="42"/>
      <c r="IPF3" s="42"/>
      <c r="IPG3" s="42"/>
      <c r="IPH3" s="42"/>
      <c r="IPI3" s="42"/>
      <c r="IPJ3" s="42"/>
      <c r="IPK3" s="42"/>
      <c r="IPL3" s="42"/>
      <c r="IPM3" s="42"/>
      <c r="IPN3" s="42"/>
      <c r="IPO3" s="42"/>
      <c r="IPP3" s="42"/>
      <c r="IPQ3" s="42"/>
      <c r="IPR3" s="42"/>
      <c r="IPS3" s="42"/>
      <c r="IPT3" s="42"/>
      <c r="IPU3" s="42"/>
      <c r="IPV3" s="42"/>
      <c r="IPW3" s="42"/>
      <c r="IPX3" s="42"/>
      <c r="IPY3" s="42"/>
      <c r="IPZ3" s="42"/>
      <c r="IQA3" s="42"/>
      <c r="IQB3" s="42"/>
      <c r="IQC3" s="42"/>
      <c r="IQD3" s="42"/>
      <c r="IQE3" s="42"/>
      <c r="IQF3" s="42"/>
      <c r="IQG3" s="42"/>
      <c r="IQH3" s="42"/>
      <c r="IQI3" s="42"/>
      <c r="IQJ3" s="42"/>
      <c r="IQK3" s="42"/>
      <c r="IQL3" s="42"/>
      <c r="IQM3" s="42"/>
      <c r="IQN3" s="42"/>
      <c r="IQO3" s="42"/>
      <c r="IQP3" s="42"/>
      <c r="IQQ3" s="42"/>
      <c r="IQR3" s="42"/>
      <c r="IQS3" s="42"/>
      <c r="IQT3" s="42"/>
      <c r="IQU3" s="42"/>
      <c r="IQV3" s="42"/>
      <c r="IQW3" s="42"/>
      <c r="IQX3" s="42"/>
      <c r="IQY3" s="42"/>
      <c r="IQZ3" s="42"/>
      <c r="IRA3" s="42"/>
      <c r="IRB3" s="42"/>
      <c r="IRC3" s="42"/>
      <c r="IRD3" s="42"/>
      <c r="IRE3" s="42"/>
      <c r="IRF3" s="42"/>
      <c r="IRG3" s="42"/>
      <c r="IRH3" s="42"/>
      <c r="IRI3" s="42"/>
      <c r="IRJ3" s="42"/>
      <c r="IRK3" s="42"/>
      <c r="IRL3" s="42"/>
      <c r="IRM3" s="42"/>
      <c r="IRN3" s="42"/>
      <c r="IRO3" s="42"/>
      <c r="IRP3" s="42"/>
      <c r="IRQ3" s="42"/>
      <c r="IRR3" s="42"/>
      <c r="IRS3" s="42"/>
      <c r="IRT3" s="42"/>
      <c r="IRU3" s="42"/>
      <c r="IRV3" s="42"/>
      <c r="IRW3" s="42"/>
      <c r="IRX3" s="42"/>
      <c r="IRY3" s="42"/>
      <c r="IRZ3" s="42"/>
      <c r="ISA3" s="42"/>
      <c r="ISB3" s="42"/>
      <c r="ISC3" s="42"/>
      <c r="ISD3" s="42"/>
      <c r="ISE3" s="42"/>
      <c r="ISF3" s="42"/>
      <c r="ISG3" s="42"/>
      <c r="ISH3" s="42"/>
      <c r="ISI3" s="42"/>
      <c r="ISJ3" s="42"/>
      <c r="ISK3" s="42"/>
      <c r="ISL3" s="42"/>
      <c r="ISM3" s="42"/>
      <c r="ISN3" s="42"/>
      <c r="ISO3" s="42"/>
      <c r="ISP3" s="42"/>
      <c r="ISQ3" s="42"/>
      <c r="ISR3" s="42"/>
      <c r="ISS3" s="42"/>
      <c r="IST3" s="42"/>
      <c r="ISU3" s="42"/>
      <c r="ISV3" s="42"/>
      <c r="ISW3" s="42"/>
      <c r="ISX3" s="42"/>
      <c r="ISY3" s="42"/>
      <c r="ISZ3" s="42"/>
      <c r="ITA3" s="42"/>
      <c r="ITB3" s="42"/>
      <c r="ITC3" s="42"/>
      <c r="ITD3" s="42"/>
      <c r="ITE3" s="42"/>
      <c r="ITF3" s="42"/>
      <c r="ITG3" s="42"/>
      <c r="ITH3" s="42"/>
      <c r="ITI3" s="42"/>
      <c r="ITJ3" s="42"/>
      <c r="ITK3" s="42"/>
      <c r="ITL3" s="42"/>
      <c r="ITM3" s="42"/>
      <c r="ITN3" s="42"/>
      <c r="ITO3" s="42"/>
      <c r="ITP3" s="42"/>
      <c r="ITQ3" s="42"/>
      <c r="ITR3" s="42"/>
      <c r="ITS3" s="42"/>
      <c r="ITT3" s="42"/>
      <c r="ITU3" s="42"/>
      <c r="ITV3" s="42"/>
      <c r="ITW3" s="42"/>
      <c r="ITX3" s="42"/>
      <c r="ITY3" s="42"/>
      <c r="ITZ3" s="42"/>
      <c r="IUA3" s="42"/>
      <c r="IUB3" s="42"/>
      <c r="IUC3" s="42"/>
      <c r="IUD3" s="42"/>
      <c r="IUE3" s="42"/>
      <c r="IUF3" s="42"/>
      <c r="IUG3" s="42"/>
      <c r="IUH3" s="42"/>
      <c r="IUI3" s="42"/>
      <c r="IUJ3" s="42"/>
      <c r="IUK3" s="42"/>
      <c r="IUL3" s="42"/>
      <c r="IUM3" s="42"/>
      <c r="IUN3" s="42"/>
      <c r="IUO3" s="42"/>
      <c r="IUP3" s="42"/>
      <c r="IUQ3" s="42"/>
      <c r="IUR3" s="42"/>
      <c r="IUS3" s="42"/>
      <c r="IUT3" s="42"/>
      <c r="IUU3" s="42"/>
      <c r="IUV3" s="42"/>
      <c r="IUW3" s="42"/>
      <c r="IUX3" s="42"/>
      <c r="IUY3" s="42"/>
      <c r="IUZ3" s="42"/>
      <c r="IVA3" s="42"/>
      <c r="IVB3" s="42"/>
      <c r="IVC3" s="42"/>
      <c r="IVD3" s="42"/>
      <c r="IVE3" s="42"/>
      <c r="IVF3" s="42"/>
      <c r="IVG3" s="42"/>
      <c r="IVH3" s="42"/>
      <c r="IVI3" s="42"/>
      <c r="IVJ3" s="42"/>
      <c r="IVK3" s="42"/>
      <c r="IVL3" s="42"/>
      <c r="IVM3" s="42"/>
      <c r="IVN3" s="42"/>
      <c r="IVO3" s="42"/>
      <c r="IVP3" s="42"/>
      <c r="IVQ3" s="42"/>
      <c r="IVR3" s="42"/>
      <c r="IVS3" s="42"/>
      <c r="IVT3" s="42"/>
      <c r="IVU3" s="42"/>
      <c r="IVV3" s="42"/>
      <c r="IVW3" s="42"/>
      <c r="IVX3" s="42"/>
      <c r="IVY3" s="42"/>
      <c r="IVZ3" s="42"/>
      <c r="IWA3" s="42"/>
      <c r="IWB3" s="42"/>
      <c r="IWC3" s="42"/>
      <c r="IWD3" s="42"/>
      <c r="IWE3" s="42"/>
      <c r="IWF3" s="42"/>
      <c r="IWG3" s="42"/>
      <c r="IWH3" s="42"/>
      <c r="IWI3" s="42"/>
      <c r="IWJ3" s="42"/>
      <c r="IWK3" s="42"/>
      <c r="IWL3" s="42"/>
      <c r="IWM3" s="42"/>
      <c r="IWN3" s="42"/>
      <c r="IWO3" s="42"/>
      <c r="IWP3" s="42"/>
      <c r="IWQ3" s="42"/>
      <c r="IWR3" s="42"/>
      <c r="IWS3" s="42"/>
      <c r="IWT3" s="42"/>
      <c r="IWU3" s="42"/>
      <c r="IWV3" s="42"/>
      <c r="IWW3" s="42"/>
      <c r="IWX3" s="42"/>
      <c r="IWY3" s="42"/>
      <c r="IWZ3" s="42"/>
      <c r="IXA3" s="42"/>
      <c r="IXB3" s="42"/>
      <c r="IXC3" s="42"/>
      <c r="IXD3" s="42"/>
      <c r="IXE3" s="42"/>
      <c r="IXF3" s="42"/>
      <c r="IXG3" s="42"/>
      <c r="IXH3" s="42"/>
      <c r="IXI3" s="42"/>
      <c r="IXJ3" s="42"/>
      <c r="IXK3" s="42"/>
      <c r="IXL3" s="42"/>
      <c r="IXM3" s="42"/>
      <c r="IXN3" s="42"/>
      <c r="IXO3" s="42"/>
      <c r="IXP3" s="42"/>
      <c r="IXQ3" s="42"/>
      <c r="IXR3" s="42"/>
      <c r="IXS3" s="42"/>
      <c r="IXT3" s="42"/>
      <c r="IXU3" s="42"/>
      <c r="IXV3" s="42"/>
      <c r="IXW3" s="42"/>
      <c r="IXX3" s="42"/>
      <c r="IXY3" s="42"/>
      <c r="IXZ3" s="42"/>
      <c r="IYA3" s="42"/>
      <c r="IYB3" s="42"/>
      <c r="IYC3" s="42"/>
      <c r="IYD3" s="42"/>
      <c r="IYE3" s="42"/>
      <c r="IYF3" s="42"/>
      <c r="IYG3" s="42"/>
      <c r="IYH3" s="42"/>
      <c r="IYI3" s="42"/>
      <c r="IYJ3" s="42"/>
      <c r="IYK3" s="42"/>
      <c r="IYL3" s="42"/>
      <c r="IYM3" s="42"/>
      <c r="IYN3" s="42"/>
      <c r="IYO3" s="42"/>
      <c r="IYP3" s="42"/>
      <c r="IYQ3" s="42"/>
      <c r="IYR3" s="42"/>
      <c r="IYS3" s="42"/>
      <c r="IYT3" s="42"/>
      <c r="IYU3" s="42"/>
      <c r="IYV3" s="42"/>
      <c r="IYW3" s="42"/>
      <c r="IYX3" s="42"/>
      <c r="IYY3" s="42"/>
      <c r="IYZ3" s="42"/>
      <c r="IZA3" s="42"/>
      <c r="IZB3" s="42"/>
      <c r="IZC3" s="42"/>
      <c r="IZD3" s="42"/>
      <c r="IZE3" s="42"/>
      <c r="IZF3" s="42"/>
      <c r="IZG3" s="42"/>
      <c r="IZH3" s="42"/>
      <c r="IZI3" s="42"/>
      <c r="IZJ3" s="42"/>
      <c r="IZK3" s="42"/>
      <c r="IZL3" s="42"/>
      <c r="IZM3" s="42"/>
      <c r="IZN3" s="42"/>
      <c r="IZO3" s="42"/>
      <c r="IZP3" s="42"/>
      <c r="IZQ3" s="42"/>
      <c r="IZR3" s="42"/>
      <c r="IZS3" s="42"/>
      <c r="IZT3" s="42"/>
      <c r="IZU3" s="42"/>
      <c r="IZV3" s="42"/>
      <c r="IZW3" s="42"/>
      <c r="IZX3" s="42"/>
      <c r="IZY3" s="42"/>
      <c r="IZZ3" s="42"/>
      <c r="JAA3" s="42"/>
      <c r="JAB3" s="42"/>
      <c r="JAC3" s="42"/>
      <c r="JAD3" s="42"/>
      <c r="JAE3" s="42"/>
      <c r="JAF3" s="42"/>
      <c r="JAG3" s="42"/>
      <c r="JAH3" s="42"/>
      <c r="JAI3" s="42"/>
      <c r="JAJ3" s="42"/>
      <c r="JAK3" s="42"/>
      <c r="JAL3" s="42"/>
      <c r="JAM3" s="42"/>
      <c r="JAN3" s="42"/>
      <c r="JAO3" s="42"/>
      <c r="JAP3" s="42"/>
      <c r="JAQ3" s="42"/>
      <c r="JAR3" s="42"/>
      <c r="JAS3" s="42"/>
      <c r="JAT3" s="42"/>
      <c r="JAU3" s="42"/>
      <c r="JAV3" s="42"/>
      <c r="JAW3" s="42"/>
      <c r="JAX3" s="42"/>
      <c r="JAY3" s="42"/>
      <c r="JAZ3" s="42"/>
      <c r="JBA3" s="42"/>
      <c r="JBB3" s="42"/>
      <c r="JBC3" s="42"/>
      <c r="JBD3" s="42"/>
      <c r="JBE3" s="42"/>
      <c r="JBF3" s="42"/>
      <c r="JBG3" s="42"/>
      <c r="JBH3" s="42"/>
      <c r="JBI3" s="42"/>
      <c r="JBJ3" s="42"/>
      <c r="JBK3" s="42"/>
      <c r="JBL3" s="42"/>
      <c r="JBM3" s="42"/>
      <c r="JBN3" s="42"/>
      <c r="JBO3" s="42"/>
      <c r="JBP3" s="42"/>
      <c r="JBQ3" s="42"/>
      <c r="JBR3" s="42"/>
      <c r="JBS3" s="42"/>
      <c r="JBT3" s="42"/>
      <c r="JBU3" s="42"/>
      <c r="JBV3" s="42"/>
      <c r="JBW3" s="42"/>
      <c r="JBX3" s="42"/>
      <c r="JBY3" s="42"/>
      <c r="JBZ3" s="42"/>
      <c r="JCA3" s="42"/>
      <c r="JCB3" s="42"/>
      <c r="JCC3" s="42"/>
      <c r="JCD3" s="42"/>
      <c r="JCE3" s="42"/>
      <c r="JCF3" s="42"/>
      <c r="JCG3" s="42"/>
      <c r="JCH3" s="42"/>
      <c r="JCI3" s="42"/>
      <c r="JCJ3" s="42"/>
      <c r="JCK3" s="42"/>
      <c r="JCL3" s="42"/>
      <c r="JCM3" s="42"/>
      <c r="JCN3" s="42"/>
      <c r="JCO3" s="42"/>
      <c r="JCP3" s="42"/>
      <c r="JCQ3" s="42"/>
      <c r="JCR3" s="42"/>
      <c r="JCS3" s="42"/>
      <c r="JCT3" s="42"/>
      <c r="JCU3" s="42"/>
      <c r="JCV3" s="42"/>
      <c r="JCW3" s="42"/>
      <c r="JCX3" s="42"/>
      <c r="JCY3" s="42"/>
      <c r="JCZ3" s="42"/>
      <c r="JDA3" s="42"/>
      <c r="JDB3" s="42"/>
      <c r="JDC3" s="42"/>
      <c r="JDD3" s="42"/>
      <c r="JDE3" s="42"/>
      <c r="JDF3" s="42"/>
      <c r="JDG3" s="42"/>
      <c r="JDH3" s="42"/>
      <c r="JDI3" s="42"/>
      <c r="JDJ3" s="42"/>
      <c r="JDK3" s="42"/>
      <c r="JDL3" s="42"/>
      <c r="JDM3" s="42"/>
      <c r="JDN3" s="42"/>
      <c r="JDO3" s="42"/>
      <c r="JDP3" s="42"/>
      <c r="JDQ3" s="42"/>
      <c r="JDR3" s="42"/>
      <c r="JDS3" s="42"/>
      <c r="JDT3" s="42"/>
      <c r="JDU3" s="42"/>
      <c r="JDV3" s="42"/>
      <c r="JDW3" s="42"/>
      <c r="JDX3" s="42"/>
      <c r="JDY3" s="42"/>
      <c r="JDZ3" s="42"/>
      <c r="JEA3" s="42"/>
      <c r="JEB3" s="42"/>
      <c r="JEC3" s="42"/>
      <c r="JED3" s="42"/>
      <c r="JEE3" s="42"/>
      <c r="JEF3" s="42"/>
      <c r="JEG3" s="42"/>
      <c r="JEH3" s="42"/>
      <c r="JEI3" s="42"/>
      <c r="JEJ3" s="42"/>
      <c r="JEK3" s="42"/>
      <c r="JEL3" s="42"/>
      <c r="JEM3" s="42"/>
      <c r="JEN3" s="42"/>
      <c r="JEO3" s="42"/>
      <c r="JEP3" s="42"/>
      <c r="JEQ3" s="42"/>
      <c r="JER3" s="42"/>
      <c r="JES3" s="42"/>
      <c r="JET3" s="42"/>
      <c r="JEU3" s="42"/>
      <c r="JEV3" s="42"/>
      <c r="JEW3" s="42"/>
      <c r="JEX3" s="42"/>
      <c r="JEY3" s="42"/>
      <c r="JEZ3" s="42"/>
      <c r="JFA3" s="42"/>
      <c r="JFB3" s="42"/>
      <c r="JFC3" s="42"/>
      <c r="JFD3" s="42"/>
      <c r="JFE3" s="42"/>
      <c r="JFF3" s="42"/>
      <c r="JFG3" s="42"/>
      <c r="JFH3" s="42"/>
      <c r="JFI3" s="42"/>
      <c r="JFJ3" s="42"/>
      <c r="JFK3" s="42"/>
      <c r="JFL3" s="42"/>
      <c r="JFM3" s="42"/>
      <c r="JFN3" s="42"/>
      <c r="JFO3" s="42"/>
      <c r="JFP3" s="42"/>
      <c r="JFQ3" s="42"/>
      <c r="JFR3" s="42"/>
      <c r="JFS3" s="42"/>
      <c r="JFT3" s="42"/>
      <c r="JFU3" s="42"/>
      <c r="JFV3" s="42"/>
      <c r="JFW3" s="42"/>
      <c r="JFX3" s="42"/>
      <c r="JFY3" s="42"/>
      <c r="JFZ3" s="42"/>
      <c r="JGA3" s="42"/>
      <c r="JGB3" s="42"/>
      <c r="JGC3" s="42"/>
      <c r="JGD3" s="42"/>
      <c r="JGE3" s="42"/>
      <c r="JGF3" s="42"/>
      <c r="JGG3" s="42"/>
      <c r="JGH3" s="42"/>
      <c r="JGI3" s="42"/>
      <c r="JGJ3" s="42"/>
      <c r="JGK3" s="42"/>
      <c r="JGL3" s="42"/>
      <c r="JGM3" s="42"/>
      <c r="JGN3" s="42"/>
      <c r="JGO3" s="42"/>
      <c r="JGP3" s="42"/>
      <c r="JGQ3" s="42"/>
      <c r="JGR3" s="42"/>
      <c r="JGS3" s="42"/>
      <c r="JGT3" s="42"/>
      <c r="JGU3" s="42"/>
      <c r="JGV3" s="42"/>
      <c r="JGW3" s="42"/>
      <c r="JGX3" s="42"/>
      <c r="JGY3" s="42"/>
      <c r="JGZ3" s="42"/>
      <c r="JHA3" s="42"/>
      <c r="JHB3" s="42"/>
      <c r="JHC3" s="42"/>
      <c r="JHD3" s="42"/>
      <c r="JHE3" s="42"/>
      <c r="JHF3" s="42"/>
      <c r="JHG3" s="42"/>
      <c r="JHH3" s="42"/>
      <c r="JHI3" s="42"/>
      <c r="JHJ3" s="42"/>
      <c r="JHK3" s="42"/>
      <c r="JHL3" s="42"/>
      <c r="JHM3" s="42"/>
      <c r="JHN3" s="42"/>
      <c r="JHO3" s="42"/>
      <c r="JHP3" s="42"/>
      <c r="JHQ3" s="42"/>
      <c r="JHR3" s="42"/>
      <c r="JHS3" s="42"/>
      <c r="JHT3" s="42"/>
      <c r="JHU3" s="42"/>
      <c r="JHV3" s="42"/>
      <c r="JHW3" s="42"/>
      <c r="JHX3" s="42"/>
      <c r="JHY3" s="42"/>
      <c r="JHZ3" s="42"/>
      <c r="JIA3" s="42"/>
      <c r="JIB3" s="42"/>
      <c r="JIC3" s="42"/>
      <c r="JID3" s="42"/>
      <c r="JIE3" s="42"/>
      <c r="JIF3" s="42"/>
      <c r="JIG3" s="42"/>
      <c r="JIH3" s="42"/>
      <c r="JII3" s="42"/>
      <c r="JIJ3" s="42"/>
      <c r="JIK3" s="42"/>
      <c r="JIL3" s="42"/>
      <c r="JIM3" s="42"/>
      <c r="JIN3" s="42"/>
      <c r="JIO3" s="42"/>
      <c r="JIP3" s="42"/>
      <c r="JIQ3" s="42"/>
      <c r="JIR3" s="42"/>
      <c r="JIS3" s="42"/>
      <c r="JIT3" s="42"/>
      <c r="JIU3" s="42"/>
      <c r="JIV3" s="42"/>
      <c r="JIW3" s="42"/>
      <c r="JIX3" s="42"/>
      <c r="JIY3" s="42"/>
      <c r="JIZ3" s="42"/>
      <c r="JJA3" s="42"/>
      <c r="JJB3" s="42"/>
      <c r="JJC3" s="42"/>
      <c r="JJD3" s="42"/>
      <c r="JJE3" s="42"/>
      <c r="JJF3" s="42"/>
      <c r="JJG3" s="42"/>
      <c r="JJH3" s="42"/>
      <c r="JJI3" s="42"/>
      <c r="JJJ3" s="42"/>
      <c r="JJK3" s="42"/>
      <c r="JJL3" s="42"/>
      <c r="JJM3" s="42"/>
      <c r="JJN3" s="42"/>
      <c r="JJO3" s="42"/>
      <c r="JJP3" s="42"/>
      <c r="JJQ3" s="42"/>
      <c r="JJR3" s="42"/>
      <c r="JJS3" s="42"/>
      <c r="JJT3" s="42"/>
      <c r="JJU3" s="42"/>
      <c r="JJV3" s="42"/>
      <c r="JJW3" s="42"/>
      <c r="JJX3" s="42"/>
      <c r="JJY3" s="42"/>
      <c r="JJZ3" s="42"/>
      <c r="JKA3" s="42"/>
      <c r="JKB3" s="42"/>
      <c r="JKC3" s="42"/>
      <c r="JKD3" s="42"/>
      <c r="JKE3" s="42"/>
      <c r="JKF3" s="42"/>
      <c r="JKG3" s="42"/>
      <c r="JKH3" s="42"/>
      <c r="JKI3" s="42"/>
      <c r="JKJ3" s="42"/>
      <c r="JKK3" s="42"/>
      <c r="JKL3" s="42"/>
      <c r="JKM3" s="42"/>
      <c r="JKN3" s="42"/>
      <c r="JKO3" s="42"/>
      <c r="JKP3" s="42"/>
      <c r="JKQ3" s="42"/>
      <c r="JKR3" s="42"/>
      <c r="JKS3" s="42"/>
      <c r="JKT3" s="42"/>
      <c r="JKU3" s="42"/>
      <c r="JKV3" s="42"/>
      <c r="JKW3" s="42"/>
      <c r="JKX3" s="42"/>
      <c r="JKY3" s="42"/>
      <c r="JKZ3" s="42"/>
      <c r="JLA3" s="42"/>
      <c r="JLB3" s="42"/>
      <c r="JLC3" s="42"/>
      <c r="JLD3" s="42"/>
      <c r="JLE3" s="42"/>
      <c r="JLF3" s="42"/>
      <c r="JLG3" s="42"/>
      <c r="JLH3" s="42"/>
      <c r="JLI3" s="42"/>
      <c r="JLJ3" s="42"/>
      <c r="JLK3" s="42"/>
      <c r="JLL3" s="42"/>
      <c r="JLM3" s="42"/>
      <c r="JLN3" s="42"/>
      <c r="JLO3" s="42"/>
      <c r="JLP3" s="42"/>
      <c r="JLQ3" s="42"/>
      <c r="JLR3" s="42"/>
      <c r="JLS3" s="42"/>
      <c r="JLT3" s="42"/>
      <c r="JLU3" s="42"/>
      <c r="JLV3" s="42"/>
      <c r="JLW3" s="42"/>
      <c r="JLX3" s="42"/>
      <c r="JLY3" s="42"/>
      <c r="JLZ3" s="42"/>
      <c r="JMA3" s="42"/>
      <c r="JMB3" s="42"/>
      <c r="JMC3" s="42"/>
      <c r="JMD3" s="42"/>
      <c r="JME3" s="42"/>
      <c r="JMF3" s="42"/>
      <c r="JMG3" s="42"/>
      <c r="JMH3" s="42"/>
      <c r="JMI3" s="42"/>
      <c r="JMJ3" s="42"/>
      <c r="JMK3" s="42"/>
      <c r="JML3" s="42"/>
      <c r="JMM3" s="42"/>
      <c r="JMN3" s="42"/>
      <c r="JMO3" s="42"/>
      <c r="JMP3" s="42"/>
      <c r="JMQ3" s="42"/>
      <c r="JMR3" s="42"/>
      <c r="JMS3" s="42"/>
      <c r="JMT3" s="42"/>
      <c r="JMU3" s="42"/>
      <c r="JMV3" s="42"/>
      <c r="JMW3" s="42"/>
      <c r="JMX3" s="42"/>
      <c r="JMY3" s="42"/>
      <c r="JMZ3" s="42"/>
      <c r="JNA3" s="42"/>
      <c r="JNB3" s="42"/>
      <c r="JNC3" s="42"/>
      <c r="JND3" s="42"/>
      <c r="JNE3" s="42"/>
      <c r="JNF3" s="42"/>
      <c r="JNG3" s="42"/>
      <c r="JNH3" s="42"/>
      <c r="JNI3" s="42"/>
      <c r="JNJ3" s="42"/>
      <c r="JNK3" s="42"/>
      <c r="JNL3" s="42"/>
      <c r="JNM3" s="42"/>
      <c r="JNN3" s="42"/>
      <c r="JNO3" s="42"/>
      <c r="JNP3" s="42"/>
      <c r="JNQ3" s="42"/>
      <c r="JNR3" s="42"/>
      <c r="JNS3" s="42"/>
      <c r="JNT3" s="42"/>
      <c r="JNU3" s="42"/>
      <c r="JNV3" s="42"/>
      <c r="JNW3" s="42"/>
      <c r="JNX3" s="42"/>
      <c r="JNY3" s="42"/>
      <c r="JNZ3" s="42"/>
      <c r="JOA3" s="42"/>
      <c r="JOB3" s="42"/>
      <c r="JOC3" s="42"/>
      <c r="JOD3" s="42"/>
      <c r="JOE3" s="42"/>
      <c r="JOF3" s="42"/>
      <c r="JOG3" s="42"/>
      <c r="JOH3" s="42"/>
      <c r="JOI3" s="42"/>
      <c r="JOJ3" s="42"/>
      <c r="JOK3" s="42"/>
      <c r="JOL3" s="42"/>
      <c r="JOM3" s="42"/>
      <c r="JON3" s="42"/>
      <c r="JOO3" s="42"/>
      <c r="JOP3" s="42"/>
      <c r="JOQ3" s="42"/>
      <c r="JOR3" s="42"/>
      <c r="JOS3" s="42"/>
      <c r="JOT3" s="42"/>
      <c r="JOU3" s="42"/>
      <c r="JOV3" s="42"/>
      <c r="JOW3" s="42"/>
      <c r="JOX3" s="42"/>
      <c r="JOY3" s="42"/>
      <c r="JOZ3" s="42"/>
      <c r="JPA3" s="42"/>
      <c r="JPB3" s="42"/>
      <c r="JPC3" s="42"/>
      <c r="JPD3" s="42"/>
      <c r="JPE3" s="42"/>
      <c r="JPF3" s="42"/>
      <c r="JPG3" s="42"/>
      <c r="JPH3" s="42"/>
      <c r="JPI3" s="42"/>
      <c r="JPJ3" s="42"/>
      <c r="JPK3" s="42"/>
      <c r="JPL3" s="42"/>
      <c r="JPM3" s="42"/>
      <c r="JPN3" s="42"/>
      <c r="JPO3" s="42"/>
      <c r="JPP3" s="42"/>
      <c r="JPQ3" s="42"/>
      <c r="JPR3" s="42"/>
      <c r="JPS3" s="42"/>
      <c r="JPT3" s="42"/>
      <c r="JPU3" s="42"/>
      <c r="JPV3" s="42"/>
      <c r="JPW3" s="42"/>
      <c r="JPX3" s="42"/>
      <c r="JPY3" s="42"/>
      <c r="JPZ3" s="42"/>
      <c r="JQA3" s="42"/>
      <c r="JQB3" s="42"/>
      <c r="JQC3" s="42"/>
      <c r="JQD3" s="42"/>
      <c r="JQE3" s="42"/>
      <c r="JQF3" s="42"/>
      <c r="JQG3" s="42"/>
      <c r="JQH3" s="42"/>
      <c r="JQI3" s="42"/>
      <c r="JQJ3" s="42"/>
      <c r="JQK3" s="42"/>
      <c r="JQL3" s="42"/>
      <c r="JQM3" s="42"/>
      <c r="JQN3" s="42"/>
      <c r="JQO3" s="42"/>
      <c r="JQP3" s="42"/>
      <c r="JQQ3" s="42"/>
      <c r="JQR3" s="42"/>
      <c r="JQS3" s="42"/>
      <c r="JQT3" s="42"/>
      <c r="JQU3" s="42"/>
      <c r="JQV3" s="42"/>
      <c r="JQW3" s="42"/>
      <c r="JQX3" s="42"/>
      <c r="JQY3" s="42"/>
      <c r="JQZ3" s="42"/>
      <c r="JRA3" s="42"/>
      <c r="JRB3" s="42"/>
      <c r="JRC3" s="42"/>
      <c r="JRD3" s="42"/>
      <c r="JRE3" s="42"/>
      <c r="JRF3" s="42"/>
      <c r="JRG3" s="42"/>
      <c r="JRH3" s="42"/>
      <c r="JRI3" s="42"/>
      <c r="JRJ3" s="42"/>
      <c r="JRK3" s="42"/>
      <c r="JRL3" s="42"/>
      <c r="JRM3" s="42"/>
      <c r="JRN3" s="42"/>
      <c r="JRO3" s="42"/>
      <c r="JRP3" s="42"/>
      <c r="JRQ3" s="42"/>
      <c r="JRR3" s="42"/>
      <c r="JRS3" s="42"/>
      <c r="JRT3" s="42"/>
      <c r="JRU3" s="42"/>
      <c r="JRV3" s="42"/>
      <c r="JRW3" s="42"/>
      <c r="JRX3" s="42"/>
      <c r="JRY3" s="42"/>
      <c r="JRZ3" s="42"/>
      <c r="JSA3" s="42"/>
      <c r="JSB3" s="42"/>
      <c r="JSC3" s="42"/>
      <c r="JSD3" s="42"/>
      <c r="JSE3" s="42"/>
      <c r="JSF3" s="42"/>
      <c r="JSG3" s="42"/>
      <c r="JSH3" s="42"/>
      <c r="JSI3" s="42"/>
      <c r="JSJ3" s="42"/>
      <c r="JSK3" s="42"/>
      <c r="JSL3" s="42"/>
      <c r="JSM3" s="42"/>
      <c r="JSN3" s="42"/>
      <c r="JSO3" s="42"/>
      <c r="JSP3" s="42"/>
      <c r="JSQ3" s="42"/>
      <c r="JSR3" s="42"/>
      <c r="JSS3" s="42"/>
      <c r="JST3" s="42"/>
      <c r="JSU3" s="42"/>
      <c r="JSV3" s="42"/>
      <c r="JSW3" s="42"/>
      <c r="JSX3" s="42"/>
      <c r="JSY3" s="42"/>
      <c r="JSZ3" s="42"/>
      <c r="JTA3" s="42"/>
      <c r="JTB3" s="42"/>
      <c r="JTC3" s="42"/>
      <c r="JTD3" s="42"/>
      <c r="JTE3" s="42"/>
      <c r="JTF3" s="42"/>
      <c r="JTG3" s="42"/>
      <c r="JTH3" s="42"/>
      <c r="JTI3" s="42"/>
      <c r="JTJ3" s="42"/>
      <c r="JTK3" s="42"/>
      <c r="JTL3" s="42"/>
      <c r="JTM3" s="42"/>
      <c r="JTN3" s="42"/>
      <c r="JTO3" s="42"/>
      <c r="JTP3" s="42"/>
      <c r="JTQ3" s="42"/>
      <c r="JTR3" s="42"/>
      <c r="JTS3" s="42"/>
      <c r="JTT3" s="42"/>
      <c r="JTU3" s="42"/>
      <c r="JTV3" s="42"/>
      <c r="JTW3" s="42"/>
      <c r="JTX3" s="42"/>
      <c r="JTY3" s="42"/>
      <c r="JTZ3" s="42"/>
      <c r="JUA3" s="42"/>
      <c r="JUB3" s="42"/>
      <c r="JUC3" s="42"/>
      <c r="JUD3" s="42"/>
      <c r="JUE3" s="42"/>
      <c r="JUF3" s="42"/>
      <c r="JUG3" s="42"/>
      <c r="JUH3" s="42"/>
      <c r="JUI3" s="42"/>
      <c r="JUJ3" s="42"/>
      <c r="JUK3" s="42"/>
      <c r="JUL3" s="42"/>
      <c r="JUM3" s="42"/>
      <c r="JUN3" s="42"/>
      <c r="JUO3" s="42"/>
      <c r="JUP3" s="42"/>
      <c r="JUQ3" s="42"/>
      <c r="JUR3" s="42"/>
      <c r="JUS3" s="42"/>
      <c r="JUT3" s="42"/>
      <c r="JUU3" s="42"/>
      <c r="JUV3" s="42"/>
      <c r="JUW3" s="42"/>
      <c r="JUX3" s="42"/>
      <c r="JUY3" s="42"/>
      <c r="JUZ3" s="42"/>
      <c r="JVA3" s="42"/>
      <c r="JVB3" s="42"/>
      <c r="JVC3" s="42"/>
      <c r="JVD3" s="42"/>
      <c r="JVE3" s="42"/>
      <c r="JVF3" s="42"/>
      <c r="JVG3" s="42"/>
      <c r="JVH3" s="42"/>
      <c r="JVI3" s="42"/>
      <c r="JVJ3" s="42"/>
      <c r="JVK3" s="42"/>
      <c r="JVL3" s="42"/>
      <c r="JVM3" s="42"/>
      <c r="JVN3" s="42"/>
      <c r="JVO3" s="42"/>
      <c r="JVP3" s="42"/>
      <c r="JVQ3" s="42"/>
      <c r="JVR3" s="42"/>
      <c r="JVS3" s="42"/>
      <c r="JVT3" s="42"/>
      <c r="JVU3" s="42"/>
      <c r="JVV3" s="42"/>
      <c r="JVW3" s="42"/>
      <c r="JVX3" s="42"/>
      <c r="JVY3" s="42"/>
      <c r="JVZ3" s="42"/>
      <c r="JWA3" s="42"/>
      <c r="JWB3" s="42"/>
      <c r="JWC3" s="42"/>
      <c r="JWD3" s="42"/>
      <c r="JWE3" s="42"/>
      <c r="JWF3" s="42"/>
      <c r="JWG3" s="42"/>
      <c r="JWH3" s="42"/>
      <c r="JWI3" s="42"/>
      <c r="JWJ3" s="42"/>
      <c r="JWK3" s="42"/>
      <c r="JWL3" s="42"/>
      <c r="JWM3" s="42"/>
      <c r="JWN3" s="42"/>
      <c r="JWO3" s="42"/>
      <c r="JWP3" s="42"/>
      <c r="JWQ3" s="42"/>
      <c r="JWR3" s="42"/>
      <c r="JWS3" s="42"/>
      <c r="JWT3" s="42"/>
      <c r="JWU3" s="42"/>
      <c r="JWV3" s="42"/>
      <c r="JWW3" s="42"/>
      <c r="JWX3" s="42"/>
      <c r="JWY3" s="42"/>
      <c r="JWZ3" s="42"/>
      <c r="JXA3" s="42"/>
      <c r="JXB3" s="42"/>
      <c r="JXC3" s="42"/>
      <c r="JXD3" s="42"/>
      <c r="JXE3" s="42"/>
      <c r="JXF3" s="42"/>
      <c r="JXG3" s="42"/>
      <c r="JXH3" s="42"/>
      <c r="JXI3" s="42"/>
      <c r="JXJ3" s="42"/>
      <c r="JXK3" s="42"/>
      <c r="JXL3" s="42"/>
      <c r="JXM3" s="42"/>
      <c r="JXN3" s="42"/>
      <c r="JXO3" s="42"/>
      <c r="JXP3" s="42"/>
      <c r="JXQ3" s="42"/>
      <c r="JXR3" s="42"/>
      <c r="JXS3" s="42"/>
      <c r="JXT3" s="42"/>
      <c r="JXU3" s="42"/>
      <c r="JXV3" s="42"/>
      <c r="JXW3" s="42"/>
      <c r="JXX3" s="42"/>
      <c r="JXY3" s="42"/>
      <c r="JXZ3" s="42"/>
      <c r="JYA3" s="42"/>
      <c r="JYB3" s="42"/>
      <c r="JYC3" s="42"/>
      <c r="JYD3" s="42"/>
      <c r="JYE3" s="42"/>
      <c r="JYF3" s="42"/>
      <c r="JYG3" s="42"/>
      <c r="JYH3" s="42"/>
      <c r="JYI3" s="42"/>
      <c r="JYJ3" s="42"/>
      <c r="JYK3" s="42"/>
      <c r="JYL3" s="42"/>
      <c r="JYM3" s="42"/>
      <c r="JYN3" s="42"/>
      <c r="JYO3" s="42"/>
      <c r="JYP3" s="42"/>
      <c r="JYQ3" s="42"/>
      <c r="JYR3" s="42"/>
      <c r="JYS3" s="42"/>
      <c r="JYT3" s="42"/>
      <c r="JYU3" s="42"/>
      <c r="JYV3" s="42"/>
      <c r="JYW3" s="42"/>
      <c r="JYX3" s="42"/>
      <c r="JYY3" s="42"/>
      <c r="JYZ3" s="42"/>
      <c r="JZA3" s="42"/>
      <c r="JZB3" s="42"/>
      <c r="JZC3" s="42"/>
      <c r="JZD3" s="42"/>
      <c r="JZE3" s="42"/>
      <c r="JZF3" s="42"/>
      <c r="JZG3" s="42"/>
      <c r="JZH3" s="42"/>
      <c r="JZI3" s="42"/>
      <c r="JZJ3" s="42"/>
      <c r="JZK3" s="42"/>
      <c r="JZL3" s="42"/>
      <c r="JZM3" s="42"/>
      <c r="JZN3" s="42"/>
      <c r="JZO3" s="42"/>
      <c r="JZP3" s="42"/>
      <c r="JZQ3" s="42"/>
      <c r="JZR3" s="42"/>
      <c r="JZS3" s="42"/>
      <c r="JZT3" s="42"/>
      <c r="JZU3" s="42"/>
      <c r="JZV3" s="42"/>
      <c r="JZW3" s="42"/>
      <c r="JZX3" s="42"/>
      <c r="JZY3" s="42"/>
      <c r="JZZ3" s="42"/>
      <c r="KAA3" s="42"/>
      <c r="KAB3" s="42"/>
      <c r="KAC3" s="42"/>
      <c r="KAD3" s="42"/>
      <c r="KAE3" s="42"/>
      <c r="KAF3" s="42"/>
      <c r="KAG3" s="42"/>
      <c r="KAH3" s="42"/>
      <c r="KAI3" s="42"/>
      <c r="KAJ3" s="42"/>
      <c r="KAK3" s="42"/>
      <c r="KAL3" s="42"/>
      <c r="KAM3" s="42"/>
      <c r="KAN3" s="42"/>
      <c r="KAO3" s="42"/>
      <c r="KAP3" s="42"/>
      <c r="KAQ3" s="42"/>
      <c r="KAR3" s="42"/>
      <c r="KAS3" s="42"/>
      <c r="KAT3" s="42"/>
      <c r="KAU3" s="42"/>
      <c r="KAV3" s="42"/>
      <c r="KAW3" s="42"/>
      <c r="KAX3" s="42"/>
      <c r="KAY3" s="42"/>
      <c r="KAZ3" s="42"/>
      <c r="KBA3" s="42"/>
      <c r="KBB3" s="42"/>
      <c r="KBC3" s="42"/>
      <c r="KBD3" s="42"/>
      <c r="KBE3" s="42"/>
      <c r="KBF3" s="42"/>
      <c r="KBG3" s="42"/>
      <c r="KBH3" s="42"/>
      <c r="KBI3" s="42"/>
      <c r="KBJ3" s="42"/>
      <c r="KBK3" s="42"/>
      <c r="KBL3" s="42"/>
      <c r="KBM3" s="42"/>
      <c r="KBN3" s="42"/>
      <c r="KBO3" s="42"/>
      <c r="KBP3" s="42"/>
      <c r="KBQ3" s="42"/>
      <c r="KBR3" s="42"/>
      <c r="KBS3" s="42"/>
      <c r="KBT3" s="42"/>
      <c r="KBU3" s="42"/>
      <c r="KBV3" s="42"/>
      <c r="KBW3" s="42"/>
      <c r="KBX3" s="42"/>
      <c r="KBY3" s="42"/>
      <c r="KBZ3" s="42"/>
      <c r="KCA3" s="42"/>
      <c r="KCB3" s="42"/>
      <c r="KCC3" s="42"/>
      <c r="KCD3" s="42"/>
      <c r="KCE3" s="42"/>
      <c r="KCF3" s="42"/>
      <c r="KCG3" s="42"/>
      <c r="KCH3" s="42"/>
      <c r="KCI3" s="42"/>
      <c r="KCJ3" s="42"/>
      <c r="KCK3" s="42"/>
      <c r="KCL3" s="42"/>
      <c r="KCM3" s="42"/>
      <c r="KCN3" s="42"/>
      <c r="KCO3" s="42"/>
      <c r="KCP3" s="42"/>
      <c r="KCQ3" s="42"/>
      <c r="KCR3" s="42"/>
      <c r="KCS3" s="42"/>
      <c r="KCT3" s="42"/>
      <c r="KCU3" s="42"/>
      <c r="KCV3" s="42"/>
      <c r="KCW3" s="42"/>
      <c r="KCX3" s="42"/>
      <c r="KCY3" s="42"/>
      <c r="KCZ3" s="42"/>
      <c r="KDA3" s="42"/>
      <c r="KDB3" s="42"/>
      <c r="KDC3" s="42"/>
      <c r="KDD3" s="42"/>
      <c r="KDE3" s="42"/>
      <c r="KDF3" s="42"/>
      <c r="KDG3" s="42"/>
      <c r="KDH3" s="42"/>
      <c r="KDI3" s="42"/>
      <c r="KDJ3" s="42"/>
      <c r="KDK3" s="42"/>
      <c r="KDL3" s="42"/>
      <c r="KDM3" s="42"/>
      <c r="KDN3" s="42"/>
      <c r="KDO3" s="42"/>
      <c r="KDP3" s="42"/>
      <c r="KDQ3" s="42"/>
      <c r="KDR3" s="42"/>
      <c r="KDS3" s="42"/>
      <c r="KDT3" s="42"/>
      <c r="KDU3" s="42"/>
      <c r="KDV3" s="42"/>
      <c r="KDW3" s="42"/>
      <c r="KDX3" s="42"/>
      <c r="KDY3" s="42"/>
      <c r="KDZ3" s="42"/>
      <c r="KEA3" s="42"/>
      <c r="KEB3" s="42"/>
      <c r="KEC3" s="42"/>
      <c r="KED3" s="42"/>
      <c r="KEE3" s="42"/>
      <c r="KEF3" s="42"/>
      <c r="KEG3" s="42"/>
      <c r="KEH3" s="42"/>
      <c r="KEI3" s="42"/>
      <c r="KEJ3" s="42"/>
      <c r="KEK3" s="42"/>
      <c r="KEL3" s="42"/>
      <c r="KEM3" s="42"/>
      <c r="KEN3" s="42"/>
      <c r="KEO3" s="42"/>
      <c r="KEP3" s="42"/>
      <c r="KEQ3" s="42"/>
      <c r="KER3" s="42"/>
      <c r="KES3" s="42"/>
      <c r="KET3" s="42"/>
      <c r="KEU3" s="42"/>
      <c r="KEV3" s="42"/>
      <c r="KEW3" s="42"/>
      <c r="KEX3" s="42"/>
      <c r="KEY3" s="42"/>
      <c r="KEZ3" s="42"/>
      <c r="KFA3" s="42"/>
      <c r="KFB3" s="42"/>
      <c r="KFC3" s="42"/>
      <c r="KFD3" s="42"/>
      <c r="KFE3" s="42"/>
      <c r="KFF3" s="42"/>
      <c r="KFG3" s="42"/>
      <c r="KFH3" s="42"/>
      <c r="KFI3" s="42"/>
      <c r="KFJ3" s="42"/>
      <c r="KFK3" s="42"/>
      <c r="KFL3" s="42"/>
      <c r="KFM3" s="42"/>
      <c r="KFN3" s="42"/>
      <c r="KFO3" s="42"/>
      <c r="KFP3" s="42"/>
      <c r="KFQ3" s="42"/>
      <c r="KFR3" s="42"/>
      <c r="KFS3" s="42"/>
      <c r="KFT3" s="42"/>
      <c r="KFU3" s="42"/>
      <c r="KFV3" s="42"/>
      <c r="KFW3" s="42"/>
      <c r="KFX3" s="42"/>
      <c r="KFY3" s="42"/>
      <c r="KFZ3" s="42"/>
      <c r="KGA3" s="42"/>
      <c r="KGB3" s="42"/>
      <c r="KGC3" s="42"/>
      <c r="KGD3" s="42"/>
      <c r="KGE3" s="42"/>
      <c r="KGF3" s="42"/>
      <c r="KGG3" s="42"/>
      <c r="KGH3" s="42"/>
      <c r="KGI3" s="42"/>
      <c r="KGJ3" s="42"/>
      <c r="KGK3" s="42"/>
      <c r="KGL3" s="42"/>
      <c r="KGM3" s="42"/>
      <c r="KGN3" s="42"/>
      <c r="KGO3" s="42"/>
      <c r="KGP3" s="42"/>
      <c r="KGQ3" s="42"/>
      <c r="KGR3" s="42"/>
      <c r="KGS3" s="42"/>
      <c r="KGT3" s="42"/>
      <c r="KGU3" s="42"/>
      <c r="KGV3" s="42"/>
      <c r="KGW3" s="42"/>
      <c r="KGX3" s="42"/>
      <c r="KGY3" s="42"/>
      <c r="KGZ3" s="42"/>
      <c r="KHA3" s="42"/>
      <c r="KHB3" s="42"/>
      <c r="KHC3" s="42"/>
      <c r="KHD3" s="42"/>
      <c r="KHE3" s="42"/>
      <c r="KHF3" s="42"/>
      <c r="KHG3" s="42"/>
      <c r="KHH3" s="42"/>
      <c r="KHI3" s="42"/>
      <c r="KHJ3" s="42"/>
      <c r="KHK3" s="42"/>
      <c r="KHL3" s="42"/>
      <c r="KHM3" s="42"/>
      <c r="KHN3" s="42"/>
      <c r="KHO3" s="42"/>
      <c r="KHP3" s="42"/>
      <c r="KHQ3" s="42"/>
      <c r="KHR3" s="42"/>
      <c r="KHS3" s="42"/>
      <c r="KHT3" s="42"/>
      <c r="KHU3" s="42"/>
      <c r="KHV3" s="42"/>
      <c r="KHW3" s="42"/>
      <c r="KHX3" s="42"/>
      <c r="KHY3" s="42"/>
      <c r="KHZ3" s="42"/>
      <c r="KIA3" s="42"/>
      <c r="KIB3" s="42"/>
      <c r="KIC3" s="42"/>
      <c r="KID3" s="42"/>
      <c r="KIE3" s="42"/>
      <c r="KIF3" s="42"/>
      <c r="KIG3" s="42"/>
      <c r="KIH3" s="42"/>
      <c r="KII3" s="42"/>
      <c r="KIJ3" s="42"/>
      <c r="KIK3" s="42"/>
      <c r="KIL3" s="42"/>
      <c r="KIM3" s="42"/>
      <c r="KIN3" s="42"/>
      <c r="KIO3" s="42"/>
      <c r="KIP3" s="42"/>
      <c r="KIQ3" s="42"/>
      <c r="KIR3" s="42"/>
      <c r="KIS3" s="42"/>
      <c r="KIT3" s="42"/>
      <c r="KIU3" s="42"/>
      <c r="KIV3" s="42"/>
      <c r="KIW3" s="42"/>
      <c r="KIX3" s="42"/>
      <c r="KIY3" s="42"/>
      <c r="KIZ3" s="42"/>
      <c r="KJA3" s="42"/>
      <c r="KJB3" s="42"/>
      <c r="KJC3" s="42"/>
      <c r="KJD3" s="42"/>
      <c r="KJE3" s="42"/>
      <c r="KJF3" s="42"/>
      <c r="KJG3" s="42"/>
      <c r="KJH3" s="42"/>
      <c r="KJI3" s="42"/>
      <c r="KJJ3" s="42"/>
      <c r="KJK3" s="42"/>
      <c r="KJL3" s="42"/>
      <c r="KJM3" s="42"/>
      <c r="KJN3" s="42"/>
      <c r="KJO3" s="42"/>
      <c r="KJP3" s="42"/>
      <c r="KJQ3" s="42"/>
      <c r="KJR3" s="42"/>
      <c r="KJS3" s="42"/>
      <c r="KJT3" s="42"/>
      <c r="KJU3" s="42"/>
      <c r="KJV3" s="42"/>
      <c r="KJW3" s="42"/>
      <c r="KJX3" s="42"/>
      <c r="KJY3" s="42"/>
      <c r="KJZ3" s="42"/>
      <c r="KKA3" s="42"/>
      <c r="KKB3" s="42"/>
      <c r="KKC3" s="42"/>
      <c r="KKD3" s="42"/>
      <c r="KKE3" s="42"/>
      <c r="KKF3" s="42"/>
      <c r="KKG3" s="42"/>
      <c r="KKH3" s="42"/>
      <c r="KKI3" s="42"/>
      <c r="KKJ3" s="42"/>
      <c r="KKK3" s="42"/>
      <c r="KKL3" s="42"/>
      <c r="KKM3" s="42"/>
      <c r="KKN3" s="42"/>
      <c r="KKO3" s="42"/>
      <c r="KKP3" s="42"/>
      <c r="KKQ3" s="42"/>
      <c r="KKR3" s="42"/>
      <c r="KKS3" s="42"/>
      <c r="KKT3" s="42"/>
      <c r="KKU3" s="42"/>
      <c r="KKV3" s="42"/>
      <c r="KKW3" s="42"/>
      <c r="KKX3" s="42"/>
      <c r="KKY3" s="42"/>
      <c r="KKZ3" s="42"/>
      <c r="KLA3" s="42"/>
      <c r="KLB3" s="42"/>
      <c r="KLC3" s="42"/>
      <c r="KLD3" s="42"/>
      <c r="KLE3" s="42"/>
      <c r="KLF3" s="42"/>
      <c r="KLG3" s="42"/>
      <c r="KLH3" s="42"/>
      <c r="KLI3" s="42"/>
      <c r="KLJ3" s="42"/>
      <c r="KLK3" s="42"/>
      <c r="KLL3" s="42"/>
      <c r="KLM3" s="42"/>
      <c r="KLN3" s="42"/>
      <c r="KLO3" s="42"/>
      <c r="KLP3" s="42"/>
      <c r="KLQ3" s="42"/>
      <c r="KLR3" s="42"/>
      <c r="KLS3" s="42"/>
      <c r="KLT3" s="42"/>
      <c r="KLU3" s="42"/>
      <c r="KLV3" s="42"/>
      <c r="KLW3" s="42"/>
      <c r="KLX3" s="42"/>
      <c r="KLY3" s="42"/>
      <c r="KLZ3" s="42"/>
      <c r="KMA3" s="42"/>
      <c r="KMB3" s="42"/>
      <c r="KMC3" s="42"/>
      <c r="KMD3" s="42"/>
      <c r="KME3" s="42"/>
      <c r="KMF3" s="42"/>
      <c r="KMG3" s="42"/>
      <c r="KMH3" s="42"/>
      <c r="KMI3" s="42"/>
      <c r="KMJ3" s="42"/>
      <c r="KMK3" s="42"/>
      <c r="KML3" s="42"/>
      <c r="KMM3" s="42"/>
      <c r="KMN3" s="42"/>
      <c r="KMO3" s="42"/>
      <c r="KMP3" s="42"/>
      <c r="KMQ3" s="42"/>
      <c r="KMR3" s="42"/>
      <c r="KMS3" s="42"/>
      <c r="KMT3" s="42"/>
      <c r="KMU3" s="42"/>
      <c r="KMV3" s="42"/>
      <c r="KMW3" s="42"/>
      <c r="KMX3" s="42"/>
      <c r="KMY3" s="42"/>
      <c r="KMZ3" s="42"/>
      <c r="KNA3" s="42"/>
      <c r="KNB3" s="42"/>
      <c r="KNC3" s="42"/>
      <c r="KND3" s="42"/>
      <c r="KNE3" s="42"/>
      <c r="KNF3" s="42"/>
      <c r="KNG3" s="42"/>
      <c r="KNH3" s="42"/>
      <c r="KNI3" s="42"/>
      <c r="KNJ3" s="42"/>
      <c r="KNK3" s="42"/>
      <c r="KNL3" s="42"/>
      <c r="KNM3" s="42"/>
      <c r="KNN3" s="42"/>
      <c r="KNO3" s="42"/>
      <c r="KNP3" s="42"/>
      <c r="KNQ3" s="42"/>
      <c r="KNR3" s="42"/>
      <c r="KNS3" s="42"/>
      <c r="KNT3" s="42"/>
      <c r="KNU3" s="42"/>
      <c r="KNV3" s="42"/>
      <c r="KNW3" s="42"/>
      <c r="KNX3" s="42"/>
      <c r="KNY3" s="42"/>
      <c r="KNZ3" s="42"/>
      <c r="KOA3" s="42"/>
      <c r="KOB3" s="42"/>
      <c r="KOC3" s="42"/>
      <c r="KOD3" s="42"/>
      <c r="KOE3" s="42"/>
      <c r="KOF3" s="42"/>
      <c r="KOG3" s="42"/>
      <c r="KOH3" s="42"/>
      <c r="KOI3" s="42"/>
      <c r="KOJ3" s="42"/>
      <c r="KOK3" s="42"/>
      <c r="KOL3" s="42"/>
      <c r="KOM3" s="42"/>
      <c r="KON3" s="42"/>
      <c r="KOO3" s="42"/>
      <c r="KOP3" s="42"/>
      <c r="KOQ3" s="42"/>
      <c r="KOR3" s="42"/>
      <c r="KOS3" s="42"/>
      <c r="KOT3" s="42"/>
      <c r="KOU3" s="42"/>
      <c r="KOV3" s="42"/>
      <c r="KOW3" s="42"/>
      <c r="KOX3" s="42"/>
      <c r="KOY3" s="42"/>
      <c r="KOZ3" s="42"/>
      <c r="KPA3" s="42"/>
      <c r="KPB3" s="42"/>
      <c r="KPC3" s="42"/>
      <c r="KPD3" s="42"/>
      <c r="KPE3" s="42"/>
      <c r="KPF3" s="42"/>
      <c r="KPG3" s="42"/>
      <c r="KPH3" s="42"/>
      <c r="KPI3" s="42"/>
      <c r="KPJ3" s="42"/>
      <c r="KPK3" s="42"/>
      <c r="KPL3" s="42"/>
      <c r="KPM3" s="42"/>
      <c r="KPN3" s="42"/>
      <c r="KPO3" s="42"/>
      <c r="KPP3" s="42"/>
      <c r="KPQ3" s="42"/>
      <c r="KPR3" s="42"/>
      <c r="KPS3" s="42"/>
      <c r="KPT3" s="42"/>
      <c r="KPU3" s="42"/>
      <c r="KPV3" s="42"/>
      <c r="KPW3" s="42"/>
      <c r="KPX3" s="42"/>
      <c r="KPY3" s="42"/>
      <c r="KPZ3" s="42"/>
      <c r="KQA3" s="42"/>
      <c r="KQB3" s="42"/>
      <c r="KQC3" s="42"/>
      <c r="KQD3" s="42"/>
      <c r="KQE3" s="42"/>
      <c r="KQF3" s="42"/>
      <c r="KQG3" s="42"/>
      <c r="KQH3" s="42"/>
      <c r="KQI3" s="42"/>
      <c r="KQJ3" s="42"/>
      <c r="KQK3" s="42"/>
      <c r="KQL3" s="42"/>
      <c r="KQM3" s="42"/>
      <c r="KQN3" s="42"/>
      <c r="KQO3" s="42"/>
      <c r="KQP3" s="42"/>
      <c r="KQQ3" s="42"/>
      <c r="KQR3" s="42"/>
      <c r="KQS3" s="42"/>
      <c r="KQT3" s="42"/>
      <c r="KQU3" s="42"/>
      <c r="KQV3" s="42"/>
      <c r="KQW3" s="42"/>
      <c r="KQX3" s="42"/>
      <c r="KQY3" s="42"/>
      <c r="KQZ3" s="42"/>
      <c r="KRA3" s="42"/>
      <c r="KRB3" s="42"/>
      <c r="KRC3" s="42"/>
      <c r="KRD3" s="42"/>
      <c r="KRE3" s="42"/>
      <c r="KRF3" s="42"/>
      <c r="KRG3" s="42"/>
      <c r="KRH3" s="42"/>
      <c r="KRI3" s="42"/>
      <c r="KRJ3" s="42"/>
      <c r="KRK3" s="42"/>
      <c r="KRL3" s="42"/>
      <c r="KRM3" s="42"/>
      <c r="KRN3" s="42"/>
      <c r="KRO3" s="42"/>
      <c r="KRP3" s="42"/>
      <c r="KRQ3" s="42"/>
      <c r="KRR3" s="42"/>
      <c r="KRS3" s="42"/>
      <c r="KRT3" s="42"/>
      <c r="KRU3" s="42"/>
      <c r="KRV3" s="42"/>
      <c r="KRW3" s="42"/>
      <c r="KRX3" s="42"/>
      <c r="KRY3" s="42"/>
      <c r="KRZ3" s="42"/>
      <c r="KSA3" s="42"/>
      <c r="KSB3" s="42"/>
      <c r="KSC3" s="42"/>
      <c r="KSD3" s="42"/>
      <c r="KSE3" s="42"/>
      <c r="KSF3" s="42"/>
      <c r="KSG3" s="42"/>
      <c r="KSH3" s="42"/>
      <c r="KSI3" s="42"/>
      <c r="KSJ3" s="42"/>
      <c r="KSK3" s="42"/>
      <c r="KSL3" s="42"/>
      <c r="KSM3" s="42"/>
      <c r="KSN3" s="42"/>
      <c r="KSO3" s="42"/>
      <c r="KSP3" s="42"/>
      <c r="KSQ3" s="42"/>
      <c r="KSR3" s="42"/>
      <c r="KSS3" s="42"/>
      <c r="KST3" s="42"/>
      <c r="KSU3" s="42"/>
      <c r="KSV3" s="42"/>
      <c r="KSW3" s="42"/>
      <c r="KSX3" s="42"/>
      <c r="KSY3" s="42"/>
      <c r="KSZ3" s="42"/>
      <c r="KTA3" s="42"/>
      <c r="KTB3" s="42"/>
      <c r="KTC3" s="42"/>
      <c r="KTD3" s="42"/>
      <c r="KTE3" s="42"/>
      <c r="KTF3" s="42"/>
      <c r="KTG3" s="42"/>
      <c r="KTH3" s="42"/>
      <c r="KTI3" s="42"/>
      <c r="KTJ3" s="42"/>
      <c r="KTK3" s="42"/>
      <c r="KTL3" s="42"/>
      <c r="KTM3" s="42"/>
      <c r="KTN3" s="42"/>
      <c r="KTO3" s="42"/>
      <c r="KTP3" s="42"/>
      <c r="KTQ3" s="42"/>
      <c r="KTR3" s="42"/>
      <c r="KTS3" s="42"/>
      <c r="KTT3" s="42"/>
      <c r="KTU3" s="42"/>
      <c r="KTV3" s="42"/>
      <c r="KTW3" s="42"/>
      <c r="KTX3" s="42"/>
      <c r="KTY3" s="42"/>
      <c r="KTZ3" s="42"/>
      <c r="KUA3" s="42"/>
      <c r="KUB3" s="42"/>
      <c r="KUC3" s="42"/>
      <c r="KUD3" s="42"/>
      <c r="KUE3" s="42"/>
      <c r="KUF3" s="42"/>
      <c r="KUG3" s="42"/>
      <c r="KUH3" s="42"/>
      <c r="KUI3" s="42"/>
      <c r="KUJ3" s="42"/>
      <c r="KUK3" s="42"/>
      <c r="KUL3" s="42"/>
      <c r="KUM3" s="42"/>
      <c r="KUN3" s="42"/>
      <c r="KUO3" s="42"/>
      <c r="KUP3" s="42"/>
      <c r="KUQ3" s="42"/>
      <c r="KUR3" s="42"/>
      <c r="KUS3" s="42"/>
      <c r="KUT3" s="42"/>
      <c r="KUU3" s="42"/>
      <c r="KUV3" s="42"/>
      <c r="KUW3" s="42"/>
      <c r="KUX3" s="42"/>
      <c r="KUY3" s="42"/>
      <c r="KUZ3" s="42"/>
      <c r="KVA3" s="42"/>
      <c r="KVB3" s="42"/>
      <c r="KVC3" s="42"/>
      <c r="KVD3" s="42"/>
      <c r="KVE3" s="42"/>
      <c r="KVF3" s="42"/>
      <c r="KVG3" s="42"/>
      <c r="KVH3" s="42"/>
      <c r="KVI3" s="42"/>
      <c r="KVJ3" s="42"/>
      <c r="KVK3" s="42"/>
      <c r="KVL3" s="42"/>
      <c r="KVM3" s="42"/>
      <c r="KVN3" s="42"/>
      <c r="KVO3" s="42"/>
      <c r="KVP3" s="42"/>
      <c r="KVQ3" s="42"/>
      <c r="KVR3" s="42"/>
      <c r="KVS3" s="42"/>
      <c r="KVT3" s="42"/>
      <c r="KVU3" s="42"/>
      <c r="KVV3" s="42"/>
      <c r="KVW3" s="42"/>
      <c r="KVX3" s="42"/>
      <c r="KVY3" s="42"/>
      <c r="KVZ3" s="42"/>
      <c r="KWA3" s="42"/>
      <c r="KWB3" s="42"/>
      <c r="KWC3" s="42"/>
      <c r="KWD3" s="42"/>
      <c r="KWE3" s="42"/>
      <c r="KWF3" s="42"/>
      <c r="KWG3" s="42"/>
      <c r="KWH3" s="42"/>
      <c r="KWI3" s="42"/>
      <c r="KWJ3" s="42"/>
      <c r="KWK3" s="42"/>
      <c r="KWL3" s="42"/>
      <c r="KWM3" s="42"/>
      <c r="KWN3" s="42"/>
      <c r="KWO3" s="42"/>
      <c r="KWP3" s="42"/>
      <c r="KWQ3" s="42"/>
      <c r="KWR3" s="42"/>
      <c r="KWS3" s="42"/>
      <c r="KWT3" s="42"/>
      <c r="KWU3" s="42"/>
      <c r="KWV3" s="42"/>
      <c r="KWW3" s="42"/>
      <c r="KWX3" s="42"/>
      <c r="KWY3" s="42"/>
      <c r="KWZ3" s="42"/>
      <c r="KXA3" s="42"/>
      <c r="KXB3" s="42"/>
      <c r="KXC3" s="42"/>
      <c r="KXD3" s="42"/>
      <c r="KXE3" s="42"/>
      <c r="KXF3" s="42"/>
      <c r="KXG3" s="42"/>
      <c r="KXH3" s="42"/>
      <c r="KXI3" s="42"/>
      <c r="KXJ3" s="42"/>
      <c r="KXK3" s="42"/>
      <c r="KXL3" s="42"/>
      <c r="KXM3" s="42"/>
      <c r="KXN3" s="42"/>
      <c r="KXO3" s="42"/>
      <c r="KXP3" s="42"/>
      <c r="KXQ3" s="42"/>
      <c r="KXR3" s="42"/>
      <c r="KXS3" s="42"/>
      <c r="KXT3" s="42"/>
      <c r="KXU3" s="42"/>
      <c r="KXV3" s="42"/>
      <c r="KXW3" s="42"/>
      <c r="KXX3" s="42"/>
      <c r="KXY3" s="42"/>
      <c r="KXZ3" s="42"/>
      <c r="KYA3" s="42"/>
      <c r="KYB3" s="42"/>
      <c r="KYC3" s="42"/>
      <c r="KYD3" s="42"/>
      <c r="KYE3" s="42"/>
      <c r="KYF3" s="42"/>
      <c r="KYG3" s="42"/>
      <c r="KYH3" s="42"/>
      <c r="KYI3" s="42"/>
      <c r="KYJ3" s="42"/>
      <c r="KYK3" s="42"/>
      <c r="KYL3" s="42"/>
      <c r="KYM3" s="42"/>
      <c r="KYN3" s="42"/>
      <c r="KYO3" s="42"/>
      <c r="KYP3" s="42"/>
      <c r="KYQ3" s="42"/>
      <c r="KYR3" s="42"/>
      <c r="KYS3" s="42"/>
      <c r="KYT3" s="42"/>
      <c r="KYU3" s="42"/>
      <c r="KYV3" s="42"/>
      <c r="KYW3" s="42"/>
      <c r="KYX3" s="42"/>
      <c r="KYY3" s="42"/>
      <c r="KYZ3" s="42"/>
      <c r="KZA3" s="42"/>
      <c r="KZB3" s="42"/>
      <c r="KZC3" s="42"/>
      <c r="KZD3" s="42"/>
      <c r="KZE3" s="42"/>
      <c r="KZF3" s="42"/>
      <c r="KZG3" s="42"/>
      <c r="KZH3" s="42"/>
      <c r="KZI3" s="42"/>
      <c r="KZJ3" s="42"/>
      <c r="KZK3" s="42"/>
      <c r="KZL3" s="42"/>
      <c r="KZM3" s="42"/>
      <c r="KZN3" s="42"/>
      <c r="KZO3" s="42"/>
      <c r="KZP3" s="42"/>
      <c r="KZQ3" s="42"/>
      <c r="KZR3" s="42"/>
      <c r="KZS3" s="42"/>
      <c r="KZT3" s="42"/>
      <c r="KZU3" s="42"/>
      <c r="KZV3" s="42"/>
      <c r="KZW3" s="42"/>
      <c r="KZX3" s="42"/>
      <c r="KZY3" s="42"/>
      <c r="KZZ3" s="42"/>
      <c r="LAA3" s="42"/>
      <c r="LAB3" s="42"/>
      <c r="LAC3" s="42"/>
      <c r="LAD3" s="42"/>
      <c r="LAE3" s="42"/>
      <c r="LAF3" s="42"/>
      <c r="LAG3" s="42"/>
      <c r="LAH3" s="42"/>
      <c r="LAI3" s="42"/>
      <c r="LAJ3" s="42"/>
      <c r="LAK3" s="42"/>
      <c r="LAL3" s="42"/>
      <c r="LAM3" s="42"/>
      <c r="LAN3" s="42"/>
      <c r="LAO3" s="42"/>
      <c r="LAP3" s="42"/>
      <c r="LAQ3" s="42"/>
      <c r="LAR3" s="42"/>
      <c r="LAS3" s="42"/>
      <c r="LAT3" s="42"/>
      <c r="LAU3" s="42"/>
      <c r="LAV3" s="42"/>
      <c r="LAW3" s="42"/>
      <c r="LAX3" s="42"/>
      <c r="LAY3" s="42"/>
      <c r="LAZ3" s="42"/>
      <c r="LBA3" s="42"/>
      <c r="LBB3" s="42"/>
      <c r="LBC3" s="42"/>
      <c r="LBD3" s="42"/>
      <c r="LBE3" s="42"/>
      <c r="LBF3" s="42"/>
      <c r="LBG3" s="42"/>
      <c r="LBH3" s="42"/>
      <c r="LBI3" s="42"/>
      <c r="LBJ3" s="42"/>
      <c r="LBK3" s="42"/>
      <c r="LBL3" s="42"/>
      <c r="LBM3" s="42"/>
      <c r="LBN3" s="42"/>
      <c r="LBO3" s="42"/>
      <c r="LBP3" s="42"/>
      <c r="LBQ3" s="42"/>
      <c r="LBR3" s="42"/>
      <c r="LBS3" s="42"/>
      <c r="LBT3" s="42"/>
      <c r="LBU3" s="42"/>
      <c r="LBV3" s="42"/>
      <c r="LBW3" s="42"/>
      <c r="LBX3" s="42"/>
      <c r="LBY3" s="42"/>
      <c r="LBZ3" s="42"/>
      <c r="LCA3" s="42"/>
      <c r="LCB3" s="42"/>
      <c r="LCC3" s="42"/>
      <c r="LCD3" s="42"/>
      <c r="LCE3" s="42"/>
      <c r="LCF3" s="42"/>
      <c r="LCG3" s="42"/>
      <c r="LCH3" s="42"/>
      <c r="LCI3" s="42"/>
      <c r="LCJ3" s="42"/>
      <c r="LCK3" s="42"/>
      <c r="LCL3" s="42"/>
      <c r="LCM3" s="42"/>
      <c r="LCN3" s="42"/>
      <c r="LCO3" s="42"/>
      <c r="LCP3" s="42"/>
      <c r="LCQ3" s="42"/>
      <c r="LCR3" s="42"/>
      <c r="LCS3" s="42"/>
      <c r="LCT3" s="42"/>
      <c r="LCU3" s="42"/>
      <c r="LCV3" s="42"/>
      <c r="LCW3" s="42"/>
      <c r="LCX3" s="42"/>
      <c r="LCY3" s="42"/>
      <c r="LCZ3" s="42"/>
      <c r="LDA3" s="42"/>
      <c r="LDB3" s="42"/>
      <c r="LDC3" s="42"/>
      <c r="LDD3" s="42"/>
      <c r="LDE3" s="42"/>
      <c r="LDF3" s="42"/>
      <c r="LDG3" s="42"/>
      <c r="LDH3" s="42"/>
      <c r="LDI3" s="42"/>
      <c r="LDJ3" s="42"/>
      <c r="LDK3" s="42"/>
      <c r="LDL3" s="42"/>
      <c r="LDM3" s="42"/>
      <c r="LDN3" s="42"/>
      <c r="LDO3" s="42"/>
      <c r="LDP3" s="42"/>
      <c r="LDQ3" s="42"/>
      <c r="LDR3" s="42"/>
      <c r="LDS3" s="42"/>
      <c r="LDT3" s="42"/>
      <c r="LDU3" s="42"/>
      <c r="LDV3" s="42"/>
      <c r="LDW3" s="42"/>
      <c r="LDX3" s="42"/>
      <c r="LDY3" s="42"/>
      <c r="LDZ3" s="42"/>
      <c r="LEA3" s="42"/>
      <c r="LEB3" s="42"/>
      <c r="LEC3" s="42"/>
      <c r="LED3" s="42"/>
      <c r="LEE3" s="42"/>
      <c r="LEF3" s="42"/>
      <c r="LEG3" s="42"/>
      <c r="LEH3" s="42"/>
      <c r="LEI3" s="42"/>
      <c r="LEJ3" s="42"/>
      <c r="LEK3" s="42"/>
      <c r="LEL3" s="42"/>
      <c r="LEM3" s="42"/>
      <c r="LEN3" s="42"/>
      <c r="LEO3" s="42"/>
      <c r="LEP3" s="42"/>
      <c r="LEQ3" s="42"/>
      <c r="LER3" s="42"/>
      <c r="LES3" s="42"/>
      <c r="LET3" s="42"/>
      <c r="LEU3" s="42"/>
      <c r="LEV3" s="42"/>
      <c r="LEW3" s="42"/>
      <c r="LEX3" s="42"/>
      <c r="LEY3" s="42"/>
      <c r="LEZ3" s="42"/>
      <c r="LFA3" s="42"/>
      <c r="LFB3" s="42"/>
      <c r="LFC3" s="42"/>
      <c r="LFD3" s="42"/>
      <c r="LFE3" s="42"/>
      <c r="LFF3" s="42"/>
      <c r="LFG3" s="42"/>
      <c r="LFH3" s="42"/>
      <c r="LFI3" s="42"/>
      <c r="LFJ3" s="42"/>
      <c r="LFK3" s="42"/>
      <c r="LFL3" s="42"/>
      <c r="LFM3" s="42"/>
      <c r="LFN3" s="42"/>
      <c r="LFO3" s="42"/>
      <c r="LFP3" s="42"/>
      <c r="LFQ3" s="42"/>
      <c r="LFR3" s="42"/>
      <c r="LFS3" s="42"/>
      <c r="LFT3" s="42"/>
      <c r="LFU3" s="42"/>
      <c r="LFV3" s="42"/>
      <c r="LFW3" s="42"/>
      <c r="LFX3" s="42"/>
      <c r="LFY3" s="42"/>
      <c r="LFZ3" s="42"/>
      <c r="LGA3" s="42"/>
      <c r="LGB3" s="42"/>
      <c r="LGC3" s="42"/>
      <c r="LGD3" s="42"/>
      <c r="LGE3" s="42"/>
      <c r="LGF3" s="42"/>
      <c r="LGG3" s="42"/>
      <c r="LGH3" s="42"/>
      <c r="LGI3" s="42"/>
      <c r="LGJ3" s="42"/>
      <c r="LGK3" s="42"/>
      <c r="LGL3" s="42"/>
      <c r="LGM3" s="42"/>
      <c r="LGN3" s="42"/>
      <c r="LGO3" s="42"/>
      <c r="LGP3" s="42"/>
      <c r="LGQ3" s="42"/>
      <c r="LGR3" s="42"/>
      <c r="LGS3" s="42"/>
      <c r="LGT3" s="42"/>
      <c r="LGU3" s="42"/>
      <c r="LGV3" s="42"/>
      <c r="LGW3" s="42"/>
      <c r="LGX3" s="42"/>
      <c r="LGY3" s="42"/>
      <c r="LGZ3" s="42"/>
      <c r="LHA3" s="42"/>
      <c r="LHB3" s="42"/>
      <c r="LHC3" s="42"/>
      <c r="LHD3" s="42"/>
      <c r="LHE3" s="42"/>
      <c r="LHF3" s="42"/>
      <c r="LHG3" s="42"/>
      <c r="LHH3" s="42"/>
      <c r="LHI3" s="42"/>
      <c r="LHJ3" s="42"/>
      <c r="LHK3" s="42"/>
      <c r="LHL3" s="42"/>
      <c r="LHM3" s="42"/>
      <c r="LHN3" s="42"/>
      <c r="LHO3" s="42"/>
      <c r="LHP3" s="42"/>
      <c r="LHQ3" s="42"/>
      <c r="LHR3" s="42"/>
      <c r="LHS3" s="42"/>
      <c r="LHT3" s="42"/>
      <c r="LHU3" s="42"/>
      <c r="LHV3" s="42"/>
      <c r="LHW3" s="42"/>
      <c r="LHX3" s="42"/>
      <c r="LHY3" s="42"/>
      <c r="LHZ3" s="42"/>
      <c r="LIA3" s="42"/>
      <c r="LIB3" s="42"/>
      <c r="LIC3" s="42"/>
      <c r="LID3" s="42"/>
      <c r="LIE3" s="42"/>
      <c r="LIF3" s="42"/>
      <c r="LIG3" s="42"/>
      <c r="LIH3" s="42"/>
      <c r="LII3" s="42"/>
      <c r="LIJ3" s="42"/>
      <c r="LIK3" s="42"/>
      <c r="LIL3" s="42"/>
      <c r="LIM3" s="42"/>
      <c r="LIN3" s="42"/>
      <c r="LIO3" s="42"/>
      <c r="LIP3" s="42"/>
      <c r="LIQ3" s="42"/>
      <c r="LIR3" s="42"/>
      <c r="LIS3" s="42"/>
      <c r="LIT3" s="42"/>
      <c r="LIU3" s="42"/>
      <c r="LIV3" s="42"/>
      <c r="LIW3" s="42"/>
      <c r="LIX3" s="42"/>
      <c r="LIY3" s="42"/>
      <c r="LIZ3" s="42"/>
      <c r="LJA3" s="42"/>
      <c r="LJB3" s="42"/>
      <c r="LJC3" s="42"/>
      <c r="LJD3" s="42"/>
      <c r="LJE3" s="42"/>
      <c r="LJF3" s="42"/>
      <c r="LJG3" s="42"/>
      <c r="LJH3" s="42"/>
      <c r="LJI3" s="42"/>
      <c r="LJJ3" s="42"/>
      <c r="LJK3" s="42"/>
      <c r="LJL3" s="42"/>
      <c r="LJM3" s="42"/>
      <c r="LJN3" s="42"/>
      <c r="LJO3" s="42"/>
      <c r="LJP3" s="42"/>
      <c r="LJQ3" s="42"/>
      <c r="LJR3" s="42"/>
      <c r="LJS3" s="42"/>
      <c r="LJT3" s="42"/>
      <c r="LJU3" s="42"/>
      <c r="LJV3" s="42"/>
      <c r="LJW3" s="42"/>
      <c r="LJX3" s="42"/>
      <c r="LJY3" s="42"/>
      <c r="LJZ3" s="42"/>
      <c r="LKA3" s="42"/>
      <c r="LKB3" s="42"/>
      <c r="LKC3" s="42"/>
      <c r="LKD3" s="42"/>
      <c r="LKE3" s="42"/>
      <c r="LKF3" s="42"/>
      <c r="LKG3" s="42"/>
      <c r="LKH3" s="42"/>
      <c r="LKI3" s="42"/>
      <c r="LKJ3" s="42"/>
      <c r="LKK3" s="42"/>
      <c r="LKL3" s="42"/>
      <c r="LKM3" s="42"/>
      <c r="LKN3" s="42"/>
      <c r="LKO3" s="42"/>
      <c r="LKP3" s="42"/>
      <c r="LKQ3" s="42"/>
      <c r="LKR3" s="42"/>
      <c r="LKS3" s="42"/>
      <c r="LKT3" s="42"/>
      <c r="LKU3" s="42"/>
      <c r="LKV3" s="42"/>
      <c r="LKW3" s="42"/>
      <c r="LKX3" s="42"/>
      <c r="LKY3" s="42"/>
      <c r="LKZ3" s="42"/>
      <c r="LLA3" s="42"/>
      <c r="LLB3" s="42"/>
      <c r="LLC3" s="42"/>
      <c r="LLD3" s="42"/>
      <c r="LLE3" s="42"/>
      <c r="LLF3" s="42"/>
      <c r="LLG3" s="42"/>
      <c r="LLH3" s="42"/>
      <c r="LLI3" s="42"/>
      <c r="LLJ3" s="42"/>
      <c r="LLK3" s="42"/>
      <c r="LLL3" s="42"/>
      <c r="LLM3" s="42"/>
      <c r="LLN3" s="42"/>
      <c r="LLO3" s="42"/>
      <c r="LLP3" s="42"/>
      <c r="LLQ3" s="42"/>
      <c r="LLR3" s="42"/>
      <c r="LLS3" s="42"/>
      <c r="LLT3" s="42"/>
      <c r="LLU3" s="42"/>
      <c r="LLV3" s="42"/>
      <c r="LLW3" s="42"/>
      <c r="LLX3" s="42"/>
      <c r="LLY3" s="42"/>
      <c r="LLZ3" s="42"/>
      <c r="LMA3" s="42"/>
      <c r="LMB3" s="42"/>
      <c r="LMC3" s="42"/>
      <c r="LMD3" s="42"/>
      <c r="LME3" s="42"/>
      <c r="LMF3" s="42"/>
      <c r="LMG3" s="42"/>
      <c r="LMH3" s="42"/>
      <c r="LMI3" s="42"/>
      <c r="LMJ3" s="42"/>
      <c r="LMK3" s="42"/>
      <c r="LML3" s="42"/>
      <c r="LMM3" s="42"/>
      <c r="LMN3" s="42"/>
      <c r="LMO3" s="42"/>
      <c r="LMP3" s="42"/>
      <c r="LMQ3" s="42"/>
      <c r="LMR3" s="42"/>
      <c r="LMS3" s="42"/>
      <c r="LMT3" s="42"/>
      <c r="LMU3" s="42"/>
      <c r="LMV3" s="42"/>
      <c r="LMW3" s="42"/>
      <c r="LMX3" s="42"/>
      <c r="LMY3" s="42"/>
      <c r="LMZ3" s="42"/>
      <c r="LNA3" s="42"/>
      <c r="LNB3" s="42"/>
      <c r="LNC3" s="42"/>
      <c r="LND3" s="42"/>
      <c r="LNE3" s="42"/>
      <c r="LNF3" s="42"/>
      <c r="LNG3" s="42"/>
      <c r="LNH3" s="42"/>
      <c r="LNI3" s="42"/>
      <c r="LNJ3" s="42"/>
      <c r="LNK3" s="42"/>
      <c r="LNL3" s="42"/>
      <c r="LNM3" s="42"/>
      <c r="LNN3" s="42"/>
      <c r="LNO3" s="42"/>
      <c r="LNP3" s="42"/>
      <c r="LNQ3" s="42"/>
      <c r="LNR3" s="42"/>
      <c r="LNS3" s="42"/>
      <c r="LNT3" s="42"/>
      <c r="LNU3" s="42"/>
      <c r="LNV3" s="42"/>
      <c r="LNW3" s="42"/>
      <c r="LNX3" s="42"/>
      <c r="LNY3" s="42"/>
      <c r="LNZ3" s="42"/>
      <c r="LOA3" s="42"/>
      <c r="LOB3" s="42"/>
      <c r="LOC3" s="42"/>
      <c r="LOD3" s="42"/>
      <c r="LOE3" s="42"/>
      <c r="LOF3" s="42"/>
      <c r="LOG3" s="42"/>
      <c r="LOH3" s="42"/>
      <c r="LOI3" s="42"/>
      <c r="LOJ3" s="42"/>
      <c r="LOK3" s="42"/>
      <c r="LOL3" s="42"/>
      <c r="LOM3" s="42"/>
      <c r="LON3" s="42"/>
      <c r="LOO3" s="42"/>
      <c r="LOP3" s="42"/>
      <c r="LOQ3" s="42"/>
      <c r="LOR3" s="42"/>
      <c r="LOS3" s="42"/>
      <c r="LOT3" s="42"/>
      <c r="LOU3" s="42"/>
      <c r="LOV3" s="42"/>
      <c r="LOW3" s="42"/>
      <c r="LOX3" s="42"/>
      <c r="LOY3" s="42"/>
      <c r="LOZ3" s="42"/>
      <c r="LPA3" s="42"/>
      <c r="LPB3" s="42"/>
      <c r="LPC3" s="42"/>
      <c r="LPD3" s="42"/>
      <c r="LPE3" s="42"/>
      <c r="LPF3" s="42"/>
      <c r="LPG3" s="42"/>
      <c r="LPH3" s="42"/>
      <c r="LPI3" s="42"/>
      <c r="LPJ3" s="42"/>
      <c r="LPK3" s="42"/>
      <c r="LPL3" s="42"/>
      <c r="LPM3" s="42"/>
      <c r="LPN3" s="42"/>
      <c r="LPO3" s="42"/>
      <c r="LPP3" s="42"/>
      <c r="LPQ3" s="42"/>
      <c r="LPR3" s="42"/>
      <c r="LPS3" s="42"/>
      <c r="LPT3" s="42"/>
      <c r="LPU3" s="42"/>
      <c r="LPV3" s="42"/>
      <c r="LPW3" s="42"/>
      <c r="LPX3" s="42"/>
      <c r="LPY3" s="42"/>
      <c r="LPZ3" s="42"/>
      <c r="LQA3" s="42"/>
      <c r="LQB3" s="42"/>
      <c r="LQC3" s="42"/>
      <c r="LQD3" s="42"/>
      <c r="LQE3" s="42"/>
      <c r="LQF3" s="42"/>
      <c r="LQG3" s="42"/>
      <c r="LQH3" s="42"/>
      <c r="LQI3" s="42"/>
      <c r="LQJ3" s="42"/>
      <c r="LQK3" s="42"/>
      <c r="LQL3" s="42"/>
      <c r="LQM3" s="42"/>
      <c r="LQN3" s="42"/>
      <c r="LQO3" s="42"/>
      <c r="LQP3" s="42"/>
      <c r="LQQ3" s="42"/>
      <c r="LQR3" s="42"/>
      <c r="LQS3" s="42"/>
      <c r="LQT3" s="42"/>
      <c r="LQU3" s="42"/>
      <c r="LQV3" s="42"/>
      <c r="LQW3" s="42"/>
      <c r="LQX3" s="42"/>
      <c r="LQY3" s="42"/>
      <c r="LQZ3" s="42"/>
      <c r="LRA3" s="42"/>
      <c r="LRB3" s="42"/>
      <c r="LRC3" s="42"/>
      <c r="LRD3" s="42"/>
      <c r="LRE3" s="42"/>
      <c r="LRF3" s="42"/>
      <c r="LRG3" s="42"/>
      <c r="LRH3" s="42"/>
      <c r="LRI3" s="42"/>
      <c r="LRJ3" s="42"/>
      <c r="LRK3" s="42"/>
      <c r="LRL3" s="42"/>
      <c r="LRM3" s="42"/>
      <c r="LRN3" s="42"/>
      <c r="LRO3" s="42"/>
      <c r="LRP3" s="42"/>
      <c r="LRQ3" s="42"/>
      <c r="LRR3" s="42"/>
      <c r="LRS3" s="42"/>
      <c r="LRT3" s="42"/>
      <c r="LRU3" s="42"/>
      <c r="LRV3" s="42"/>
      <c r="LRW3" s="42"/>
      <c r="LRX3" s="42"/>
      <c r="LRY3" s="42"/>
      <c r="LRZ3" s="42"/>
      <c r="LSA3" s="42"/>
      <c r="LSB3" s="42"/>
      <c r="LSC3" s="42"/>
      <c r="LSD3" s="42"/>
      <c r="LSE3" s="42"/>
      <c r="LSF3" s="42"/>
      <c r="LSG3" s="42"/>
      <c r="LSH3" s="42"/>
      <c r="LSI3" s="42"/>
      <c r="LSJ3" s="42"/>
      <c r="LSK3" s="42"/>
      <c r="LSL3" s="42"/>
      <c r="LSM3" s="42"/>
      <c r="LSN3" s="42"/>
      <c r="LSO3" s="42"/>
      <c r="LSP3" s="42"/>
      <c r="LSQ3" s="42"/>
      <c r="LSR3" s="42"/>
      <c r="LSS3" s="42"/>
      <c r="LST3" s="42"/>
      <c r="LSU3" s="42"/>
      <c r="LSV3" s="42"/>
      <c r="LSW3" s="42"/>
      <c r="LSX3" s="42"/>
      <c r="LSY3" s="42"/>
      <c r="LSZ3" s="42"/>
      <c r="LTA3" s="42"/>
      <c r="LTB3" s="42"/>
      <c r="LTC3" s="42"/>
      <c r="LTD3" s="42"/>
      <c r="LTE3" s="42"/>
      <c r="LTF3" s="42"/>
      <c r="LTG3" s="42"/>
      <c r="LTH3" s="42"/>
      <c r="LTI3" s="42"/>
      <c r="LTJ3" s="42"/>
      <c r="LTK3" s="42"/>
      <c r="LTL3" s="42"/>
      <c r="LTM3" s="42"/>
      <c r="LTN3" s="42"/>
      <c r="LTO3" s="42"/>
      <c r="LTP3" s="42"/>
      <c r="LTQ3" s="42"/>
      <c r="LTR3" s="42"/>
      <c r="LTS3" s="42"/>
      <c r="LTT3" s="42"/>
      <c r="LTU3" s="42"/>
      <c r="LTV3" s="42"/>
      <c r="LTW3" s="42"/>
      <c r="LTX3" s="42"/>
      <c r="LTY3" s="42"/>
      <c r="LTZ3" s="42"/>
      <c r="LUA3" s="42"/>
      <c r="LUB3" s="42"/>
      <c r="LUC3" s="42"/>
      <c r="LUD3" s="42"/>
      <c r="LUE3" s="42"/>
      <c r="LUF3" s="42"/>
      <c r="LUG3" s="42"/>
      <c r="LUH3" s="42"/>
      <c r="LUI3" s="42"/>
      <c r="LUJ3" s="42"/>
      <c r="LUK3" s="42"/>
      <c r="LUL3" s="42"/>
      <c r="LUM3" s="42"/>
      <c r="LUN3" s="42"/>
      <c r="LUO3" s="42"/>
      <c r="LUP3" s="42"/>
      <c r="LUQ3" s="42"/>
      <c r="LUR3" s="42"/>
      <c r="LUS3" s="42"/>
      <c r="LUT3" s="42"/>
      <c r="LUU3" s="42"/>
      <c r="LUV3" s="42"/>
      <c r="LUW3" s="42"/>
      <c r="LUX3" s="42"/>
      <c r="LUY3" s="42"/>
      <c r="LUZ3" s="42"/>
      <c r="LVA3" s="42"/>
      <c r="LVB3" s="42"/>
      <c r="LVC3" s="42"/>
      <c r="LVD3" s="42"/>
      <c r="LVE3" s="42"/>
      <c r="LVF3" s="42"/>
      <c r="LVG3" s="42"/>
      <c r="LVH3" s="42"/>
      <c r="LVI3" s="42"/>
      <c r="LVJ3" s="42"/>
      <c r="LVK3" s="42"/>
      <c r="LVL3" s="42"/>
      <c r="LVM3" s="42"/>
      <c r="LVN3" s="42"/>
      <c r="LVO3" s="42"/>
      <c r="LVP3" s="42"/>
      <c r="LVQ3" s="42"/>
      <c r="LVR3" s="42"/>
      <c r="LVS3" s="42"/>
      <c r="LVT3" s="42"/>
      <c r="LVU3" s="42"/>
      <c r="LVV3" s="42"/>
      <c r="LVW3" s="42"/>
      <c r="LVX3" s="42"/>
      <c r="LVY3" s="42"/>
      <c r="LVZ3" s="42"/>
      <c r="LWA3" s="42"/>
      <c r="LWB3" s="42"/>
      <c r="LWC3" s="42"/>
      <c r="LWD3" s="42"/>
      <c r="LWE3" s="42"/>
      <c r="LWF3" s="42"/>
      <c r="LWG3" s="42"/>
      <c r="LWH3" s="42"/>
      <c r="LWI3" s="42"/>
      <c r="LWJ3" s="42"/>
      <c r="LWK3" s="42"/>
      <c r="LWL3" s="42"/>
      <c r="LWM3" s="42"/>
      <c r="LWN3" s="42"/>
      <c r="LWO3" s="42"/>
      <c r="LWP3" s="42"/>
      <c r="LWQ3" s="42"/>
      <c r="LWR3" s="42"/>
      <c r="LWS3" s="42"/>
      <c r="LWT3" s="42"/>
      <c r="LWU3" s="42"/>
      <c r="LWV3" s="42"/>
      <c r="LWW3" s="42"/>
      <c r="LWX3" s="42"/>
      <c r="LWY3" s="42"/>
      <c r="LWZ3" s="42"/>
      <c r="LXA3" s="42"/>
      <c r="LXB3" s="42"/>
      <c r="LXC3" s="42"/>
      <c r="LXD3" s="42"/>
      <c r="LXE3" s="42"/>
      <c r="LXF3" s="42"/>
      <c r="LXG3" s="42"/>
      <c r="LXH3" s="42"/>
      <c r="LXI3" s="42"/>
      <c r="LXJ3" s="42"/>
      <c r="LXK3" s="42"/>
      <c r="LXL3" s="42"/>
      <c r="LXM3" s="42"/>
      <c r="LXN3" s="42"/>
      <c r="LXO3" s="42"/>
      <c r="LXP3" s="42"/>
      <c r="LXQ3" s="42"/>
      <c r="LXR3" s="42"/>
      <c r="LXS3" s="42"/>
      <c r="LXT3" s="42"/>
      <c r="LXU3" s="42"/>
      <c r="LXV3" s="42"/>
      <c r="LXW3" s="42"/>
      <c r="LXX3" s="42"/>
      <c r="LXY3" s="42"/>
      <c r="LXZ3" s="42"/>
      <c r="LYA3" s="42"/>
      <c r="LYB3" s="42"/>
      <c r="LYC3" s="42"/>
      <c r="LYD3" s="42"/>
      <c r="LYE3" s="42"/>
      <c r="LYF3" s="42"/>
      <c r="LYG3" s="42"/>
      <c r="LYH3" s="42"/>
      <c r="LYI3" s="42"/>
      <c r="LYJ3" s="42"/>
      <c r="LYK3" s="42"/>
      <c r="LYL3" s="42"/>
      <c r="LYM3" s="42"/>
      <c r="LYN3" s="42"/>
      <c r="LYO3" s="42"/>
      <c r="LYP3" s="42"/>
      <c r="LYQ3" s="42"/>
      <c r="LYR3" s="42"/>
      <c r="LYS3" s="42"/>
      <c r="LYT3" s="42"/>
      <c r="LYU3" s="42"/>
      <c r="LYV3" s="42"/>
      <c r="LYW3" s="42"/>
      <c r="LYX3" s="42"/>
      <c r="LYY3" s="42"/>
      <c r="LYZ3" s="42"/>
      <c r="LZA3" s="42"/>
      <c r="LZB3" s="42"/>
      <c r="LZC3" s="42"/>
      <c r="LZD3" s="42"/>
      <c r="LZE3" s="42"/>
      <c r="LZF3" s="42"/>
      <c r="LZG3" s="42"/>
      <c r="LZH3" s="42"/>
      <c r="LZI3" s="42"/>
      <c r="LZJ3" s="42"/>
      <c r="LZK3" s="42"/>
      <c r="LZL3" s="42"/>
      <c r="LZM3" s="42"/>
      <c r="LZN3" s="42"/>
      <c r="LZO3" s="42"/>
      <c r="LZP3" s="42"/>
      <c r="LZQ3" s="42"/>
      <c r="LZR3" s="42"/>
      <c r="LZS3" s="42"/>
      <c r="LZT3" s="42"/>
      <c r="LZU3" s="42"/>
      <c r="LZV3" s="42"/>
      <c r="LZW3" s="42"/>
      <c r="LZX3" s="42"/>
      <c r="LZY3" s="42"/>
      <c r="LZZ3" s="42"/>
      <c r="MAA3" s="42"/>
      <c r="MAB3" s="42"/>
      <c r="MAC3" s="42"/>
      <c r="MAD3" s="42"/>
      <c r="MAE3" s="42"/>
      <c r="MAF3" s="42"/>
      <c r="MAG3" s="42"/>
      <c r="MAH3" s="42"/>
      <c r="MAI3" s="42"/>
      <c r="MAJ3" s="42"/>
      <c r="MAK3" s="42"/>
      <c r="MAL3" s="42"/>
      <c r="MAM3" s="42"/>
      <c r="MAN3" s="42"/>
      <c r="MAO3" s="42"/>
      <c r="MAP3" s="42"/>
      <c r="MAQ3" s="42"/>
      <c r="MAR3" s="42"/>
      <c r="MAS3" s="42"/>
      <c r="MAT3" s="42"/>
      <c r="MAU3" s="42"/>
      <c r="MAV3" s="42"/>
      <c r="MAW3" s="42"/>
      <c r="MAX3" s="42"/>
      <c r="MAY3" s="42"/>
      <c r="MAZ3" s="42"/>
      <c r="MBA3" s="42"/>
      <c r="MBB3" s="42"/>
      <c r="MBC3" s="42"/>
      <c r="MBD3" s="42"/>
      <c r="MBE3" s="42"/>
      <c r="MBF3" s="42"/>
      <c r="MBG3" s="42"/>
      <c r="MBH3" s="42"/>
      <c r="MBI3" s="42"/>
      <c r="MBJ3" s="42"/>
      <c r="MBK3" s="42"/>
      <c r="MBL3" s="42"/>
      <c r="MBM3" s="42"/>
      <c r="MBN3" s="42"/>
      <c r="MBO3" s="42"/>
      <c r="MBP3" s="42"/>
      <c r="MBQ3" s="42"/>
      <c r="MBR3" s="42"/>
      <c r="MBS3" s="42"/>
      <c r="MBT3" s="42"/>
      <c r="MBU3" s="42"/>
      <c r="MBV3" s="42"/>
      <c r="MBW3" s="42"/>
      <c r="MBX3" s="42"/>
      <c r="MBY3" s="42"/>
      <c r="MBZ3" s="42"/>
      <c r="MCA3" s="42"/>
      <c r="MCB3" s="42"/>
      <c r="MCC3" s="42"/>
      <c r="MCD3" s="42"/>
      <c r="MCE3" s="42"/>
      <c r="MCF3" s="42"/>
      <c r="MCG3" s="42"/>
      <c r="MCH3" s="42"/>
      <c r="MCI3" s="42"/>
      <c r="MCJ3" s="42"/>
      <c r="MCK3" s="42"/>
      <c r="MCL3" s="42"/>
      <c r="MCM3" s="42"/>
      <c r="MCN3" s="42"/>
      <c r="MCO3" s="42"/>
      <c r="MCP3" s="42"/>
      <c r="MCQ3" s="42"/>
      <c r="MCR3" s="42"/>
      <c r="MCS3" s="42"/>
      <c r="MCT3" s="42"/>
      <c r="MCU3" s="42"/>
      <c r="MCV3" s="42"/>
      <c r="MCW3" s="42"/>
      <c r="MCX3" s="42"/>
      <c r="MCY3" s="42"/>
      <c r="MCZ3" s="42"/>
      <c r="MDA3" s="42"/>
      <c r="MDB3" s="42"/>
      <c r="MDC3" s="42"/>
      <c r="MDD3" s="42"/>
      <c r="MDE3" s="42"/>
      <c r="MDF3" s="42"/>
      <c r="MDG3" s="42"/>
      <c r="MDH3" s="42"/>
      <c r="MDI3" s="42"/>
      <c r="MDJ3" s="42"/>
      <c r="MDK3" s="42"/>
      <c r="MDL3" s="42"/>
      <c r="MDM3" s="42"/>
      <c r="MDN3" s="42"/>
      <c r="MDO3" s="42"/>
      <c r="MDP3" s="42"/>
      <c r="MDQ3" s="42"/>
      <c r="MDR3" s="42"/>
      <c r="MDS3" s="42"/>
      <c r="MDT3" s="42"/>
      <c r="MDU3" s="42"/>
      <c r="MDV3" s="42"/>
      <c r="MDW3" s="42"/>
      <c r="MDX3" s="42"/>
      <c r="MDY3" s="42"/>
      <c r="MDZ3" s="42"/>
      <c r="MEA3" s="42"/>
      <c r="MEB3" s="42"/>
      <c r="MEC3" s="42"/>
      <c r="MED3" s="42"/>
      <c r="MEE3" s="42"/>
      <c r="MEF3" s="42"/>
      <c r="MEG3" s="42"/>
      <c r="MEH3" s="42"/>
      <c r="MEI3" s="42"/>
      <c r="MEJ3" s="42"/>
      <c r="MEK3" s="42"/>
      <c r="MEL3" s="42"/>
      <c r="MEM3" s="42"/>
      <c r="MEN3" s="42"/>
      <c r="MEO3" s="42"/>
      <c r="MEP3" s="42"/>
      <c r="MEQ3" s="42"/>
      <c r="MER3" s="42"/>
      <c r="MES3" s="42"/>
      <c r="MET3" s="42"/>
      <c r="MEU3" s="42"/>
      <c r="MEV3" s="42"/>
      <c r="MEW3" s="42"/>
      <c r="MEX3" s="42"/>
      <c r="MEY3" s="42"/>
      <c r="MEZ3" s="42"/>
      <c r="MFA3" s="42"/>
      <c r="MFB3" s="42"/>
      <c r="MFC3" s="42"/>
      <c r="MFD3" s="42"/>
      <c r="MFE3" s="42"/>
      <c r="MFF3" s="42"/>
      <c r="MFG3" s="42"/>
      <c r="MFH3" s="42"/>
      <c r="MFI3" s="42"/>
      <c r="MFJ3" s="42"/>
      <c r="MFK3" s="42"/>
      <c r="MFL3" s="42"/>
      <c r="MFM3" s="42"/>
      <c r="MFN3" s="42"/>
      <c r="MFO3" s="42"/>
      <c r="MFP3" s="42"/>
      <c r="MFQ3" s="42"/>
      <c r="MFR3" s="42"/>
      <c r="MFS3" s="42"/>
      <c r="MFT3" s="42"/>
      <c r="MFU3" s="42"/>
      <c r="MFV3" s="42"/>
      <c r="MFW3" s="42"/>
      <c r="MFX3" s="42"/>
      <c r="MFY3" s="42"/>
      <c r="MFZ3" s="42"/>
      <c r="MGA3" s="42"/>
      <c r="MGB3" s="42"/>
      <c r="MGC3" s="42"/>
      <c r="MGD3" s="42"/>
      <c r="MGE3" s="42"/>
      <c r="MGF3" s="42"/>
      <c r="MGG3" s="42"/>
      <c r="MGH3" s="42"/>
      <c r="MGI3" s="42"/>
      <c r="MGJ3" s="42"/>
      <c r="MGK3" s="42"/>
      <c r="MGL3" s="42"/>
      <c r="MGM3" s="42"/>
      <c r="MGN3" s="42"/>
      <c r="MGO3" s="42"/>
      <c r="MGP3" s="42"/>
      <c r="MGQ3" s="42"/>
      <c r="MGR3" s="42"/>
      <c r="MGS3" s="42"/>
      <c r="MGT3" s="42"/>
      <c r="MGU3" s="42"/>
      <c r="MGV3" s="42"/>
      <c r="MGW3" s="42"/>
      <c r="MGX3" s="42"/>
      <c r="MGY3" s="42"/>
      <c r="MGZ3" s="42"/>
      <c r="MHA3" s="42"/>
      <c r="MHB3" s="42"/>
      <c r="MHC3" s="42"/>
      <c r="MHD3" s="42"/>
      <c r="MHE3" s="42"/>
      <c r="MHF3" s="42"/>
      <c r="MHG3" s="42"/>
      <c r="MHH3" s="42"/>
      <c r="MHI3" s="42"/>
      <c r="MHJ3" s="42"/>
      <c r="MHK3" s="42"/>
      <c r="MHL3" s="42"/>
      <c r="MHM3" s="42"/>
      <c r="MHN3" s="42"/>
      <c r="MHO3" s="42"/>
      <c r="MHP3" s="42"/>
      <c r="MHQ3" s="42"/>
      <c r="MHR3" s="42"/>
      <c r="MHS3" s="42"/>
      <c r="MHT3" s="42"/>
      <c r="MHU3" s="42"/>
      <c r="MHV3" s="42"/>
      <c r="MHW3" s="42"/>
      <c r="MHX3" s="42"/>
      <c r="MHY3" s="42"/>
      <c r="MHZ3" s="42"/>
      <c r="MIA3" s="42"/>
      <c r="MIB3" s="42"/>
      <c r="MIC3" s="42"/>
      <c r="MID3" s="42"/>
      <c r="MIE3" s="42"/>
      <c r="MIF3" s="42"/>
      <c r="MIG3" s="42"/>
      <c r="MIH3" s="42"/>
      <c r="MII3" s="42"/>
      <c r="MIJ3" s="42"/>
      <c r="MIK3" s="42"/>
      <c r="MIL3" s="42"/>
      <c r="MIM3" s="42"/>
      <c r="MIN3" s="42"/>
      <c r="MIO3" s="42"/>
      <c r="MIP3" s="42"/>
      <c r="MIQ3" s="42"/>
      <c r="MIR3" s="42"/>
      <c r="MIS3" s="42"/>
      <c r="MIT3" s="42"/>
      <c r="MIU3" s="42"/>
      <c r="MIV3" s="42"/>
      <c r="MIW3" s="42"/>
      <c r="MIX3" s="42"/>
      <c r="MIY3" s="42"/>
      <c r="MIZ3" s="42"/>
      <c r="MJA3" s="42"/>
      <c r="MJB3" s="42"/>
      <c r="MJC3" s="42"/>
      <c r="MJD3" s="42"/>
      <c r="MJE3" s="42"/>
      <c r="MJF3" s="42"/>
      <c r="MJG3" s="42"/>
      <c r="MJH3" s="42"/>
      <c r="MJI3" s="42"/>
      <c r="MJJ3" s="42"/>
      <c r="MJK3" s="42"/>
      <c r="MJL3" s="42"/>
      <c r="MJM3" s="42"/>
      <c r="MJN3" s="42"/>
      <c r="MJO3" s="42"/>
      <c r="MJP3" s="42"/>
      <c r="MJQ3" s="42"/>
      <c r="MJR3" s="42"/>
      <c r="MJS3" s="42"/>
      <c r="MJT3" s="42"/>
      <c r="MJU3" s="42"/>
      <c r="MJV3" s="42"/>
      <c r="MJW3" s="42"/>
      <c r="MJX3" s="42"/>
      <c r="MJY3" s="42"/>
      <c r="MJZ3" s="42"/>
      <c r="MKA3" s="42"/>
      <c r="MKB3" s="42"/>
      <c r="MKC3" s="42"/>
      <c r="MKD3" s="42"/>
      <c r="MKE3" s="42"/>
      <c r="MKF3" s="42"/>
      <c r="MKG3" s="42"/>
      <c r="MKH3" s="42"/>
      <c r="MKI3" s="42"/>
      <c r="MKJ3" s="42"/>
      <c r="MKK3" s="42"/>
      <c r="MKL3" s="42"/>
      <c r="MKM3" s="42"/>
      <c r="MKN3" s="42"/>
      <c r="MKO3" s="42"/>
      <c r="MKP3" s="42"/>
      <c r="MKQ3" s="42"/>
      <c r="MKR3" s="42"/>
      <c r="MKS3" s="42"/>
      <c r="MKT3" s="42"/>
      <c r="MKU3" s="42"/>
      <c r="MKV3" s="42"/>
      <c r="MKW3" s="42"/>
      <c r="MKX3" s="42"/>
      <c r="MKY3" s="42"/>
      <c r="MKZ3" s="42"/>
      <c r="MLA3" s="42"/>
      <c r="MLB3" s="42"/>
      <c r="MLC3" s="42"/>
      <c r="MLD3" s="42"/>
      <c r="MLE3" s="42"/>
      <c r="MLF3" s="42"/>
      <c r="MLG3" s="42"/>
      <c r="MLH3" s="42"/>
      <c r="MLI3" s="42"/>
      <c r="MLJ3" s="42"/>
      <c r="MLK3" s="42"/>
      <c r="MLL3" s="42"/>
      <c r="MLM3" s="42"/>
      <c r="MLN3" s="42"/>
      <c r="MLO3" s="42"/>
      <c r="MLP3" s="42"/>
      <c r="MLQ3" s="42"/>
      <c r="MLR3" s="42"/>
      <c r="MLS3" s="42"/>
      <c r="MLT3" s="42"/>
      <c r="MLU3" s="42"/>
      <c r="MLV3" s="42"/>
      <c r="MLW3" s="42"/>
      <c r="MLX3" s="42"/>
      <c r="MLY3" s="42"/>
      <c r="MLZ3" s="42"/>
      <c r="MMA3" s="42"/>
      <c r="MMB3" s="42"/>
      <c r="MMC3" s="42"/>
      <c r="MMD3" s="42"/>
      <c r="MME3" s="42"/>
      <c r="MMF3" s="42"/>
      <c r="MMG3" s="42"/>
      <c r="MMH3" s="42"/>
      <c r="MMI3" s="42"/>
      <c r="MMJ3" s="42"/>
      <c r="MMK3" s="42"/>
      <c r="MML3" s="42"/>
      <c r="MMM3" s="42"/>
      <c r="MMN3" s="42"/>
      <c r="MMO3" s="42"/>
      <c r="MMP3" s="42"/>
      <c r="MMQ3" s="42"/>
      <c r="MMR3" s="42"/>
      <c r="MMS3" s="42"/>
      <c r="MMT3" s="42"/>
      <c r="MMU3" s="42"/>
      <c r="MMV3" s="42"/>
      <c r="MMW3" s="42"/>
      <c r="MMX3" s="42"/>
      <c r="MMY3" s="42"/>
      <c r="MMZ3" s="42"/>
      <c r="MNA3" s="42"/>
      <c r="MNB3" s="42"/>
      <c r="MNC3" s="42"/>
      <c r="MND3" s="42"/>
      <c r="MNE3" s="42"/>
      <c r="MNF3" s="42"/>
      <c r="MNG3" s="42"/>
      <c r="MNH3" s="42"/>
      <c r="MNI3" s="42"/>
      <c r="MNJ3" s="42"/>
      <c r="MNK3" s="42"/>
      <c r="MNL3" s="42"/>
      <c r="MNM3" s="42"/>
      <c r="MNN3" s="42"/>
      <c r="MNO3" s="42"/>
      <c r="MNP3" s="42"/>
      <c r="MNQ3" s="42"/>
      <c r="MNR3" s="42"/>
      <c r="MNS3" s="42"/>
      <c r="MNT3" s="42"/>
      <c r="MNU3" s="42"/>
      <c r="MNV3" s="42"/>
      <c r="MNW3" s="42"/>
      <c r="MNX3" s="42"/>
      <c r="MNY3" s="42"/>
      <c r="MNZ3" s="42"/>
      <c r="MOA3" s="42"/>
      <c r="MOB3" s="42"/>
      <c r="MOC3" s="42"/>
      <c r="MOD3" s="42"/>
      <c r="MOE3" s="42"/>
      <c r="MOF3" s="42"/>
      <c r="MOG3" s="42"/>
      <c r="MOH3" s="42"/>
      <c r="MOI3" s="42"/>
      <c r="MOJ3" s="42"/>
      <c r="MOK3" s="42"/>
      <c r="MOL3" s="42"/>
      <c r="MOM3" s="42"/>
      <c r="MON3" s="42"/>
      <c r="MOO3" s="42"/>
      <c r="MOP3" s="42"/>
      <c r="MOQ3" s="42"/>
      <c r="MOR3" s="42"/>
      <c r="MOS3" s="42"/>
      <c r="MOT3" s="42"/>
      <c r="MOU3" s="42"/>
      <c r="MOV3" s="42"/>
      <c r="MOW3" s="42"/>
      <c r="MOX3" s="42"/>
      <c r="MOY3" s="42"/>
      <c r="MOZ3" s="42"/>
      <c r="MPA3" s="42"/>
      <c r="MPB3" s="42"/>
      <c r="MPC3" s="42"/>
      <c r="MPD3" s="42"/>
      <c r="MPE3" s="42"/>
      <c r="MPF3" s="42"/>
      <c r="MPG3" s="42"/>
      <c r="MPH3" s="42"/>
      <c r="MPI3" s="42"/>
      <c r="MPJ3" s="42"/>
      <c r="MPK3" s="42"/>
      <c r="MPL3" s="42"/>
      <c r="MPM3" s="42"/>
      <c r="MPN3" s="42"/>
      <c r="MPO3" s="42"/>
      <c r="MPP3" s="42"/>
      <c r="MPQ3" s="42"/>
      <c r="MPR3" s="42"/>
      <c r="MPS3" s="42"/>
      <c r="MPT3" s="42"/>
      <c r="MPU3" s="42"/>
      <c r="MPV3" s="42"/>
      <c r="MPW3" s="42"/>
      <c r="MPX3" s="42"/>
      <c r="MPY3" s="42"/>
      <c r="MPZ3" s="42"/>
      <c r="MQA3" s="42"/>
      <c r="MQB3" s="42"/>
      <c r="MQC3" s="42"/>
      <c r="MQD3" s="42"/>
      <c r="MQE3" s="42"/>
      <c r="MQF3" s="42"/>
      <c r="MQG3" s="42"/>
      <c r="MQH3" s="42"/>
      <c r="MQI3" s="42"/>
      <c r="MQJ3" s="42"/>
      <c r="MQK3" s="42"/>
      <c r="MQL3" s="42"/>
      <c r="MQM3" s="42"/>
      <c r="MQN3" s="42"/>
      <c r="MQO3" s="42"/>
      <c r="MQP3" s="42"/>
      <c r="MQQ3" s="42"/>
      <c r="MQR3" s="42"/>
      <c r="MQS3" s="42"/>
      <c r="MQT3" s="42"/>
      <c r="MQU3" s="42"/>
      <c r="MQV3" s="42"/>
      <c r="MQW3" s="42"/>
      <c r="MQX3" s="42"/>
      <c r="MQY3" s="42"/>
      <c r="MQZ3" s="42"/>
      <c r="MRA3" s="42"/>
      <c r="MRB3" s="42"/>
      <c r="MRC3" s="42"/>
      <c r="MRD3" s="42"/>
      <c r="MRE3" s="42"/>
      <c r="MRF3" s="42"/>
      <c r="MRG3" s="42"/>
      <c r="MRH3" s="42"/>
      <c r="MRI3" s="42"/>
      <c r="MRJ3" s="42"/>
      <c r="MRK3" s="42"/>
      <c r="MRL3" s="42"/>
      <c r="MRM3" s="42"/>
      <c r="MRN3" s="42"/>
      <c r="MRO3" s="42"/>
      <c r="MRP3" s="42"/>
      <c r="MRQ3" s="42"/>
      <c r="MRR3" s="42"/>
      <c r="MRS3" s="42"/>
      <c r="MRT3" s="42"/>
      <c r="MRU3" s="42"/>
      <c r="MRV3" s="42"/>
      <c r="MRW3" s="42"/>
      <c r="MRX3" s="42"/>
      <c r="MRY3" s="42"/>
      <c r="MRZ3" s="42"/>
      <c r="MSA3" s="42"/>
      <c r="MSB3" s="42"/>
      <c r="MSC3" s="42"/>
      <c r="MSD3" s="42"/>
      <c r="MSE3" s="42"/>
      <c r="MSF3" s="42"/>
      <c r="MSG3" s="42"/>
      <c r="MSH3" s="42"/>
      <c r="MSI3" s="42"/>
      <c r="MSJ3" s="42"/>
      <c r="MSK3" s="42"/>
      <c r="MSL3" s="42"/>
      <c r="MSM3" s="42"/>
      <c r="MSN3" s="42"/>
      <c r="MSO3" s="42"/>
      <c r="MSP3" s="42"/>
      <c r="MSQ3" s="42"/>
      <c r="MSR3" s="42"/>
      <c r="MSS3" s="42"/>
      <c r="MST3" s="42"/>
      <c r="MSU3" s="42"/>
      <c r="MSV3" s="42"/>
      <c r="MSW3" s="42"/>
      <c r="MSX3" s="42"/>
      <c r="MSY3" s="42"/>
      <c r="MSZ3" s="42"/>
      <c r="MTA3" s="42"/>
      <c r="MTB3" s="42"/>
      <c r="MTC3" s="42"/>
      <c r="MTD3" s="42"/>
      <c r="MTE3" s="42"/>
      <c r="MTF3" s="42"/>
      <c r="MTG3" s="42"/>
      <c r="MTH3" s="42"/>
      <c r="MTI3" s="42"/>
      <c r="MTJ3" s="42"/>
      <c r="MTK3" s="42"/>
      <c r="MTL3" s="42"/>
      <c r="MTM3" s="42"/>
      <c r="MTN3" s="42"/>
      <c r="MTO3" s="42"/>
      <c r="MTP3" s="42"/>
      <c r="MTQ3" s="42"/>
      <c r="MTR3" s="42"/>
      <c r="MTS3" s="42"/>
      <c r="MTT3" s="42"/>
      <c r="MTU3" s="42"/>
      <c r="MTV3" s="42"/>
      <c r="MTW3" s="42"/>
      <c r="MTX3" s="42"/>
      <c r="MTY3" s="42"/>
      <c r="MTZ3" s="42"/>
      <c r="MUA3" s="42"/>
      <c r="MUB3" s="42"/>
      <c r="MUC3" s="42"/>
      <c r="MUD3" s="42"/>
      <c r="MUE3" s="42"/>
      <c r="MUF3" s="42"/>
      <c r="MUG3" s="42"/>
      <c r="MUH3" s="42"/>
      <c r="MUI3" s="42"/>
      <c r="MUJ3" s="42"/>
      <c r="MUK3" s="42"/>
      <c r="MUL3" s="42"/>
      <c r="MUM3" s="42"/>
      <c r="MUN3" s="42"/>
      <c r="MUO3" s="42"/>
      <c r="MUP3" s="42"/>
      <c r="MUQ3" s="42"/>
      <c r="MUR3" s="42"/>
      <c r="MUS3" s="42"/>
      <c r="MUT3" s="42"/>
      <c r="MUU3" s="42"/>
      <c r="MUV3" s="42"/>
      <c r="MUW3" s="42"/>
      <c r="MUX3" s="42"/>
      <c r="MUY3" s="42"/>
      <c r="MUZ3" s="42"/>
      <c r="MVA3" s="42"/>
      <c r="MVB3" s="42"/>
      <c r="MVC3" s="42"/>
      <c r="MVD3" s="42"/>
      <c r="MVE3" s="42"/>
      <c r="MVF3" s="42"/>
      <c r="MVG3" s="42"/>
      <c r="MVH3" s="42"/>
      <c r="MVI3" s="42"/>
      <c r="MVJ3" s="42"/>
      <c r="MVK3" s="42"/>
      <c r="MVL3" s="42"/>
      <c r="MVM3" s="42"/>
      <c r="MVN3" s="42"/>
      <c r="MVO3" s="42"/>
      <c r="MVP3" s="42"/>
      <c r="MVQ3" s="42"/>
      <c r="MVR3" s="42"/>
      <c r="MVS3" s="42"/>
      <c r="MVT3" s="42"/>
      <c r="MVU3" s="42"/>
      <c r="MVV3" s="42"/>
      <c r="MVW3" s="42"/>
      <c r="MVX3" s="42"/>
      <c r="MVY3" s="42"/>
      <c r="MVZ3" s="42"/>
      <c r="MWA3" s="42"/>
      <c r="MWB3" s="42"/>
      <c r="MWC3" s="42"/>
      <c r="MWD3" s="42"/>
      <c r="MWE3" s="42"/>
      <c r="MWF3" s="42"/>
      <c r="MWG3" s="42"/>
      <c r="MWH3" s="42"/>
      <c r="MWI3" s="42"/>
      <c r="MWJ3" s="42"/>
      <c r="MWK3" s="42"/>
      <c r="MWL3" s="42"/>
      <c r="MWM3" s="42"/>
      <c r="MWN3" s="42"/>
      <c r="MWO3" s="42"/>
      <c r="MWP3" s="42"/>
      <c r="MWQ3" s="42"/>
      <c r="MWR3" s="42"/>
      <c r="MWS3" s="42"/>
      <c r="MWT3" s="42"/>
      <c r="MWU3" s="42"/>
      <c r="MWV3" s="42"/>
      <c r="MWW3" s="42"/>
      <c r="MWX3" s="42"/>
      <c r="MWY3" s="42"/>
      <c r="MWZ3" s="42"/>
      <c r="MXA3" s="42"/>
      <c r="MXB3" s="42"/>
      <c r="MXC3" s="42"/>
      <c r="MXD3" s="42"/>
      <c r="MXE3" s="42"/>
      <c r="MXF3" s="42"/>
      <c r="MXG3" s="42"/>
      <c r="MXH3" s="42"/>
      <c r="MXI3" s="42"/>
      <c r="MXJ3" s="42"/>
      <c r="MXK3" s="42"/>
      <c r="MXL3" s="42"/>
      <c r="MXM3" s="42"/>
      <c r="MXN3" s="42"/>
      <c r="MXO3" s="42"/>
      <c r="MXP3" s="42"/>
      <c r="MXQ3" s="42"/>
      <c r="MXR3" s="42"/>
      <c r="MXS3" s="42"/>
      <c r="MXT3" s="42"/>
      <c r="MXU3" s="42"/>
      <c r="MXV3" s="42"/>
      <c r="MXW3" s="42"/>
      <c r="MXX3" s="42"/>
      <c r="MXY3" s="42"/>
      <c r="MXZ3" s="42"/>
      <c r="MYA3" s="42"/>
      <c r="MYB3" s="42"/>
      <c r="MYC3" s="42"/>
      <c r="MYD3" s="42"/>
      <c r="MYE3" s="42"/>
      <c r="MYF3" s="42"/>
      <c r="MYG3" s="42"/>
      <c r="MYH3" s="42"/>
      <c r="MYI3" s="42"/>
      <c r="MYJ3" s="42"/>
      <c r="MYK3" s="42"/>
      <c r="MYL3" s="42"/>
      <c r="MYM3" s="42"/>
      <c r="MYN3" s="42"/>
      <c r="MYO3" s="42"/>
      <c r="MYP3" s="42"/>
      <c r="MYQ3" s="42"/>
      <c r="MYR3" s="42"/>
      <c r="MYS3" s="42"/>
      <c r="MYT3" s="42"/>
      <c r="MYU3" s="42"/>
      <c r="MYV3" s="42"/>
      <c r="MYW3" s="42"/>
      <c r="MYX3" s="42"/>
      <c r="MYY3" s="42"/>
      <c r="MYZ3" s="42"/>
      <c r="MZA3" s="42"/>
      <c r="MZB3" s="42"/>
      <c r="MZC3" s="42"/>
      <c r="MZD3" s="42"/>
      <c r="MZE3" s="42"/>
      <c r="MZF3" s="42"/>
      <c r="MZG3" s="42"/>
      <c r="MZH3" s="42"/>
      <c r="MZI3" s="42"/>
      <c r="MZJ3" s="42"/>
      <c r="MZK3" s="42"/>
      <c r="MZL3" s="42"/>
      <c r="MZM3" s="42"/>
      <c r="MZN3" s="42"/>
      <c r="MZO3" s="42"/>
      <c r="MZP3" s="42"/>
      <c r="MZQ3" s="42"/>
      <c r="MZR3" s="42"/>
      <c r="MZS3" s="42"/>
      <c r="MZT3" s="42"/>
      <c r="MZU3" s="42"/>
      <c r="MZV3" s="42"/>
      <c r="MZW3" s="42"/>
      <c r="MZX3" s="42"/>
      <c r="MZY3" s="42"/>
      <c r="MZZ3" s="42"/>
      <c r="NAA3" s="42"/>
      <c r="NAB3" s="42"/>
      <c r="NAC3" s="42"/>
      <c r="NAD3" s="42"/>
      <c r="NAE3" s="42"/>
      <c r="NAF3" s="42"/>
      <c r="NAG3" s="42"/>
      <c r="NAH3" s="42"/>
      <c r="NAI3" s="42"/>
      <c r="NAJ3" s="42"/>
      <c r="NAK3" s="42"/>
      <c r="NAL3" s="42"/>
      <c r="NAM3" s="42"/>
      <c r="NAN3" s="42"/>
      <c r="NAO3" s="42"/>
      <c r="NAP3" s="42"/>
      <c r="NAQ3" s="42"/>
      <c r="NAR3" s="42"/>
      <c r="NAS3" s="42"/>
      <c r="NAT3" s="42"/>
      <c r="NAU3" s="42"/>
      <c r="NAV3" s="42"/>
      <c r="NAW3" s="42"/>
      <c r="NAX3" s="42"/>
      <c r="NAY3" s="42"/>
      <c r="NAZ3" s="42"/>
      <c r="NBA3" s="42"/>
      <c r="NBB3" s="42"/>
      <c r="NBC3" s="42"/>
      <c r="NBD3" s="42"/>
      <c r="NBE3" s="42"/>
      <c r="NBF3" s="42"/>
      <c r="NBG3" s="42"/>
      <c r="NBH3" s="42"/>
      <c r="NBI3" s="42"/>
      <c r="NBJ3" s="42"/>
      <c r="NBK3" s="42"/>
      <c r="NBL3" s="42"/>
      <c r="NBM3" s="42"/>
      <c r="NBN3" s="42"/>
      <c r="NBO3" s="42"/>
      <c r="NBP3" s="42"/>
      <c r="NBQ3" s="42"/>
      <c r="NBR3" s="42"/>
      <c r="NBS3" s="42"/>
      <c r="NBT3" s="42"/>
      <c r="NBU3" s="42"/>
      <c r="NBV3" s="42"/>
      <c r="NBW3" s="42"/>
      <c r="NBX3" s="42"/>
      <c r="NBY3" s="42"/>
      <c r="NBZ3" s="42"/>
      <c r="NCA3" s="42"/>
      <c r="NCB3" s="42"/>
      <c r="NCC3" s="42"/>
      <c r="NCD3" s="42"/>
      <c r="NCE3" s="42"/>
      <c r="NCF3" s="42"/>
      <c r="NCG3" s="42"/>
      <c r="NCH3" s="42"/>
      <c r="NCI3" s="42"/>
      <c r="NCJ3" s="42"/>
      <c r="NCK3" s="42"/>
      <c r="NCL3" s="42"/>
      <c r="NCM3" s="42"/>
      <c r="NCN3" s="42"/>
      <c r="NCO3" s="42"/>
      <c r="NCP3" s="42"/>
      <c r="NCQ3" s="42"/>
      <c r="NCR3" s="42"/>
      <c r="NCS3" s="42"/>
      <c r="NCT3" s="42"/>
      <c r="NCU3" s="42"/>
      <c r="NCV3" s="42"/>
      <c r="NCW3" s="42"/>
      <c r="NCX3" s="42"/>
      <c r="NCY3" s="42"/>
      <c r="NCZ3" s="42"/>
      <c r="NDA3" s="42"/>
      <c r="NDB3" s="42"/>
      <c r="NDC3" s="42"/>
      <c r="NDD3" s="42"/>
      <c r="NDE3" s="42"/>
      <c r="NDF3" s="42"/>
      <c r="NDG3" s="42"/>
      <c r="NDH3" s="42"/>
      <c r="NDI3" s="42"/>
      <c r="NDJ3" s="42"/>
      <c r="NDK3" s="42"/>
      <c r="NDL3" s="42"/>
      <c r="NDM3" s="42"/>
      <c r="NDN3" s="42"/>
      <c r="NDO3" s="42"/>
      <c r="NDP3" s="42"/>
      <c r="NDQ3" s="42"/>
      <c r="NDR3" s="42"/>
      <c r="NDS3" s="42"/>
      <c r="NDT3" s="42"/>
      <c r="NDU3" s="42"/>
      <c r="NDV3" s="42"/>
      <c r="NDW3" s="42"/>
      <c r="NDX3" s="42"/>
      <c r="NDY3" s="42"/>
      <c r="NDZ3" s="42"/>
      <c r="NEA3" s="42"/>
      <c r="NEB3" s="42"/>
      <c r="NEC3" s="42"/>
      <c r="NED3" s="42"/>
      <c r="NEE3" s="42"/>
      <c r="NEF3" s="42"/>
      <c r="NEG3" s="42"/>
      <c r="NEH3" s="42"/>
      <c r="NEI3" s="42"/>
      <c r="NEJ3" s="42"/>
      <c r="NEK3" s="42"/>
      <c r="NEL3" s="42"/>
      <c r="NEM3" s="42"/>
      <c r="NEN3" s="42"/>
      <c r="NEO3" s="42"/>
      <c r="NEP3" s="42"/>
      <c r="NEQ3" s="42"/>
      <c r="NER3" s="42"/>
      <c r="NES3" s="42"/>
      <c r="NET3" s="42"/>
      <c r="NEU3" s="42"/>
      <c r="NEV3" s="42"/>
      <c r="NEW3" s="42"/>
      <c r="NEX3" s="42"/>
      <c r="NEY3" s="42"/>
      <c r="NEZ3" s="42"/>
      <c r="NFA3" s="42"/>
      <c r="NFB3" s="42"/>
      <c r="NFC3" s="42"/>
      <c r="NFD3" s="42"/>
      <c r="NFE3" s="42"/>
      <c r="NFF3" s="42"/>
      <c r="NFG3" s="42"/>
      <c r="NFH3" s="42"/>
      <c r="NFI3" s="42"/>
      <c r="NFJ3" s="42"/>
      <c r="NFK3" s="42"/>
      <c r="NFL3" s="42"/>
      <c r="NFM3" s="42"/>
      <c r="NFN3" s="42"/>
      <c r="NFO3" s="42"/>
      <c r="NFP3" s="42"/>
      <c r="NFQ3" s="42"/>
      <c r="NFR3" s="42"/>
      <c r="NFS3" s="42"/>
      <c r="NFT3" s="42"/>
      <c r="NFU3" s="42"/>
      <c r="NFV3" s="42"/>
      <c r="NFW3" s="42"/>
      <c r="NFX3" s="42"/>
      <c r="NFY3" s="42"/>
      <c r="NFZ3" s="42"/>
      <c r="NGA3" s="42"/>
      <c r="NGB3" s="42"/>
      <c r="NGC3" s="42"/>
      <c r="NGD3" s="42"/>
      <c r="NGE3" s="42"/>
      <c r="NGF3" s="42"/>
      <c r="NGG3" s="42"/>
      <c r="NGH3" s="42"/>
      <c r="NGI3" s="42"/>
      <c r="NGJ3" s="42"/>
      <c r="NGK3" s="42"/>
      <c r="NGL3" s="42"/>
      <c r="NGM3" s="42"/>
      <c r="NGN3" s="42"/>
      <c r="NGO3" s="42"/>
      <c r="NGP3" s="42"/>
      <c r="NGQ3" s="42"/>
      <c r="NGR3" s="42"/>
      <c r="NGS3" s="42"/>
      <c r="NGT3" s="42"/>
      <c r="NGU3" s="42"/>
      <c r="NGV3" s="42"/>
      <c r="NGW3" s="42"/>
      <c r="NGX3" s="42"/>
      <c r="NGY3" s="42"/>
      <c r="NGZ3" s="42"/>
      <c r="NHA3" s="42"/>
      <c r="NHB3" s="42"/>
      <c r="NHC3" s="42"/>
      <c r="NHD3" s="42"/>
      <c r="NHE3" s="42"/>
      <c r="NHF3" s="42"/>
      <c r="NHG3" s="42"/>
      <c r="NHH3" s="42"/>
      <c r="NHI3" s="42"/>
      <c r="NHJ3" s="42"/>
      <c r="NHK3" s="42"/>
      <c r="NHL3" s="42"/>
      <c r="NHM3" s="42"/>
      <c r="NHN3" s="42"/>
      <c r="NHO3" s="42"/>
      <c r="NHP3" s="42"/>
      <c r="NHQ3" s="42"/>
      <c r="NHR3" s="42"/>
      <c r="NHS3" s="42"/>
      <c r="NHT3" s="42"/>
      <c r="NHU3" s="42"/>
      <c r="NHV3" s="42"/>
      <c r="NHW3" s="42"/>
      <c r="NHX3" s="42"/>
      <c r="NHY3" s="42"/>
      <c r="NHZ3" s="42"/>
      <c r="NIA3" s="42"/>
      <c r="NIB3" s="42"/>
      <c r="NIC3" s="42"/>
      <c r="NID3" s="42"/>
      <c r="NIE3" s="42"/>
      <c r="NIF3" s="42"/>
      <c r="NIG3" s="42"/>
      <c r="NIH3" s="42"/>
      <c r="NII3" s="42"/>
      <c r="NIJ3" s="42"/>
      <c r="NIK3" s="42"/>
      <c r="NIL3" s="42"/>
      <c r="NIM3" s="42"/>
      <c r="NIN3" s="42"/>
      <c r="NIO3" s="42"/>
      <c r="NIP3" s="42"/>
      <c r="NIQ3" s="42"/>
      <c r="NIR3" s="42"/>
      <c r="NIS3" s="42"/>
      <c r="NIT3" s="42"/>
      <c r="NIU3" s="42"/>
      <c r="NIV3" s="42"/>
      <c r="NIW3" s="42"/>
      <c r="NIX3" s="42"/>
      <c r="NIY3" s="42"/>
      <c r="NIZ3" s="42"/>
      <c r="NJA3" s="42"/>
      <c r="NJB3" s="42"/>
      <c r="NJC3" s="42"/>
      <c r="NJD3" s="42"/>
      <c r="NJE3" s="42"/>
      <c r="NJF3" s="42"/>
      <c r="NJG3" s="42"/>
      <c r="NJH3" s="42"/>
      <c r="NJI3" s="42"/>
      <c r="NJJ3" s="42"/>
      <c r="NJK3" s="42"/>
      <c r="NJL3" s="42"/>
      <c r="NJM3" s="42"/>
      <c r="NJN3" s="42"/>
      <c r="NJO3" s="42"/>
      <c r="NJP3" s="42"/>
      <c r="NJQ3" s="42"/>
      <c r="NJR3" s="42"/>
      <c r="NJS3" s="42"/>
      <c r="NJT3" s="42"/>
      <c r="NJU3" s="42"/>
      <c r="NJV3" s="42"/>
      <c r="NJW3" s="42"/>
      <c r="NJX3" s="42"/>
      <c r="NJY3" s="42"/>
      <c r="NJZ3" s="42"/>
      <c r="NKA3" s="42"/>
      <c r="NKB3" s="42"/>
      <c r="NKC3" s="42"/>
      <c r="NKD3" s="42"/>
      <c r="NKE3" s="42"/>
      <c r="NKF3" s="42"/>
      <c r="NKG3" s="42"/>
      <c r="NKH3" s="42"/>
      <c r="NKI3" s="42"/>
      <c r="NKJ3" s="42"/>
      <c r="NKK3" s="42"/>
      <c r="NKL3" s="42"/>
      <c r="NKM3" s="42"/>
      <c r="NKN3" s="42"/>
      <c r="NKO3" s="42"/>
      <c r="NKP3" s="42"/>
      <c r="NKQ3" s="42"/>
      <c r="NKR3" s="42"/>
      <c r="NKS3" s="42"/>
      <c r="NKT3" s="42"/>
      <c r="NKU3" s="42"/>
      <c r="NKV3" s="42"/>
      <c r="NKW3" s="42"/>
      <c r="NKX3" s="42"/>
      <c r="NKY3" s="42"/>
      <c r="NKZ3" s="42"/>
      <c r="NLA3" s="42"/>
      <c r="NLB3" s="42"/>
      <c r="NLC3" s="42"/>
      <c r="NLD3" s="42"/>
      <c r="NLE3" s="42"/>
      <c r="NLF3" s="42"/>
      <c r="NLG3" s="42"/>
      <c r="NLH3" s="42"/>
      <c r="NLI3" s="42"/>
      <c r="NLJ3" s="42"/>
      <c r="NLK3" s="42"/>
      <c r="NLL3" s="42"/>
      <c r="NLM3" s="42"/>
      <c r="NLN3" s="42"/>
      <c r="NLO3" s="42"/>
      <c r="NLP3" s="42"/>
      <c r="NLQ3" s="42"/>
      <c r="NLR3" s="42"/>
      <c r="NLS3" s="42"/>
      <c r="NLT3" s="42"/>
      <c r="NLU3" s="42"/>
      <c r="NLV3" s="42"/>
      <c r="NLW3" s="42"/>
      <c r="NLX3" s="42"/>
      <c r="NLY3" s="42"/>
      <c r="NLZ3" s="42"/>
      <c r="NMA3" s="42"/>
      <c r="NMB3" s="42"/>
      <c r="NMC3" s="42"/>
      <c r="NMD3" s="42"/>
      <c r="NME3" s="42"/>
      <c r="NMF3" s="42"/>
      <c r="NMG3" s="42"/>
      <c r="NMH3" s="42"/>
      <c r="NMI3" s="42"/>
      <c r="NMJ3" s="42"/>
      <c r="NMK3" s="42"/>
      <c r="NML3" s="42"/>
      <c r="NMM3" s="42"/>
      <c r="NMN3" s="42"/>
      <c r="NMO3" s="42"/>
      <c r="NMP3" s="42"/>
      <c r="NMQ3" s="42"/>
      <c r="NMR3" s="42"/>
      <c r="NMS3" s="42"/>
      <c r="NMT3" s="42"/>
      <c r="NMU3" s="42"/>
      <c r="NMV3" s="42"/>
      <c r="NMW3" s="42"/>
      <c r="NMX3" s="42"/>
      <c r="NMY3" s="42"/>
      <c r="NMZ3" s="42"/>
      <c r="NNA3" s="42"/>
      <c r="NNB3" s="42"/>
      <c r="NNC3" s="42"/>
      <c r="NND3" s="42"/>
      <c r="NNE3" s="42"/>
      <c r="NNF3" s="42"/>
      <c r="NNG3" s="42"/>
      <c r="NNH3" s="42"/>
      <c r="NNI3" s="42"/>
      <c r="NNJ3" s="42"/>
      <c r="NNK3" s="42"/>
      <c r="NNL3" s="42"/>
      <c r="NNM3" s="42"/>
      <c r="NNN3" s="42"/>
      <c r="NNO3" s="42"/>
      <c r="NNP3" s="42"/>
      <c r="NNQ3" s="42"/>
      <c r="NNR3" s="42"/>
      <c r="NNS3" s="42"/>
      <c r="NNT3" s="42"/>
      <c r="NNU3" s="42"/>
      <c r="NNV3" s="42"/>
      <c r="NNW3" s="42"/>
      <c r="NNX3" s="42"/>
      <c r="NNY3" s="42"/>
      <c r="NNZ3" s="42"/>
      <c r="NOA3" s="42"/>
      <c r="NOB3" s="42"/>
      <c r="NOC3" s="42"/>
      <c r="NOD3" s="42"/>
      <c r="NOE3" s="42"/>
      <c r="NOF3" s="42"/>
      <c r="NOG3" s="42"/>
      <c r="NOH3" s="42"/>
      <c r="NOI3" s="42"/>
      <c r="NOJ3" s="42"/>
      <c r="NOK3" s="42"/>
      <c r="NOL3" s="42"/>
      <c r="NOM3" s="42"/>
      <c r="NON3" s="42"/>
      <c r="NOO3" s="42"/>
      <c r="NOP3" s="42"/>
      <c r="NOQ3" s="42"/>
      <c r="NOR3" s="42"/>
      <c r="NOS3" s="42"/>
      <c r="NOT3" s="42"/>
      <c r="NOU3" s="42"/>
      <c r="NOV3" s="42"/>
      <c r="NOW3" s="42"/>
      <c r="NOX3" s="42"/>
      <c r="NOY3" s="42"/>
      <c r="NOZ3" s="42"/>
      <c r="NPA3" s="42"/>
      <c r="NPB3" s="42"/>
      <c r="NPC3" s="42"/>
      <c r="NPD3" s="42"/>
      <c r="NPE3" s="42"/>
      <c r="NPF3" s="42"/>
      <c r="NPG3" s="42"/>
      <c r="NPH3" s="42"/>
      <c r="NPI3" s="42"/>
      <c r="NPJ3" s="42"/>
      <c r="NPK3" s="42"/>
      <c r="NPL3" s="42"/>
      <c r="NPM3" s="42"/>
      <c r="NPN3" s="42"/>
      <c r="NPO3" s="42"/>
      <c r="NPP3" s="42"/>
      <c r="NPQ3" s="42"/>
      <c r="NPR3" s="42"/>
      <c r="NPS3" s="42"/>
      <c r="NPT3" s="42"/>
      <c r="NPU3" s="42"/>
      <c r="NPV3" s="42"/>
      <c r="NPW3" s="42"/>
      <c r="NPX3" s="42"/>
      <c r="NPY3" s="42"/>
      <c r="NPZ3" s="42"/>
      <c r="NQA3" s="42"/>
      <c r="NQB3" s="42"/>
      <c r="NQC3" s="42"/>
      <c r="NQD3" s="42"/>
      <c r="NQE3" s="42"/>
      <c r="NQF3" s="42"/>
      <c r="NQG3" s="42"/>
      <c r="NQH3" s="42"/>
      <c r="NQI3" s="42"/>
      <c r="NQJ3" s="42"/>
      <c r="NQK3" s="42"/>
      <c r="NQL3" s="42"/>
      <c r="NQM3" s="42"/>
      <c r="NQN3" s="42"/>
      <c r="NQO3" s="42"/>
      <c r="NQP3" s="42"/>
      <c r="NQQ3" s="42"/>
      <c r="NQR3" s="42"/>
      <c r="NQS3" s="42"/>
      <c r="NQT3" s="42"/>
      <c r="NQU3" s="42"/>
      <c r="NQV3" s="42"/>
      <c r="NQW3" s="42"/>
      <c r="NQX3" s="42"/>
      <c r="NQY3" s="42"/>
      <c r="NQZ3" s="42"/>
      <c r="NRA3" s="42"/>
      <c r="NRB3" s="42"/>
      <c r="NRC3" s="42"/>
      <c r="NRD3" s="42"/>
      <c r="NRE3" s="42"/>
      <c r="NRF3" s="42"/>
      <c r="NRG3" s="42"/>
      <c r="NRH3" s="42"/>
      <c r="NRI3" s="42"/>
      <c r="NRJ3" s="42"/>
      <c r="NRK3" s="42"/>
      <c r="NRL3" s="42"/>
      <c r="NRM3" s="42"/>
      <c r="NRN3" s="42"/>
      <c r="NRO3" s="42"/>
      <c r="NRP3" s="42"/>
      <c r="NRQ3" s="42"/>
      <c r="NRR3" s="42"/>
      <c r="NRS3" s="42"/>
      <c r="NRT3" s="42"/>
      <c r="NRU3" s="42"/>
      <c r="NRV3" s="42"/>
      <c r="NRW3" s="42"/>
      <c r="NRX3" s="42"/>
      <c r="NRY3" s="42"/>
      <c r="NRZ3" s="42"/>
      <c r="NSA3" s="42"/>
      <c r="NSB3" s="42"/>
      <c r="NSC3" s="42"/>
      <c r="NSD3" s="42"/>
      <c r="NSE3" s="42"/>
      <c r="NSF3" s="42"/>
      <c r="NSG3" s="42"/>
      <c r="NSH3" s="42"/>
      <c r="NSI3" s="42"/>
      <c r="NSJ3" s="42"/>
      <c r="NSK3" s="42"/>
      <c r="NSL3" s="42"/>
      <c r="NSM3" s="42"/>
      <c r="NSN3" s="42"/>
      <c r="NSO3" s="42"/>
      <c r="NSP3" s="42"/>
      <c r="NSQ3" s="42"/>
      <c r="NSR3" s="42"/>
      <c r="NSS3" s="42"/>
      <c r="NST3" s="42"/>
      <c r="NSU3" s="42"/>
      <c r="NSV3" s="42"/>
      <c r="NSW3" s="42"/>
      <c r="NSX3" s="42"/>
      <c r="NSY3" s="42"/>
      <c r="NSZ3" s="42"/>
      <c r="NTA3" s="42"/>
      <c r="NTB3" s="42"/>
      <c r="NTC3" s="42"/>
      <c r="NTD3" s="42"/>
      <c r="NTE3" s="42"/>
      <c r="NTF3" s="42"/>
      <c r="NTG3" s="42"/>
      <c r="NTH3" s="42"/>
      <c r="NTI3" s="42"/>
      <c r="NTJ3" s="42"/>
      <c r="NTK3" s="42"/>
      <c r="NTL3" s="42"/>
      <c r="NTM3" s="42"/>
      <c r="NTN3" s="42"/>
      <c r="NTO3" s="42"/>
      <c r="NTP3" s="42"/>
      <c r="NTQ3" s="42"/>
      <c r="NTR3" s="42"/>
      <c r="NTS3" s="42"/>
      <c r="NTT3" s="42"/>
      <c r="NTU3" s="42"/>
      <c r="NTV3" s="42"/>
      <c r="NTW3" s="42"/>
      <c r="NTX3" s="42"/>
      <c r="NTY3" s="42"/>
      <c r="NTZ3" s="42"/>
      <c r="NUA3" s="42"/>
      <c r="NUB3" s="42"/>
      <c r="NUC3" s="42"/>
      <c r="NUD3" s="42"/>
      <c r="NUE3" s="42"/>
      <c r="NUF3" s="42"/>
      <c r="NUG3" s="42"/>
      <c r="NUH3" s="42"/>
      <c r="NUI3" s="42"/>
      <c r="NUJ3" s="42"/>
      <c r="NUK3" s="42"/>
      <c r="NUL3" s="42"/>
      <c r="NUM3" s="42"/>
      <c r="NUN3" s="42"/>
      <c r="NUO3" s="42"/>
      <c r="NUP3" s="42"/>
      <c r="NUQ3" s="42"/>
      <c r="NUR3" s="42"/>
      <c r="NUS3" s="42"/>
      <c r="NUT3" s="42"/>
      <c r="NUU3" s="42"/>
      <c r="NUV3" s="42"/>
      <c r="NUW3" s="42"/>
      <c r="NUX3" s="42"/>
      <c r="NUY3" s="42"/>
      <c r="NUZ3" s="42"/>
      <c r="NVA3" s="42"/>
      <c r="NVB3" s="42"/>
      <c r="NVC3" s="42"/>
      <c r="NVD3" s="42"/>
      <c r="NVE3" s="42"/>
      <c r="NVF3" s="42"/>
      <c r="NVG3" s="42"/>
      <c r="NVH3" s="42"/>
      <c r="NVI3" s="42"/>
      <c r="NVJ3" s="42"/>
      <c r="NVK3" s="42"/>
      <c r="NVL3" s="42"/>
      <c r="NVM3" s="42"/>
      <c r="NVN3" s="42"/>
      <c r="NVO3" s="42"/>
      <c r="NVP3" s="42"/>
      <c r="NVQ3" s="42"/>
      <c r="NVR3" s="42"/>
      <c r="NVS3" s="42"/>
      <c r="NVT3" s="42"/>
      <c r="NVU3" s="42"/>
      <c r="NVV3" s="42"/>
      <c r="NVW3" s="42"/>
      <c r="NVX3" s="42"/>
      <c r="NVY3" s="42"/>
      <c r="NVZ3" s="42"/>
      <c r="NWA3" s="42"/>
      <c r="NWB3" s="42"/>
      <c r="NWC3" s="42"/>
      <c r="NWD3" s="42"/>
      <c r="NWE3" s="42"/>
      <c r="NWF3" s="42"/>
      <c r="NWG3" s="42"/>
      <c r="NWH3" s="42"/>
      <c r="NWI3" s="42"/>
      <c r="NWJ3" s="42"/>
      <c r="NWK3" s="42"/>
      <c r="NWL3" s="42"/>
      <c r="NWM3" s="42"/>
      <c r="NWN3" s="42"/>
      <c r="NWO3" s="42"/>
      <c r="NWP3" s="42"/>
      <c r="NWQ3" s="42"/>
      <c r="NWR3" s="42"/>
      <c r="NWS3" s="42"/>
      <c r="NWT3" s="42"/>
      <c r="NWU3" s="42"/>
      <c r="NWV3" s="42"/>
      <c r="NWW3" s="42"/>
      <c r="NWX3" s="42"/>
      <c r="NWY3" s="42"/>
      <c r="NWZ3" s="42"/>
      <c r="NXA3" s="42"/>
      <c r="NXB3" s="42"/>
      <c r="NXC3" s="42"/>
      <c r="NXD3" s="42"/>
      <c r="NXE3" s="42"/>
      <c r="NXF3" s="42"/>
      <c r="NXG3" s="42"/>
      <c r="NXH3" s="42"/>
      <c r="NXI3" s="42"/>
      <c r="NXJ3" s="42"/>
      <c r="NXK3" s="42"/>
      <c r="NXL3" s="42"/>
      <c r="NXM3" s="42"/>
      <c r="NXN3" s="42"/>
      <c r="NXO3" s="42"/>
      <c r="NXP3" s="42"/>
      <c r="NXQ3" s="42"/>
      <c r="NXR3" s="42"/>
      <c r="NXS3" s="42"/>
      <c r="NXT3" s="42"/>
      <c r="NXU3" s="42"/>
      <c r="NXV3" s="42"/>
      <c r="NXW3" s="42"/>
      <c r="NXX3" s="42"/>
      <c r="NXY3" s="42"/>
      <c r="NXZ3" s="42"/>
      <c r="NYA3" s="42"/>
      <c r="NYB3" s="42"/>
      <c r="NYC3" s="42"/>
      <c r="NYD3" s="42"/>
      <c r="NYE3" s="42"/>
      <c r="NYF3" s="42"/>
      <c r="NYG3" s="42"/>
      <c r="NYH3" s="42"/>
      <c r="NYI3" s="42"/>
      <c r="NYJ3" s="42"/>
      <c r="NYK3" s="42"/>
      <c r="NYL3" s="42"/>
      <c r="NYM3" s="42"/>
      <c r="NYN3" s="42"/>
      <c r="NYO3" s="42"/>
      <c r="NYP3" s="42"/>
      <c r="NYQ3" s="42"/>
      <c r="NYR3" s="42"/>
      <c r="NYS3" s="42"/>
      <c r="NYT3" s="42"/>
      <c r="NYU3" s="42"/>
      <c r="NYV3" s="42"/>
      <c r="NYW3" s="42"/>
      <c r="NYX3" s="42"/>
      <c r="NYY3" s="42"/>
      <c r="NYZ3" s="42"/>
      <c r="NZA3" s="42"/>
      <c r="NZB3" s="42"/>
      <c r="NZC3" s="42"/>
      <c r="NZD3" s="42"/>
      <c r="NZE3" s="42"/>
      <c r="NZF3" s="42"/>
      <c r="NZG3" s="42"/>
      <c r="NZH3" s="42"/>
      <c r="NZI3" s="42"/>
      <c r="NZJ3" s="42"/>
      <c r="NZK3" s="42"/>
      <c r="NZL3" s="42"/>
      <c r="NZM3" s="42"/>
      <c r="NZN3" s="42"/>
      <c r="NZO3" s="42"/>
      <c r="NZP3" s="42"/>
      <c r="NZQ3" s="42"/>
      <c r="NZR3" s="42"/>
      <c r="NZS3" s="42"/>
      <c r="NZT3" s="42"/>
      <c r="NZU3" s="42"/>
      <c r="NZV3" s="42"/>
      <c r="NZW3" s="42"/>
      <c r="NZX3" s="42"/>
      <c r="NZY3" s="42"/>
      <c r="NZZ3" s="42"/>
      <c r="OAA3" s="42"/>
      <c r="OAB3" s="42"/>
      <c r="OAC3" s="42"/>
      <c r="OAD3" s="42"/>
      <c r="OAE3" s="42"/>
      <c r="OAF3" s="42"/>
      <c r="OAG3" s="42"/>
      <c r="OAH3" s="42"/>
      <c r="OAI3" s="42"/>
      <c r="OAJ3" s="42"/>
      <c r="OAK3" s="42"/>
      <c r="OAL3" s="42"/>
      <c r="OAM3" s="42"/>
      <c r="OAN3" s="42"/>
      <c r="OAO3" s="42"/>
      <c r="OAP3" s="42"/>
      <c r="OAQ3" s="42"/>
      <c r="OAR3" s="42"/>
      <c r="OAS3" s="42"/>
      <c r="OAT3" s="42"/>
      <c r="OAU3" s="42"/>
      <c r="OAV3" s="42"/>
      <c r="OAW3" s="42"/>
      <c r="OAX3" s="42"/>
      <c r="OAY3" s="42"/>
      <c r="OAZ3" s="42"/>
      <c r="OBA3" s="42"/>
      <c r="OBB3" s="42"/>
      <c r="OBC3" s="42"/>
      <c r="OBD3" s="42"/>
      <c r="OBE3" s="42"/>
      <c r="OBF3" s="42"/>
      <c r="OBG3" s="42"/>
      <c r="OBH3" s="42"/>
      <c r="OBI3" s="42"/>
      <c r="OBJ3" s="42"/>
      <c r="OBK3" s="42"/>
      <c r="OBL3" s="42"/>
      <c r="OBM3" s="42"/>
      <c r="OBN3" s="42"/>
      <c r="OBO3" s="42"/>
      <c r="OBP3" s="42"/>
      <c r="OBQ3" s="42"/>
      <c r="OBR3" s="42"/>
      <c r="OBS3" s="42"/>
      <c r="OBT3" s="42"/>
      <c r="OBU3" s="42"/>
      <c r="OBV3" s="42"/>
      <c r="OBW3" s="42"/>
      <c r="OBX3" s="42"/>
      <c r="OBY3" s="42"/>
      <c r="OBZ3" s="42"/>
      <c r="OCA3" s="42"/>
      <c r="OCB3" s="42"/>
      <c r="OCC3" s="42"/>
      <c r="OCD3" s="42"/>
      <c r="OCE3" s="42"/>
      <c r="OCF3" s="42"/>
      <c r="OCG3" s="42"/>
      <c r="OCH3" s="42"/>
      <c r="OCI3" s="42"/>
      <c r="OCJ3" s="42"/>
      <c r="OCK3" s="42"/>
      <c r="OCL3" s="42"/>
      <c r="OCM3" s="42"/>
      <c r="OCN3" s="42"/>
      <c r="OCO3" s="42"/>
      <c r="OCP3" s="42"/>
      <c r="OCQ3" s="42"/>
      <c r="OCR3" s="42"/>
      <c r="OCS3" s="42"/>
      <c r="OCT3" s="42"/>
      <c r="OCU3" s="42"/>
      <c r="OCV3" s="42"/>
      <c r="OCW3" s="42"/>
      <c r="OCX3" s="42"/>
      <c r="OCY3" s="42"/>
      <c r="OCZ3" s="42"/>
      <c r="ODA3" s="42"/>
      <c r="ODB3" s="42"/>
      <c r="ODC3" s="42"/>
      <c r="ODD3" s="42"/>
      <c r="ODE3" s="42"/>
      <c r="ODF3" s="42"/>
      <c r="ODG3" s="42"/>
      <c r="ODH3" s="42"/>
      <c r="ODI3" s="42"/>
      <c r="ODJ3" s="42"/>
      <c r="ODK3" s="42"/>
      <c r="ODL3" s="42"/>
      <c r="ODM3" s="42"/>
      <c r="ODN3" s="42"/>
      <c r="ODO3" s="42"/>
      <c r="ODP3" s="42"/>
      <c r="ODQ3" s="42"/>
      <c r="ODR3" s="42"/>
      <c r="ODS3" s="42"/>
      <c r="ODT3" s="42"/>
      <c r="ODU3" s="42"/>
      <c r="ODV3" s="42"/>
      <c r="ODW3" s="42"/>
      <c r="ODX3" s="42"/>
      <c r="ODY3" s="42"/>
      <c r="ODZ3" s="42"/>
      <c r="OEA3" s="42"/>
      <c r="OEB3" s="42"/>
      <c r="OEC3" s="42"/>
      <c r="OED3" s="42"/>
      <c r="OEE3" s="42"/>
      <c r="OEF3" s="42"/>
      <c r="OEG3" s="42"/>
      <c r="OEH3" s="42"/>
      <c r="OEI3" s="42"/>
      <c r="OEJ3" s="42"/>
      <c r="OEK3" s="42"/>
      <c r="OEL3" s="42"/>
      <c r="OEM3" s="42"/>
      <c r="OEN3" s="42"/>
      <c r="OEO3" s="42"/>
      <c r="OEP3" s="42"/>
      <c r="OEQ3" s="42"/>
      <c r="OER3" s="42"/>
      <c r="OES3" s="42"/>
      <c r="OET3" s="42"/>
      <c r="OEU3" s="42"/>
      <c r="OEV3" s="42"/>
      <c r="OEW3" s="42"/>
      <c r="OEX3" s="42"/>
      <c r="OEY3" s="42"/>
      <c r="OEZ3" s="42"/>
      <c r="OFA3" s="42"/>
      <c r="OFB3" s="42"/>
      <c r="OFC3" s="42"/>
      <c r="OFD3" s="42"/>
      <c r="OFE3" s="42"/>
      <c r="OFF3" s="42"/>
      <c r="OFG3" s="42"/>
      <c r="OFH3" s="42"/>
      <c r="OFI3" s="42"/>
      <c r="OFJ3" s="42"/>
      <c r="OFK3" s="42"/>
      <c r="OFL3" s="42"/>
      <c r="OFM3" s="42"/>
      <c r="OFN3" s="42"/>
      <c r="OFO3" s="42"/>
      <c r="OFP3" s="42"/>
      <c r="OFQ3" s="42"/>
      <c r="OFR3" s="42"/>
      <c r="OFS3" s="42"/>
      <c r="OFT3" s="42"/>
      <c r="OFU3" s="42"/>
      <c r="OFV3" s="42"/>
      <c r="OFW3" s="42"/>
      <c r="OFX3" s="42"/>
      <c r="OFY3" s="42"/>
      <c r="OFZ3" s="42"/>
      <c r="OGA3" s="42"/>
      <c r="OGB3" s="42"/>
      <c r="OGC3" s="42"/>
      <c r="OGD3" s="42"/>
      <c r="OGE3" s="42"/>
      <c r="OGF3" s="42"/>
      <c r="OGG3" s="42"/>
      <c r="OGH3" s="42"/>
      <c r="OGI3" s="42"/>
      <c r="OGJ3" s="42"/>
      <c r="OGK3" s="42"/>
      <c r="OGL3" s="42"/>
      <c r="OGM3" s="42"/>
      <c r="OGN3" s="42"/>
      <c r="OGO3" s="42"/>
      <c r="OGP3" s="42"/>
      <c r="OGQ3" s="42"/>
      <c r="OGR3" s="42"/>
      <c r="OGS3" s="42"/>
      <c r="OGT3" s="42"/>
      <c r="OGU3" s="42"/>
      <c r="OGV3" s="42"/>
      <c r="OGW3" s="42"/>
      <c r="OGX3" s="42"/>
      <c r="OGY3" s="42"/>
      <c r="OGZ3" s="42"/>
      <c r="OHA3" s="42"/>
      <c r="OHB3" s="42"/>
      <c r="OHC3" s="42"/>
      <c r="OHD3" s="42"/>
      <c r="OHE3" s="42"/>
      <c r="OHF3" s="42"/>
      <c r="OHG3" s="42"/>
      <c r="OHH3" s="42"/>
      <c r="OHI3" s="42"/>
      <c r="OHJ3" s="42"/>
      <c r="OHK3" s="42"/>
      <c r="OHL3" s="42"/>
      <c r="OHM3" s="42"/>
      <c r="OHN3" s="42"/>
      <c r="OHO3" s="42"/>
      <c r="OHP3" s="42"/>
      <c r="OHQ3" s="42"/>
      <c r="OHR3" s="42"/>
      <c r="OHS3" s="42"/>
      <c r="OHT3" s="42"/>
      <c r="OHU3" s="42"/>
      <c r="OHV3" s="42"/>
      <c r="OHW3" s="42"/>
      <c r="OHX3" s="42"/>
      <c r="OHY3" s="42"/>
      <c r="OHZ3" s="42"/>
      <c r="OIA3" s="42"/>
      <c r="OIB3" s="42"/>
      <c r="OIC3" s="42"/>
      <c r="OID3" s="42"/>
      <c r="OIE3" s="42"/>
      <c r="OIF3" s="42"/>
      <c r="OIG3" s="42"/>
      <c r="OIH3" s="42"/>
      <c r="OII3" s="42"/>
      <c r="OIJ3" s="42"/>
      <c r="OIK3" s="42"/>
      <c r="OIL3" s="42"/>
      <c r="OIM3" s="42"/>
      <c r="OIN3" s="42"/>
      <c r="OIO3" s="42"/>
      <c r="OIP3" s="42"/>
      <c r="OIQ3" s="42"/>
      <c r="OIR3" s="42"/>
      <c r="OIS3" s="42"/>
      <c r="OIT3" s="42"/>
      <c r="OIU3" s="42"/>
      <c r="OIV3" s="42"/>
      <c r="OIW3" s="42"/>
      <c r="OIX3" s="42"/>
      <c r="OIY3" s="42"/>
      <c r="OIZ3" s="42"/>
      <c r="OJA3" s="42"/>
      <c r="OJB3" s="42"/>
      <c r="OJC3" s="42"/>
      <c r="OJD3" s="42"/>
      <c r="OJE3" s="42"/>
      <c r="OJF3" s="42"/>
      <c r="OJG3" s="42"/>
      <c r="OJH3" s="42"/>
      <c r="OJI3" s="42"/>
      <c r="OJJ3" s="42"/>
      <c r="OJK3" s="42"/>
      <c r="OJL3" s="42"/>
      <c r="OJM3" s="42"/>
      <c r="OJN3" s="42"/>
      <c r="OJO3" s="42"/>
      <c r="OJP3" s="42"/>
      <c r="OJQ3" s="42"/>
      <c r="OJR3" s="42"/>
      <c r="OJS3" s="42"/>
      <c r="OJT3" s="42"/>
      <c r="OJU3" s="42"/>
      <c r="OJV3" s="42"/>
      <c r="OJW3" s="42"/>
      <c r="OJX3" s="42"/>
      <c r="OJY3" s="42"/>
      <c r="OJZ3" s="42"/>
      <c r="OKA3" s="42"/>
      <c r="OKB3" s="42"/>
      <c r="OKC3" s="42"/>
      <c r="OKD3" s="42"/>
      <c r="OKE3" s="42"/>
      <c r="OKF3" s="42"/>
      <c r="OKG3" s="42"/>
      <c r="OKH3" s="42"/>
      <c r="OKI3" s="42"/>
      <c r="OKJ3" s="42"/>
      <c r="OKK3" s="42"/>
      <c r="OKL3" s="42"/>
      <c r="OKM3" s="42"/>
      <c r="OKN3" s="42"/>
      <c r="OKO3" s="42"/>
      <c r="OKP3" s="42"/>
      <c r="OKQ3" s="42"/>
      <c r="OKR3" s="42"/>
      <c r="OKS3" s="42"/>
      <c r="OKT3" s="42"/>
      <c r="OKU3" s="42"/>
      <c r="OKV3" s="42"/>
      <c r="OKW3" s="42"/>
      <c r="OKX3" s="42"/>
      <c r="OKY3" s="42"/>
      <c r="OKZ3" s="42"/>
      <c r="OLA3" s="42"/>
      <c r="OLB3" s="42"/>
      <c r="OLC3" s="42"/>
      <c r="OLD3" s="42"/>
      <c r="OLE3" s="42"/>
      <c r="OLF3" s="42"/>
      <c r="OLG3" s="42"/>
      <c r="OLH3" s="42"/>
      <c r="OLI3" s="42"/>
      <c r="OLJ3" s="42"/>
      <c r="OLK3" s="42"/>
      <c r="OLL3" s="42"/>
      <c r="OLM3" s="42"/>
      <c r="OLN3" s="42"/>
      <c r="OLO3" s="42"/>
      <c r="OLP3" s="42"/>
      <c r="OLQ3" s="42"/>
      <c r="OLR3" s="42"/>
      <c r="OLS3" s="42"/>
      <c r="OLT3" s="42"/>
      <c r="OLU3" s="42"/>
      <c r="OLV3" s="42"/>
      <c r="OLW3" s="42"/>
      <c r="OLX3" s="42"/>
      <c r="OLY3" s="42"/>
      <c r="OLZ3" s="42"/>
      <c r="OMA3" s="42"/>
      <c r="OMB3" s="42"/>
      <c r="OMC3" s="42"/>
      <c r="OMD3" s="42"/>
      <c r="OME3" s="42"/>
      <c r="OMF3" s="42"/>
      <c r="OMG3" s="42"/>
      <c r="OMH3" s="42"/>
      <c r="OMI3" s="42"/>
      <c r="OMJ3" s="42"/>
      <c r="OMK3" s="42"/>
      <c r="OML3" s="42"/>
      <c r="OMM3" s="42"/>
      <c r="OMN3" s="42"/>
      <c r="OMO3" s="42"/>
      <c r="OMP3" s="42"/>
      <c r="OMQ3" s="42"/>
      <c r="OMR3" s="42"/>
      <c r="OMS3" s="42"/>
      <c r="OMT3" s="42"/>
      <c r="OMU3" s="42"/>
      <c r="OMV3" s="42"/>
      <c r="OMW3" s="42"/>
      <c r="OMX3" s="42"/>
      <c r="OMY3" s="42"/>
      <c r="OMZ3" s="42"/>
      <c r="ONA3" s="42"/>
      <c r="ONB3" s="42"/>
      <c r="ONC3" s="42"/>
      <c r="OND3" s="42"/>
      <c r="ONE3" s="42"/>
      <c r="ONF3" s="42"/>
      <c r="ONG3" s="42"/>
      <c r="ONH3" s="42"/>
      <c r="ONI3" s="42"/>
      <c r="ONJ3" s="42"/>
      <c r="ONK3" s="42"/>
      <c r="ONL3" s="42"/>
      <c r="ONM3" s="42"/>
      <c r="ONN3" s="42"/>
      <c r="ONO3" s="42"/>
      <c r="ONP3" s="42"/>
      <c r="ONQ3" s="42"/>
      <c r="ONR3" s="42"/>
      <c r="ONS3" s="42"/>
      <c r="ONT3" s="42"/>
      <c r="ONU3" s="42"/>
      <c r="ONV3" s="42"/>
      <c r="ONW3" s="42"/>
      <c r="ONX3" s="42"/>
      <c r="ONY3" s="42"/>
      <c r="ONZ3" s="42"/>
      <c r="OOA3" s="42"/>
      <c r="OOB3" s="42"/>
      <c r="OOC3" s="42"/>
      <c r="OOD3" s="42"/>
      <c r="OOE3" s="42"/>
      <c r="OOF3" s="42"/>
      <c r="OOG3" s="42"/>
      <c r="OOH3" s="42"/>
      <c r="OOI3" s="42"/>
      <c r="OOJ3" s="42"/>
      <c r="OOK3" s="42"/>
      <c r="OOL3" s="42"/>
      <c r="OOM3" s="42"/>
      <c r="OON3" s="42"/>
      <c r="OOO3" s="42"/>
      <c r="OOP3" s="42"/>
      <c r="OOQ3" s="42"/>
      <c r="OOR3" s="42"/>
      <c r="OOS3" s="42"/>
      <c r="OOT3" s="42"/>
      <c r="OOU3" s="42"/>
      <c r="OOV3" s="42"/>
      <c r="OOW3" s="42"/>
      <c r="OOX3" s="42"/>
      <c r="OOY3" s="42"/>
      <c r="OOZ3" s="42"/>
      <c r="OPA3" s="42"/>
      <c r="OPB3" s="42"/>
      <c r="OPC3" s="42"/>
      <c r="OPD3" s="42"/>
      <c r="OPE3" s="42"/>
      <c r="OPF3" s="42"/>
      <c r="OPG3" s="42"/>
      <c r="OPH3" s="42"/>
      <c r="OPI3" s="42"/>
      <c r="OPJ3" s="42"/>
      <c r="OPK3" s="42"/>
      <c r="OPL3" s="42"/>
      <c r="OPM3" s="42"/>
      <c r="OPN3" s="42"/>
      <c r="OPO3" s="42"/>
      <c r="OPP3" s="42"/>
      <c r="OPQ3" s="42"/>
      <c r="OPR3" s="42"/>
      <c r="OPS3" s="42"/>
      <c r="OPT3" s="42"/>
      <c r="OPU3" s="42"/>
      <c r="OPV3" s="42"/>
      <c r="OPW3" s="42"/>
      <c r="OPX3" s="42"/>
      <c r="OPY3" s="42"/>
      <c r="OPZ3" s="42"/>
      <c r="OQA3" s="42"/>
      <c r="OQB3" s="42"/>
      <c r="OQC3" s="42"/>
      <c r="OQD3" s="42"/>
      <c r="OQE3" s="42"/>
      <c r="OQF3" s="42"/>
      <c r="OQG3" s="42"/>
      <c r="OQH3" s="42"/>
      <c r="OQI3" s="42"/>
      <c r="OQJ3" s="42"/>
      <c r="OQK3" s="42"/>
      <c r="OQL3" s="42"/>
      <c r="OQM3" s="42"/>
      <c r="OQN3" s="42"/>
      <c r="OQO3" s="42"/>
      <c r="OQP3" s="42"/>
      <c r="OQQ3" s="42"/>
      <c r="OQR3" s="42"/>
      <c r="OQS3" s="42"/>
      <c r="OQT3" s="42"/>
      <c r="OQU3" s="42"/>
      <c r="OQV3" s="42"/>
      <c r="OQW3" s="42"/>
      <c r="OQX3" s="42"/>
      <c r="OQY3" s="42"/>
      <c r="OQZ3" s="42"/>
      <c r="ORA3" s="42"/>
      <c r="ORB3" s="42"/>
      <c r="ORC3" s="42"/>
      <c r="ORD3" s="42"/>
      <c r="ORE3" s="42"/>
      <c r="ORF3" s="42"/>
      <c r="ORG3" s="42"/>
      <c r="ORH3" s="42"/>
      <c r="ORI3" s="42"/>
      <c r="ORJ3" s="42"/>
      <c r="ORK3" s="42"/>
      <c r="ORL3" s="42"/>
      <c r="ORM3" s="42"/>
      <c r="ORN3" s="42"/>
      <c r="ORO3" s="42"/>
      <c r="ORP3" s="42"/>
      <c r="ORQ3" s="42"/>
      <c r="ORR3" s="42"/>
      <c r="ORS3" s="42"/>
      <c r="ORT3" s="42"/>
      <c r="ORU3" s="42"/>
      <c r="ORV3" s="42"/>
      <c r="ORW3" s="42"/>
      <c r="ORX3" s="42"/>
      <c r="ORY3" s="42"/>
      <c r="ORZ3" s="42"/>
      <c r="OSA3" s="42"/>
      <c r="OSB3" s="42"/>
      <c r="OSC3" s="42"/>
      <c r="OSD3" s="42"/>
      <c r="OSE3" s="42"/>
      <c r="OSF3" s="42"/>
      <c r="OSG3" s="42"/>
      <c r="OSH3" s="42"/>
      <c r="OSI3" s="42"/>
      <c r="OSJ3" s="42"/>
      <c r="OSK3" s="42"/>
      <c r="OSL3" s="42"/>
      <c r="OSM3" s="42"/>
      <c r="OSN3" s="42"/>
      <c r="OSO3" s="42"/>
      <c r="OSP3" s="42"/>
      <c r="OSQ3" s="42"/>
      <c r="OSR3" s="42"/>
      <c r="OSS3" s="42"/>
      <c r="OST3" s="42"/>
      <c r="OSU3" s="42"/>
      <c r="OSV3" s="42"/>
      <c r="OSW3" s="42"/>
      <c r="OSX3" s="42"/>
      <c r="OSY3" s="42"/>
      <c r="OSZ3" s="42"/>
      <c r="OTA3" s="42"/>
      <c r="OTB3" s="42"/>
      <c r="OTC3" s="42"/>
      <c r="OTD3" s="42"/>
      <c r="OTE3" s="42"/>
      <c r="OTF3" s="42"/>
      <c r="OTG3" s="42"/>
      <c r="OTH3" s="42"/>
      <c r="OTI3" s="42"/>
      <c r="OTJ3" s="42"/>
      <c r="OTK3" s="42"/>
      <c r="OTL3" s="42"/>
      <c r="OTM3" s="42"/>
      <c r="OTN3" s="42"/>
      <c r="OTO3" s="42"/>
      <c r="OTP3" s="42"/>
      <c r="OTQ3" s="42"/>
      <c r="OTR3" s="42"/>
      <c r="OTS3" s="42"/>
      <c r="OTT3" s="42"/>
      <c r="OTU3" s="42"/>
      <c r="OTV3" s="42"/>
      <c r="OTW3" s="42"/>
      <c r="OTX3" s="42"/>
      <c r="OTY3" s="42"/>
      <c r="OTZ3" s="42"/>
      <c r="OUA3" s="42"/>
      <c r="OUB3" s="42"/>
      <c r="OUC3" s="42"/>
      <c r="OUD3" s="42"/>
      <c r="OUE3" s="42"/>
      <c r="OUF3" s="42"/>
      <c r="OUG3" s="42"/>
      <c r="OUH3" s="42"/>
      <c r="OUI3" s="42"/>
      <c r="OUJ3" s="42"/>
      <c r="OUK3" s="42"/>
      <c r="OUL3" s="42"/>
      <c r="OUM3" s="42"/>
      <c r="OUN3" s="42"/>
      <c r="OUO3" s="42"/>
      <c r="OUP3" s="42"/>
      <c r="OUQ3" s="42"/>
      <c r="OUR3" s="42"/>
      <c r="OUS3" s="42"/>
      <c r="OUT3" s="42"/>
      <c r="OUU3" s="42"/>
      <c r="OUV3" s="42"/>
      <c r="OUW3" s="42"/>
      <c r="OUX3" s="42"/>
      <c r="OUY3" s="42"/>
      <c r="OUZ3" s="42"/>
      <c r="OVA3" s="42"/>
      <c r="OVB3" s="42"/>
      <c r="OVC3" s="42"/>
      <c r="OVD3" s="42"/>
      <c r="OVE3" s="42"/>
      <c r="OVF3" s="42"/>
      <c r="OVG3" s="42"/>
      <c r="OVH3" s="42"/>
      <c r="OVI3" s="42"/>
      <c r="OVJ3" s="42"/>
      <c r="OVK3" s="42"/>
      <c r="OVL3" s="42"/>
      <c r="OVM3" s="42"/>
      <c r="OVN3" s="42"/>
      <c r="OVO3" s="42"/>
      <c r="OVP3" s="42"/>
      <c r="OVQ3" s="42"/>
      <c r="OVR3" s="42"/>
      <c r="OVS3" s="42"/>
      <c r="OVT3" s="42"/>
      <c r="OVU3" s="42"/>
      <c r="OVV3" s="42"/>
      <c r="OVW3" s="42"/>
      <c r="OVX3" s="42"/>
      <c r="OVY3" s="42"/>
      <c r="OVZ3" s="42"/>
      <c r="OWA3" s="42"/>
      <c r="OWB3" s="42"/>
      <c r="OWC3" s="42"/>
      <c r="OWD3" s="42"/>
      <c r="OWE3" s="42"/>
      <c r="OWF3" s="42"/>
      <c r="OWG3" s="42"/>
      <c r="OWH3" s="42"/>
      <c r="OWI3" s="42"/>
      <c r="OWJ3" s="42"/>
      <c r="OWK3" s="42"/>
      <c r="OWL3" s="42"/>
      <c r="OWM3" s="42"/>
      <c r="OWN3" s="42"/>
      <c r="OWO3" s="42"/>
      <c r="OWP3" s="42"/>
      <c r="OWQ3" s="42"/>
      <c r="OWR3" s="42"/>
      <c r="OWS3" s="42"/>
      <c r="OWT3" s="42"/>
      <c r="OWU3" s="42"/>
      <c r="OWV3" s="42"/>
      <c r="OWW3" s="42"/>
      <c r="OWX3" s="42"/>
      <c r="OWY3" s="42"/>
      <c r="OWZ3" s="42"/>
      <c r="OXA3" s="42"/>
      <c r="OXB3" s="42"/>
      <c r="OXC3" s="42"/>
      <c r="OXD3" s="42"/>
      <c r="OXE3" s="42"/>
      <c r="OXF3" s="42"/>
      <c r="OXG3" s="42"/>
      <c r="OXH3" s="42"/>
      <c r="OXI3" s="42"/>
      <c r="OXJ3" s="42"/>
      <c r="OXK3" s="42"/>
      <c r="OXL3" s="42"/>
      <c r="OXM3" s="42"/>
      <c r="OXN3" s="42"/>
      <c r="OXO3" s="42"/>
      <c r="OXP3" s="42"/>
      <c r="OXQ3" s="42"/>
      <c r="OXR3" s="42"/>
      <c r="OXS3" s="42"/>
      <c r="OXT3" s="42"/>
      <c r="OXU3" s="42"/>
      <c r="OXV3" s="42"/>
      <c r="OXW3" s="42"/>
      <c r="OXX3" s="42"/>
      <c r="OXY3" s="42"/>
      <c r="OXZ3" s="42"/>
      <c r="OYA3" s="42"/>
      <c r="OYB3" s="42"/>
      <c r="OYC3" s="42"/>
      <c r="OYD3" s="42"/>
      <c r="OYE3" s="42"/>
      <c r="OYF3" s="42"/>
      <c r="OYG3" s="42"/>
      <c r="OYH3" s="42"/>
      <c r="OYI3" s="42"/>
      <c r="OYJ3" s="42"/>
      <c r="OYK3" s="42"/>
      <c r="OYL3" s="42"/>
      <c r="OYM3" s="42"/>
      <c r="OYN3" s="42"/>
      <c r="OYO3" s="42"/>
      <c r="OYP3" s="42"/>
      <c r="OYQ3" s="42"/>
      <c r="OYR3" s="42"/>
      <c r="OYS3" s="42"/>
      <c r="OYT3" s="42"/>
      <c r="OYU3" s="42"/>
      <c r="OYV3" s="42"/>
      <c r="OYW3" s="42"/>
      <c r="OYX3" s="42"/>
      <c r="OYY3" s="42"/>
      <c r="OYZ3" s="42"/>
      <c r="OZA3" s="42"/>
      <c r="OZB3" s="42"/>
      <c r="OZC3" s="42"/>
      <c r="OZD3" s="42"/>
      <c r="OZE3" s="42"/>
      <c r="OZF3" s="42"/>
      <c r="OZG3" s="42"/>
      <c r="OZH3" s="42"/>
      <c r="OZI3" s="42"/>
      <c r="OZJ3" s="42"/>
      <c r="OZK3" s="42"/>
      <c r="OZL3" s="42"/>
      <c r="OZM3" s="42"/>
      <c r="OZN3" s="42"/>
      <c r="OZO3" s="42"/>
      <c r="OZP3" s="42"/>
      <c r="OZQ3" s="42"/>
      <c r="OZR3" s="42"/>
      <c r="OZS3" s="42"/>
      <c r="OZT3" s="42"/>
      <c r="OZU3" s="42"/>
      <c r="OZV3" s="42"/>
      <c r="OZW3" s="42"/>
      <c r="OZX3" s="42"/>
      <c r="OZY3" s="42"/>
      <c r="OZZ3" s="42"/>
      <c r="PAA3" s="42"/>
      <c r="PAB3" s="42"/>
      <c r="PAC3" s="42"/>
      <c r="PAD3" s="42"/>
      <c r="PAE3" s="42"/>
      <c r="PAF3" s="42"/>
      <c r="PAG3" s="42"/>
      <c r="PAH3" s="42"/>
      <c r="PAI3" s="42"/>
      <c r="PAJ3" s="42"/>
      <c r="PAK3" s="42"/>
      <c r="PAL3" s="42"/>
      <c r="PAM3" s="42"/>
      <c r="PAN3" s="42"/>
      <c r="PAO3" s="42"/>
      <c r="PAP3" s="42"/>
      <c r="PAQ3" s="42"/>
      <c r="PAR3" s="42"/>
      <c r="PAS3" s="42"/>
      <c r="PAT3" s="42"/>
      <c r="PAU3" s="42"/>
      <c r="PAV3" s="42"/>
      <c r="PAW3" s="42"/>
      <c r="PAX3" s="42"/>
      <c r="PAY3" s="42"/>
      <c r="PAZ3" s="42"/>
      <c r="PBA3" s="42"/>
      <c r="PBB3" s="42"/>
      <c r="PBC3" s="42"/>
      <c r="PBD3" s="42"/>
      <c r="PBE3" s="42"/>
      <c r="PBF3" s="42"/>
      <c r="PBG3" s="42"/>
      <c r="PBH3" s="42"/>
      <c r="PBI3" s="42"/>
      <c r="PBJ3" s="42"/>
      <c r="PBK3" s="42"/>
      <c r="PBL3" s="42"/>
      <c r="PBM3" s="42"/>
      <c r="PBN3" s="42"/>
      <c r="PBO3" s="42"/>
      <c r="PBP3" s="42"/>
      <c r="PBQ3" s="42"/>
      <c r="PBR3" s="42"/>
      <c r="PBS3" s="42"/>
      <c r="PBT3" s="42"/>
      <c r="PBU3" s="42"/>
      <c r="PBV3" s="42"/>
      <c r="PBW3" s="42"/>
      <c r="PBX3" s="42"/>
      <c r="PBY3" s="42"/>
      <c r="PBZ3" s="42"/>
      <c r="PCA3" s="42"/>
      <c r="PCB3" s="42"/>
      <c r="PCC3" s="42"/>
      <c r="PCD3" s="42"/>
      <c r="PCE3" s="42"/>
      <c r="PCF3" s="42"/>
      <c r="PCG3" s="42"/>
      <c r="PCH3" s="42"/>
      <c r="PCI3" s="42"/>
      <c r="PCJ3" s="42"/>
      <c r="PCK3" s="42"/>
      <c r="PCL3" s="42"/>
      <c r="PCM3" s="42"/>
      <c r="PCN3" s="42"/>
      <c r="PCO3" s="42"/>
      <c r="PCP3" s="42"/>
      <c r="PCQ3" s="42"/>
      <c r="PCR3" s="42"/>
      <c r="PCS3" s="42"/>
      <c r="PCT3" s="42"/>
      <c r="PCU3" s="42"/>
      <c r="PCV3" s="42"/>
      <c r="PCW3" s="42"/>
      <c r="PCX3" s="42"/>
      <c r="PCY3" s="42"/>
      <c r="PCZ3" s="42"/>
      <c r="PDA3" s="42"/>
      <c r="PDB3" s="42"/>
      <c r="PDC3" s="42"/>
      <c r="PDD3" s="42"/>
      <c r="PDE3" s="42"/>
      <c r="PDF3" s="42"/>
      <c r="PDG3" s="42"/>
      <c r="PDH3" s="42"/>
      <c r="PDI3" s="42"/>
      <c r="PDJ3" s="42"/>
      <c r="PDK3" s="42"/>
      <c r="PDL3" s="42"/>
      <c r="PDM3" s="42"/>
      <c r="PDN3" s="42"/>
      <c r="PDO3" s="42"/>
      <c r="PDP3" s="42"/>
      <c r="PDQ3" s="42"/>
      <c r="PDR3" s="42"/>
      <c r="PDS3" s="42"/>
      <c r="PDT3" s="42"/>
      <c r="PDU3" s="42"/>
      <c r="PDV3" s="42"/>
      <c r="PDW3" s="42"/>
      <c r="PDX3" s="42"/>
      <c r="PDY3" s="42"/>
      <c r="PDZ3" s="42"/>
      <c r="PEA3" s="42"/>
      <c r="PEB3" s="42"/>
      <c r="PEC3" s="42"/>
      <c r="PED3" s="42"/>
      <c r="PEE3" s="42"/>
      <c r="PEF3" s="42"/>
      <c r="PEG3" s="42"/>
      <c r="PEH3" s="42"/>
      <c r="PEI3" s="42"/>
      <c r="PEJ3" s="42"/>
      <c r="PEK3" s="42"/>
      <c r="PEL3" s="42"/>
      <c r="PEM3" s="42"/>
      <c r="PEN3" s="42"/>
      <c r="PEO3" s="42"/>
      <c r="PEP3" s="42"/>
      <c r="PEQ3" s="42"/>
      <c r="PER3" s="42"/>
      <c r="PES3" s="42"/>
      <c r="PET3" s="42"/>
      <c r="PEU3" s="42"/>
      <c r="PEV3" s="42"/>
      <c r="PEW3" s="42"/>
      <c r="PEX3" s="42"/>
      <c r="PEY3" s="42"/>
      <c r="PEZ3" s="42"/>
      <c r="PFA3" s="42"/>
      <c r="PFB3" s="42"/>
      <c r="PFC3" s="42"/>
      <c r="PFD3" s="42"/>
      <c r="PFE3" s="42"/>
      <c r="PFF3" s="42"/>
      <c r="PFG3" s="42"/>
      <c r="PFH3" s="42"/>
      <c r="PFI3" s="42"/>
      <c r="PFJ3" s="42"/>
      <c r="PFK3" s="42"/>
      <c r="PFL3" s="42"/>
      <c r="PFM3" s="42"/>
      <c r="PFN3" s="42"/>
      <c r="PFO3" s="42"/>
      <c r="PFP3" s="42"/>
      <c r="PFQ3" s="42"/>
      <c r="PFR3" s="42"/>
      <c r="PFS3" s="42"/>
      <c r="PFT3" s="42"/>
      <c r="PFU3" s="42"/>
      <c r="PFV3" s="42"/>
      <c r="PFW3" s="42"/>
      <c r="PFX3" s="42"/>
      <c r="PFY3" s="42"/>
      <c r="PFZ3" s="42"/>
      <c r="PGA3" s="42"/>
      <c r="PGB3" s="42"/>
      <c r="PGC3" s="42"/>
      <c r="PGD3" s="42"/>
      <c r="PGE3" s="42"/>
      <c r="PGF3" s="42"/>
      <c r="PGG3" s="42"/>
      <c r="PGH3" s="42"/>
      <c r="PGI3" s="42"/>
      <c r="PGJ3" s="42"/>
      <c r="PGK3" s="42"/>
      <c r="PGL3" s="42"/>
      <c r="PGM3" s="42"/>
      <c r="PGN3" s="42"/>
      <c r="PGO3" s="42"/>
      <c r="PGP3" s="42"/>
      <c r="PGQ3" s="42"/>
      <c r="PGR3" s="42"/>
      <c r="PGS3" s="42"/>
      <c r="PGT3" s="42"/>
      <c r="PGU3" s="42"/>
      <c r="PGV3" s="42"/>
      <c r="PGW3" s="42"/>
      <c r="PGX3" s="42"/>
      <c r="PGY3" s="42"/>
      <c r="PGZ3" s="42"/>
      <c r="PHA3" s="42"/>
      <c r="PHB3" s="42"/>
      <c r="PHC3" s="42"/>
      <c r="PHD3" s="42"/>
      <c r="PHE3" s="42"/>
      <c r="PHF3" s="42"/>
      <c r="PHG3" s="42"/>
      <c r="PHH3" s="42"/>
      <c r="PHI3" s="42"/>
      <c r="PHJ3" s="42"/>
      <c r="PHK3" s="42"/>
      <c r="PHL3" s="42"/>
      <c r="PHM3" s="42"/>
      <c r="PHN3" s="42"/>
      <c r="PHO3" s="42"/>
      <c r="PHP3" s="42"/>
      <c r="PHQ3" s="42"/>
      <c r="PHR3" s="42"/>
      <c r="PHS3" s="42"/>
      <c r="PHT3" s="42"/>
      <c r="PHU3" s="42"/>
      <c r="PHV3" s="42"/>
      <c r="PHW3" s="42"/>
      <c r="PHX3" s="42"/>
      <c r="PHY3" s="42"/>
      <c r="PHZ3" s="42"/>
      <c r="PIA3" s="42"/>
      <c r="PIB3" s="42"/>
      <c r="PIC3" s="42"/>
      <c r="PID3" s="42"/>
      <c r="PIE3" s="42"/>
      <c r="PIF3" s="42"/>
      <c r="PIG3" s="42"/>
      <c r="PIH3" s="42"/>
      <c r="PII3" s="42"/>
      <c r="PIJ3" s="42"/>
      <c r="PIK3" s="42"/>
      <c r="PIL3" s="42"/>
      <c r="PIM3" s="42"/>
      <c r="PIN3" s="42"/>
      <c r="PIO3" s="42"/>
      <c r="PIP3" s="42"/>
      <c r="PIQ3" s="42"/>
      <c r="PIR3" s="42"/>
      <c r="PIS3" s="42"/>
      <c r="PIT3" s="42"/>
      <c r="PIU3" s="42"/>
      <c r="PIV3" s="42"/>
      <c r="PIW3" s="42"/>
      <c r="PIX3" s="42"/>
      <c r="PIY3" s="42"/>
      <c r="PIZ3" s="42"/>
      <c r="PJA3" s="42"/>
      <c r="PJB3" s="42"/>
      <c r="PJC3" s="42"/>
      <c r="PJD3" s="42"/>
      <c r="PJE3" s="42"/>
      <c r="PJF3" s="42"/>
      <c r="PJG3" s="42"/>
      <c r="PJH3" s="42"/>
      <c r="PJI3" s="42"/>
      <c r="PJJ3" s="42"/>
      <c r="PJK3" s="42"/>
      <c r="PJL3" s="42"/>
      <c r="PJM3" s="42"/>
      <c r="PJN3" s="42"/>
      <c r="PJO3" s="42"/>
      <c r="PJP3" s="42"/>
      <c r="PJQ3" s="42"/>
      <c r="PJR3" s="42"/>
      <c r="PJS3" s="42"/>
      <c r="PJT3" s="42"/>
      <c r="PJU3" s="42"/>
      <c r="PJV3" s="42"/>
      <c r="PJW3" s="42"/>
      <c r="PJX3" s="42"/>
      <c r="PJY3" s="42"/>
      <c r="PJZ3" s="42"/>
      <c r="PKA3" s="42"/>
      <c r="PKB3" s="42"/>
      <c r="PKC3" s="42"/>
      <c r="PKD3" s="42"/>
      <c r="PKE3" s="42"/>
      <c r="PKF3" s="42"/>
      <c r="PKG3" s="42"/>
      <c r="PKH3" s="42"/>
      <c r="PKI3" s="42"/>
      <c r="PKJ3" s="42"/>
      <c r="PKK3" s="42"/>
      <c r="PKL3" s="42"/>
      <c r="PKM3" s="42"/>
      <c r="PKN3" s="42"/>
      <c r="PKO3" s="42"/>
      <c r="PKP3" s="42"/>
      <c r="PKQ3" s="42"/>
      <c r="PKR3" s="42"/>
      <c r="PKS3" s="42"/>
      <c r="PKT3" s="42"/>
      <c r="PKU3" s="42"/>
      <c r="PKV3" s="42"/>
      <c r="PKW3" s="42"/>
      <c r="PKX3" s="42"/>
      <c r="PKY3" s="42"/>
      <c r="PKZ3" s="42"/>
      <c r="PLA3" s="42"/>
      <c r="PLB3" s="42"/>
      <c r="PLC3" s="42"/>
      <c r="PLD3" s="42"/>
      <c r="PLE3" s="42"/>
      <c r="PLF3" s="42"/>
      <c r="PLG3" s="42"/>
      <c r="PLH3" s="42"/>
      <c r="PLI3" s="42"/>
      <c r="PLJ3" s="42"/>
      <c r="PLK3" s="42"/>
      <c r="PLL3" s="42"/>
      <c r="PLM3" s="42"/>
      <c r="PLN3" s="42"/>
      <c r="PLO3" s="42"/>
      <c r="PLP3" s="42"/>
      <c r="PLQ3" s="42"/>
      <c r="PLR3" s="42"/>
      <c r="PLS3" s="42"/>
      <c r="PLT3" s="42"/>
      <c r="PLU3" s="42"/>
      <c r="PLV3" s="42"/>
      <c r="PLW3" s="42"/>
      <c r="PLX3" s="42"/>
      <c r="PLY3" s="42"/>
      <c r="PLZ3" s="42"/>
      <c r="PMA3" s="42"/>
      <c r="PMB3" s="42"/>
      <c r="PMC3" s="42"/>
      <c r="PMD3" s="42"/>
      <c r="PME3" s="42"/>
      <c r="PMF3" s="42"/>
      <c r="PMG3" s="42"/>
      <c r="PMH3" s="42"/>
      <c r="PMI3" s="42"/>
      <c r="PMJ3" s="42"/>
      <c r="PMK3" s="42"/>
      <c r="PML3" s="42"/>
      <c r="PMM3" s="42"/>
      <c r="PMN3" s="42"/>
      <c r="PMO3" s="42"/>
      <c r="PMP3" s="42"/>
      <c r="PMQ3" s="42"/>
      <c r="PMR3" s="42"/>
      <c r="PMS3" s="42"/>
      <c r="PMT3" s="42"/>
      <c r="PMU3" s="42"/>
      <c r="PMV3" s="42"/>
      <c r="PMW3" s="42"/>
      <c r="PMX3" s="42"/>
      <c r="PMY3" s="42"/>
      <c r="PMZ3" s="42"/>
      <c r="PNA3" s="42"/>
      <c r="PNB3" s="42"/>
      <c r="PNC3" s="42"/>
      <c r="PND3" s="42"/>
      <c r="PNE3" s="42"/>
      <c r="PNF3" s="42"/>
      <c r="PNG3" s="42"/>
      <c r="PNH3" s="42"/>
      <c r="PNI3" s="42"/>
      <c r="PNJ3" s="42"/>
      <c r="PNK3" s="42"/>
      <c r="PNL3" s="42"/>
      <c r="PNM3" s="42"/>
      <c r="PNN3" s="42"/>
      <c r="PNO3" s="42"/>
      <c r="PNP3" s="42"/>
      <c r="PNQ3" s="42"/>
      <c r="PNR3" s="42"/>
      <c r="PNS3" s="42"/>
      <c r="PNT3" s="42"/>
      <c r="PNU3" s="42"/>
      <c r="PNV3" s="42"/>
      <c r="PNW3" s="42"/>
      <c r="PNX3" s="42"/>
      <c r="PNY3" s="42"/>
      <c r="PNZ3" s="42"/>
      <c r="POA3" s="42"/>
      <c r="POB3" s="42"/>
      <c r="POC3" s="42"/>
      <c r="POD3" s="42"/>
      <c r="POE3" s="42"/>
      <c r="POF3" s="42"/>
      <c r="POG3" s="42"/>
      <c r="POH3" s="42"/>
      <c r="POI3" s="42"/>
      <c r="POJ3" s="42"/>
      <c r="POK3" s="42"/>
      <c r="POL3" s="42"/>
      <c r="POM3" s="42"/>
      <c r="PON3" s="42"/>
      <c r="POO3" s="42"/>
      <c r="POP3" s="42"/>
      <c r="POQ3" s="42"/>
      <c r="POR3" s="42"/>
      <c r="POS3" s="42"/>
      <c r="POT3" s="42"/>
      <c r="POU3" s="42"/>
      <c r="POV3" s="42"/>
      <c r="POW3" s="42"/>
      <c r="POX3" s="42"/>
      <c r="POY3" s="42"/>
      <c r="POZ3" s="42"/>
      <c r="PPA3" s="42"/>
      <c r="PPB3" s="42"/>
      <c r="PPC3" s="42"/>
      <c r="PPD3" s="42"/>
      <c r="PPE3" s="42"/>
      <c r="PPF3" s="42"/>
      <c r="PPG3" s="42"/>
      <c r="PPH3" s="42"/>
      <c r="PPI3" s="42"/>
      <c r="PPJ3" s="42"/>
      <c r="PPK3" s="42"/>
      <c r="PPL3" s="42"/>
      <c r="PPM3" s="42"/>
      <c r="PPN3" s="42"/>
      <c r="PPO3" s="42"/>
      <c r="PPP3" s="42"/>
      <c r="PPQ3" s="42"/>
      <c r="PPR3" s="42"/>
      <c r="PPS3" s="42"/>
      <c r="PPT3" s="42"/>
      <c r="PPU3" s="42"/>
      <c r="PPV3" s="42"/>
      <c r="PPW3" s="42"/>
      <c r="PPX3" s="42"/>
      <c r="PPY3" s="42"/>
      <c r="PPZ3" s="42"/>
      <c r="PQA3" s="42"/>
      <c r="PQB3" s="42"/>
      <c r="PQC3" s="42"/>
      <c r="PQD3" s="42"/>
      <c r="PQE3" s="42"/>
      <c r="PQF3" s="42"/>
      <c r="PQG3" s="42"/>
      <c r="PQH3" s="42"/>
      <c r="PQI3" s="42"/>
      <c r="PQJ3" s="42"/>
      <c r="PQK3" s="42"/>
      <c r="PQL3" s="42"/>
      <c r="PQM3" s="42"/>
      <c r="PQN3" s="42"/>
      <c r="PQO3" s="42"/>
      <c r="PQP3" s="42"/>
      <c r="PQQ3" s="42"/>
      <c r="PQR3" s="42"/>
      <c r="PQS3" s="42"/>
      <c r="PQT3" s="42"/>
      <c r="PQU3" s="42"/>
      <c r="PQV3" s="42"/>
      <c r="PQW3" s="42"/>
      <c r="PQX3" s="42"/>
      <c r="PQY3" s="42"/>
      <c r="PQZ3" s="42"/>
      <c r="PRA3" s="42"/>
      <c r="PRB3" s="42"/>
      <c r="PRC3" s="42"/>
      <c r="PRD3" s="42"/>
      <c r="PRE3" s="42"/>
      <c r="PRF3" s="42"/>
      <c r="PRG3" s="42"/>
      <c r="PRH3" s="42"/>
      <c r="PRI3" s="42"/>
      <c r="PRJ3" s="42"/>
      <c r="PRK3" s="42"/>
      <c r="PRL3" s="42"/>
      <c r="PRM3" s="42"/>
      <c r="PRN3" s="42"/>
      <c r="PRO3" s="42"/>
      <c r="PRP3" s="42"/>
      <c r="PRQ3" s="42"/>
      <c r="PRR3" s="42"/>
      <c r="PRS3" s="42"/>
      <c r="PRT3" s="42"/>
      <c r="PRU3" s="42"/>
      <c r="PRV3" s="42"/>
      <c r="PRW3" s="42"/>
      <c r="PRX3" s="42"/>
      <c r="PRY3" s="42"/>
      <c r="PRZ3" s="42"/>
      <c r="PSA3" s="42"/>
      <c r="PSB3" s="42"/>
      <c r="PSC3" s="42"/>
      <c r="PSD3" s="42"/>
      <c r="PSE3" s="42"/>
      <c r="PSF3" s="42"/>
      <c r="PSG3" s="42"/>
      <c r="PSH3" s="42"/>
      <c r="PSI3" s="42"/>
      <c r="PSJ3" s="42"/>
      <c r="PSK3" s="42"/>
      <c r="PSL3" s="42"/>
      <c r="PSM3" s="42"/>
      <c r="PSN3" s="42"/>
      <c r="PSO3" s="42"/>
      <c r="PSP3" s="42"/>
      <c r="PSQ3" s="42"/>
      <c r="PSR3" s="42"/>
      <c r="PSS3" s="42"/>
      <c r="PST3" s="42"/>
      <c r="PSU3" s="42"/>
      <c r="PSV3" s="42"/>
      <c r="PSW3" s="42"/>
      <c r="PSX3" s="42"/>
      <c r="PSY3" s="42"/>
      <c r="PSZ3" s="42"/>
      <c r="PTA3" s="42"/>
      <c r="PTB3" s="42"/>
      <c r="PTC3" s="42"/>
      <c r="PTD3" s="42"/>
      <c r="PTE3" s="42"/>
      <c r="PTF3" s="42"/>
      <c r="PTG3" s="42"/>
      <c r="PTH3" s="42"/>
      <c r="PTI3" s="42"/>
      <c r="PTJ3" s="42"/>
      <c r="PTK3" s="42"/>
      <c r="PTL3" s="42"/>
      <c r="PTM3" s="42"/>
      <c r="PTN3" s="42"/>
      <c r="PTO3" s="42"/>
      <c r="PTP3" s="42"/>
      <c r="PTQ3" s="42"/>
      <c r="PTR3" s="42"/>
      <c r="PTS3" s="42"/>
      <c r="PTT3" s="42"/>
      <c r="PTU3" s="42"/>
      <c r="PTV3" s="42"/>
      <c r="PTW3" s="42"/>
      <c r="PTX3" s="42"/>
      <c r="PTY3" s="42"/>
      <c r="PTZ3" s="42"/>
      <c r="PUA3" s="42"/>
      <c r="PUB3" s="42"/>
      <c r="PUC3" s="42"/>
      <c r="PUD3" s="42"/>
      <c r="PUE3" s="42"/>
      <c r="PUF3" s="42"/>
      <c r="PUG3" s="42"/>
      <c r="PUH3" s="42"/>
      <c r="PUI3" s="42"/>
      <c r="PUJ3" s="42"/>
      <c r="PUK3" s="42"/>
      <c r="PUL3" s="42"/>
      <c r="PUM3" s="42"/>
      <c r="PUN3" s="42"/>
      <c r="PUO3" s="42"/>
      <c r="PUP3" s="42"/>
      <c r="PUQ3" s="42"/>
      <c r="PUR3" s="42"/>
      <c r="PUS3" s="42"/>
      <c r="PUT3" s="42"/>
      <c r="PUU3" s="42"/>
      <c r="PUV3" s="42"/>
      <c r="PUW3" s="42"/>
      <c r="PUX3" s="42"/>
      <c r="PUY3" s="42"/>
      <c r="PUZ3" s="42"/>
      <c r="PVA3" s="42"/>
      <c r="PVB3" s="42"/>
      <c r="PVC3" s="42"/>
      <c r="PVD3" s="42"/>
      <c r="PVE3" s="42"/>
      <c r="PVF3" s="42"/>
      <c r="PVG3" s="42"/>
      <c r="PVH3" s="42"/>
      <c r="PVI3" s="42"/>
      <c r="PVJ3" s="42"/>
      <c r="PVK3" s="42"/>
      <c r="PVL3" s="42"/>
      <c r="PVM3" s="42"/>
      <c r="PVN3" s="42"/>
      <c r="PVO3" s="42"/>
      <c r="PVP3" s="42"/>
      <c r="PVQ3" s="42"/>
      <c r="PVR3" s="42"/>
      <c r="PVS3" s="42"/>
      <c r="PVT3" s="42"/>
      <c r="PVU3" s="42"/>
      <c r="PVV3" s="42"/>
      <c r="PVW3" s="42"/>
      <c r="PVX3" s="42"/>
      <c r="PVY3" s="42"/>
      <c r="PVZ3" s="42"/>
      <c r="PWA3" s="42"/>
      <c r="PWB3" s="42"/>
      <c r="PWC3" s="42"/>
      <c r="PWD3" s="42"/>
      <c r="PWE3" s="42"/>
      <c r="PWF3" s="42"/>
      <c r="PWG3" s="42"/>
      <c r="PWH3" s="42"/>
      <c r="PWI3" s="42"/>
      <c r="PWJ3" s="42"/>
      <c r="PWK3" s="42"/>
      <c r="PWL3" s="42"/>
      <c r="PWM3" s="42"/>
      <c r="PWN3" s="42"/>
      <c r="PWO3" s="42"/>
      <c r="PWP3" s="42"/>
      <c r="PWQ3" s="42"/>
      <c r="PWR3" s="42"/>
      <c r="PWS3" s="42"/>
      <c r="PWT3" s="42"/>
      <c r="PWU3" s="42"/>
      <c r="PWV3" s="42"/>
      <c r="PWW3" s="42"/>
      <c r="PWX3" s="42"/>
      <c r="PWY3" s="42"/>
      <c r="PWZ3" s="42"/>
      <c r="PXA3" s="42"/>
      <c r="PXB3" s="42"/>
      <c r="PXC3" s="42"/>
      <c r="PXD3" s="42"/>
      <c r="PXE3" s="42"/>
      <c r="PXF3" s="42"/>
      <c r="PXG3" s="42"/>
      <c r="PXH3" s="42"/>
      <c r="PXI3" s="42"/>
      <c r="PXJ3" s="42"/>
      <c r="PXK3" s="42"/>
      <c r="PXL3" s="42"/>
      <c r="PXM3" s="42"/>
      <c r="PXN3" s="42"/>
      <c r="PXO3" s="42"/>
      <c r="PXP3" s="42"/>
      <c r="PXQ3" s="42"/>
      <c r="PXR3" s="42"/>
      <c r="PXS3" s="42"/>
      <c r="PXT3" s="42"/>
      <c r="PXU3" s="42"/>
      <c r="PXV3" s="42"/>
      <c r="PXW3" s="42"/>
      <c r="PXX3" s="42"/>
      <c r="PXY3" s="42"/>
      <c r="PXZ3" s="42"/>
      <c r="PYA3" s="42"/>
      <c r="PYB3" s="42"/>
      <c r="PYC3" s="42"/>
      <c r="PYD3" s="42"/>
      <c r="PYE3" s="42"/>
      <c r="PYF3" s="42"/>
      <c r="PYG3" s="42"/>
      <c r="PYH3" s="42"/>
      <c r="PYI3" s="42"/>
      <c r="PYJ3" s="42"/>
      <c r="PYK3" s="42"/>
      <c r="PYL3" s="42"/>
      <c r="PYM3" s="42"/>
      <c r="PYN3" s="42"/>
      <c r="PYO3" s="42"/>
      <c r="PYP3" s="42"/>
      <c r="PYQ3" s="42"/>
      <c r="PYR3" s="42"/>
      <c r="PYS3" s="42"/>
      <c r="PYT3" s="42"/>
      <c r="PYU3" s="42"/>
      <c r="PYV3" s="42"/>
      <c r="PYW3" s="42"/>
      <c r="PYX3" s="42"/>
      <c r="PYY3" s="42"/>
      <c r="PYZ3" s="42"/>
      <c r="PZA3" s="42"/>
      <c r="PZB3" s="42"/>
      <c r="PZC3" s="42"/>
      <c r="PZD3" s="42"/>
      <c r="PZE3" s="42"/>
      <c r="PZF3" s="42"/>
      <c r="PZG3" s="42"/>
      <c r="PZH3" s="42"/>
      <c r="PZI3" s="42"/>
      <c r="PZJ3" s="42"/>
      <c r="PZK3" s="42"/>
      <c r="PZL3" s="42"/>
      <c r="PZM3" s="42"/>
      <c r="PZN3" s="42"/>
      <c r="PZO3" s="42"/>
      <c r="PZP3" s="42"/>
      <c r="PZQ3" s="42"/>
      <c r="PZR3" s="42"/>
      <c r="PZS3" s="42"/>
      <c r="PZT3" s="42"/>
      <c r="PZU3" s="42"/>
      <c r="PZV3" s="42"/>
      <c r="PZW3" s="42"/>
      <c r="PZX3" s="42"/>
      <c r="PZY3" s="42"/>
      <c r="PZZ3" s="42"/>
      <c r="QAA3" s="42"/>
      <c r="QAB3" s="42"/>
      <c r="QAC3" s="42"/>
      <c r="QAD3" s="42"/>
      <c r="QAE3" s="42"/>
      <c r="QAF3" s="42"/>
      <c r="QAG3" s="42"/>
      <c r="QAH3" s="42"/>
      <c r="QAI3" s="42"/>
      <c r="QAJ3" s="42"/>
      <c r="QAK3" s="42"/>
      <c r="QAL3" s="42"/>
      <c r="QAM3" s="42"/>
      <c r="QAN3" s="42"/>
      <c r="QAO3" s="42"/>
      <c r="QAP3" s="42"/>
      <c r="QAQ3" s="42"/>
      <c r="QAR3" s="42"/>
      <c r="QAS3" s="42"/>
      <c r="QAT3" s="42"/>
      <c r="QAU3" s="42"/>
      <c r="QAV3" s="42"/>
      <c r="QAW3" s="42"/>
      <c r="QAX3" s="42"/>
      <c r="QAY3" s="42"/>
      <c r="QAZ3" s="42"/>
      <c r="QBA3" s="42"/>
      <c r="QBB3" s="42"/>
      <c r="QBC3" s="42"/>
      <c r="QBD3" s="42"/>
      <c r="QBE3" s="42"/>
      <c r="QBF3" s="42"/>
      <c r="QBG3" s="42"/>
      <c r="QBH3" s="42"/>
      <c r="QBI3" s="42"/>
      <c r="QBJ3" s="42"/>
      <c r="QBK3" s="42"/>
      <c r="QBL3" s="42"/>
      <c r="QBM3" s="42"/>
      <c r="QBN3" s="42"/>
      <c r="QBO3" s="42"/>
      <c r="QBP3" s="42"/>
      <c r="QBQ3" s="42"/>
      <c r="QBR3" s="42"/>
      <c r="QBS3" s="42"/>
      <c r="QBT3" s="42"/>
      <c r="QBU3" s="42"/>
      <c r="QBV3" s="42"/>
      <c r="QBW3" s="42"/>
      <c r="QBX3" s="42"/>
      <c r="QBY3" s="42"/>
      <c r="QBZ3" s="42"/>
      <c r="QCA3" s="42"/>
      <c r="QCB3" s="42"/>
      <c r="QCC3" s="42"/>
      <c r="QCD3" s="42"/>
      <c r="QCE3" s="42"/>
      <c r="QCF3" s="42"/>
      <c r="QCG3" s="42"/>
      <c r="QCH3" s="42"/>
      <c r="QCI3" s="42"/>
      <c r="QCJ3" s="42"/>
      <c r="QCK3" s="42"/>
      <c r="QCL3" s="42"/>
      <c r="QCM3" s="42"/>
      <c r="QCN3" s="42"/>
      <c r="QCO3" s="42"/>
      <c r="QCP3" s="42"/>
      <c r="QCQ3" s="42"/>
      <c r="QCR3" s="42"/>
      <c r="QCS3" s="42"/>
      <c r="QCT3" s="42"/>
      <c r="QCU3" s="42"/>
      <c r="QCV3" s="42"/>
      <c r="QCW3" s="42"/>
      <c r="QCX3" s="42"/>
      <c r="QCY3" s="42"/>
      <c r="QCZ3" s="42"/>
      <c r="QDA3" s="42"/>
      <c r="QDB3" s="42"/>
      <c r="QDC3" s="42"/>
      <c r="QDD3" s="42"/>
      <c r="QDE3" s="42"/>
      <c r="QDF3" s="42"/>
      <c r="QDG3" s="42"/>
      <c r="QDH3" s="42"/>
      <c r="QDI3" s="42"/>
      <c r="QDJ3" s="42"/>
      <c r="QDK3" s="42"/>
      <c r="QDL3" s="42"/>
      <c r="QDM3" s="42"/>
      <c r="QDN3" s="42"/>
      <c r="QDO3" s="42"/>
      <c r="QDP3" s="42"/>
      <c r="QDQ3" s="42"/>
      <c r="QDR3" s="42"/>
      <c r="QDS3" s="42"/>
      <c r="QDT3" s="42"/>
      <c r="QDU3" s="42"/>
      <c r="QDV3" s="42"/>
      <c r="QDW3" s="42"/>
      <c r="QDX3" s="42"/>
      <c r="QDY3" s="42"/>
      <c r="QDZ3" s="42"/>
      <c r="QEA3" s="42"/>
      <c r="QEB3" s="42"/>
      <c r="QEC3" s="42"/>
      <c r="QED3" s="42"/>
      <c r="QEE3" s="42"/>
      <c r="QEF3" s="42"/>
      <c r="QEG3" s="42"/>
      <c r="QEH3" s="42"/>
      <c r="QEI3" s="42"/>
      <c r="QEJ3" s="42"/>
      <c r="QEK3" s="42"/>
      <c r="QEL3" s="42"/>
      <c r="QEM3" s="42"/>
      <c r="QEN3" s="42"/>
      <c r="QEO3" s="42"/>
      <c r="QEP3" s="42"/>
      <c r="QEQ3" s="42"/>
      <c r="QER3" s="42"/>
      <c r="QES3" s="42"/>
      <c r="QET3" s="42"/>
      <c r="QEU3" s="42"/>
      <c r="QEV3" s="42"/>
      <c r="QEW3" s="42"/>
      <c r="QEX3" s="42"/>
      <c r="QEY3" s="42"/>
      <c r="QEZ3" s="42"/>
      <c r="QFA3" s="42"/>
      <c r="QFB3" s="42"/>
      <c r="QFC3" s="42"/>
      <c r="QFD3" s="42"/>
      <c r="QFE3" s="42"/>
      <c r="QFF3" s="42"/>
      <c r="QFG3" s="42"/>
      <c r="QFH3" s="42"/>
      <c r="QFI3" s="42"/>
      <c r="QFJ3" s="42"/>
      <c r="QFK3" s="42"/>
      <c r="QFL3" s="42"/>
      <c r="QFM3" s="42"/>
      <c r="QFN3" s="42"/>
      <c r="QFO3" s="42"/>
      <c r="QFP3" s="42"/>
      <c r="QFQ3" s="42"/>
      <c r="QFR3" s="42"/>
      <c r="QFS3" s="42"/>
      <c r="QFT3" s="42"/>
      <c r="QFU3" s="42"/>
      <c r="QFV3" s="42"/>
      <c r="QFW3" s="42"/>
      <c r="QFX3" s="42"/>
      <c r="QFY3" s="42"/>
      <c r="QFZ3" s="42"/>
      <c r="QGA3" s="42"/>
      <c r="QGB3" s="42"/>
      <c r="QGC3" s="42"/>
      <c r="QGD3" s="42"/>
      <c r="QGE3" s="42"/>
      <c r="QGF3" s="42"/>
      <c r="QGG3" s="42"/>
      <c r="QGH3" s="42"/>
      <c r="QGI3" s="42"/>
      <c r="QGJ3" s="42"/>
      <c r="QGK3" s="42"/>
      <c r="QGL3" s="42"/>
      <c r="QGM3" s="42"/>
      <c r="QGN3" s="42"/>
      <c r="QGO3" s="42"/>
      <c r="QGP3" s="42"/>
      <c r="QGQ3" s="42"/>
      <c r="QGR3" s="42"/>
      <c r="QGS3" s="42"/>
      <c r="QGT3" s="42"/>
      <c r="QGU3" s="42"/>
      <c r="QGV3" s="42"/>
      <c r="QGW3" s="42"/>
      <c r="QGX3" s="42"/>
      <c r="QGY3" s="42"/>
      <c r="QGZ3" s="42"/>
      <c r="QHA3" s="42"/>
      <c r="QHB3" s="42"/>
      <c r="QHC3" s="42"/>
      <c r="QHD3" s="42"/>
      <c r="QHE3" s="42"/>
      <c r="QHF3" s="42"/>
      <c r="QHG3" s="42"/>
      <c r="QHH3" s="42"/>
      <c r="QHI3" s="42"/>
      <c r="QHJ3" s="42"/>
      <c r="QHK3" s="42"/>
      <c r="QHL3" s="42"/>
      <c r="QHM3" s="42"/>
      <c r="QHN3" s="42"/>
      <c r="QHO3" s="42"/>
      <c r="QHP3" s="42"/>
      <c r="QHQ3" s="42"/>
      <c r="QHR3" s="42"/>
      <c r="QHS3" s="42"/>
      <c r="QHT3" s="42"/>
      <c r="QHU3" s="42"/>
      <c r="QHV3" s="42"/>
      <c r="QHW3" s="42"/>
      <c r="QHX3" s="42"/>
      <c r="QHY3" s="42"/>
      <c r="QHZ3" s="42"/>
      <c r="QIA3" s="42"/>
      <c r="QIB3" s="42"/>
      <c r="QIC3" s="42"/>
      <c r="QID3" s="42"/>
      <c r="QIE3" s="42"/>
      <c r="QIF3" s="42"/>
      <c r="QIG3" s="42"/>
      <c r="QIH3" s="42"/>
      <c r="QII3" s="42"/>
      <c r="QIJ3" s="42"/>
      <c r="QIK3" s="42"/>
      <c r="QIL3" s="42"/>
      <c r="QIM3" s="42"/>
      <c r="QIN3" s="42"/>
      <c r="QIO3" s="42"/>
      <c r="QIP3" s="42"/>
      <c r="QIQ3" s="42"/>
      <c r="QIR3" s="42"/>
      <c r="QIS3" s="42"/>
      <c r="QIT3" s="42"/>
      <c r="QIU3" s="42"/>
      <c r="QIV3" s="42"/>
      <c r="QIW3" s="42"/>
      <c r="QIX3" s="42"/>
      <c r="QIY3" s="42"/>
      <c r="QIZ3" s="42"/>
      <c r="QJA3" s="42"/>
      <c r="QJB3" s="42"/>
      <c r="QJC3" s="42"/>
      <c r="QJD3" s="42"/>
      <c r="QJE3" s="42"/>
      <c r="QJF3" s="42"/>
      <c r="QJG3" s="42"/>
      <c r="QJH3" s="42"/>
      <c r="QJI3" s="42"/>
      <c r="QJJ3" s="42"/>
      <c r="QJK3" s="42"/>
      <c r="QJL3" s="42"/>
      <c r="QJM3" s="42"/>
      <c r="QJN3" s="42"/>
      <c r="QJO3" s="42"/>
      <c r="QJP3" s="42"/>
      <c r="QJQ3" s="42"/>
      <c r="QJR3" s="42"/>
      <c r="QJS3" s="42"/>
      <c r="QJT3" s="42"/>
      <c r="QJU3" s="42"/>
      <c r="QJV3" s="42"/>
      <c r="QJW3" s="42"/>
      <c r="QJX3" s="42"/>
      <c r="QJY3" s="42"/>
      <c r="QJZ3" s="42"/>
      <c r="QKA3" s="42"/>
      <c r="QKB3" s="42"/>
      <c r="QKC3" s="42"/>
      <c r="QKD3" s="42"/>
      <c r="QKE3" s="42"/>
      <c r="QKF3" s="42"/>
      <c r="QKG3" s="42"/>
      <c r="QKH3" s="42"/>
      <c r="QKI3" s="42"/>
      <c r="QKJ3" s="42"/>
      <c r="QKK3" s="42"/>
      <c r="QKL3" s="42"/>
      <c r="QKM3" s="42"/>
      <c r="QKN3" s="42"/>
      <c r="QKO3" s="42"/>
      <c r="QKP3" s="42"/>
      <c r="QKQ3" s="42"/>
      <c r="QKR3" s="42"/>
      <c r="QKS3" s="42"/>
      <c r="QKT3" s="42"/>
      <c r="QKU3" s="42"/>
      <c r="QKV3" s="42"/>
      <c r="QKW3" s="42"/>
      <c r="QKX3" s="42"/>
      <c r="QKY3" s="42"/>
      <c r="QKZ3" s="42"/>
      <c r="QLA3" s="42"/>
      <c r="QLB3" s="42"/>
      <c r="QLC3" s="42"/>
      <c r="QLD3" s="42"/>
      <c r="QLE3" s="42"/>
      <c r="QLF3" s="42"/>
      <c r="QLG3" s="42"/>
      <c r="QLH3" s="42"/>
      <c r="QLI3" s="42"/>
      <c r="QLJ3" s="42"/>
      <c r="QLK3" s="42"/>
      <c r="QLL3" s="42"/>
      <c r="QLM3" s="42"/>
      <c r="QLN3" s="42"/>
      <c r="QLO3" s="42"/>
      <c r="QLP3" s="42"/>
      <c r="QLQ3" s="42"/>
      <c r="QLR3" s="42"/>
      <c r="QLS3" s="42"/>
      <c r="QLT3" s="42"/>
      <c r="QLU3" s="42"/>
      <c r="QLV3" s="42"/>
      <c r="QLW3" s="42"/>
      <c r="QLX3" s="42"/>
      <c r="QLY3" s="42"/>
      <c r="QLZ3" s="42"/>
      <c r="QMA3" s="42"/>
      <c r="QMB3" s="42"/>
      <c r="QMC3" s="42"/>
      <c r="QMD3" s="42"/>
      <c r="QME3" s="42"/>
      <c r="QMF3" s="42"/>
      <c r="QMG3" s="42"/>
      <c r="QMH3" s="42"/>
      <c r="QMI3" s="42"/>
      <c r="QMJ3" s="42"/>
      <c r="QMK3" s="42"/>
      <c r="QML3" s="42"/>
      <c r="QMM3" s="42"/>
      <c r="QMN3" s="42"/>
      <c r="QMO3" s="42"/>
      <c r="QMP3" s="42"/>
      <c r="QMQ3" s="42"/>
      <c r="QMR3" s="42"/>
      <c r="QMS3" s="42"/>
      <c r="QMT3" s="42"/>
      <c r="QMU3" s="42"/>
      <c r="QMV3" s="42"/>
      <c r="QMW3" s="42"/>
      <c r="QMX3" s="42"/>
      <c r="QMY3" s="42"/>
      <c r="QMZ3" s="42"/>
      <c r="QNA3" s="42"/>
      <c r="QNB3" s="42"/>
      <c r="QNC3" s="42"/>
      <c r="QND3" s="42"/>
      <c r="QNE3" s="42"/>
      <c r="QNF3" s="42"/>
      <c r="QNG3" s="42"/>
      <c r="QNH3" s="42"/>
      <c r="QNI3" s="42"/>
      <c r="QNJ3" s="42"/>
      <c r="QNK3" s="42"/>
      <c r="QNL3" s="42"/>
      <c r="QNM3" s="42"/>
      <c r="QNN3" s="42"/>
      <c r="QNO3" s="42"/>
      <c r="QNP3" s="42"/>
      <c r="QNQ3" s="42"/>
      <c r="QNR3" s="42"/>
      <c r="QNS3" s="42"/>
      <c r="QNT3" s="42"/>
      <c r="QNU3" s="42"/>
      <c r="QNV3" s="42"/>
      <c r="QNW3" s="42"/>
      <c r="QNX3" s="42"/>
      <c r="QNY3" s="42"/>
      <c r="QNZ3" s="42"/>
      <c r="QOA3" s="42"/>
      <c r="QOB3" s="42"/>
      <c r="QOC3" s="42"/>
      <c r="QOD3" s="42"/>
      <c r="QOE3" s="42"/>
      <c r="QOF3" s="42"/>
      <c r="QOG3" s="42"/>
      <c r="QOH3" s="42"/>
      <c r="QOI3" s="42"/>
      <c r="QOJ3" s="42"/>
      <c r="QOK3" s="42"/>
      <c r="QOL3" s="42"/>
      <c r="QOM3" s="42"/>
      <c r="QON3" s="42"/>
      <c r="QOO3" s="42"/>
      <c r="QOP3" s="42"/>
      <c r="QOQ3" s="42"/>
      <c r="QOR3" s="42"/>
      <c r="QOS3" s="42"/>
      <c r="QOT3" s="42"/>
      <c r="QOU3" s="42"/>
      <c r="QOV3" s="42"/>
      <c r="QOW3" s="42"/>
      <c r="QOX3" s="42"/>
      <c r="QOY3" s="42"/>
      <c r="QOZ3" s="42"/>
      <c r="QPA3" s="42"/>
      <c r="QPB3" s="42"/>
      <c r="QPC3" s="42"/>
      <c r="QPD3" s="42"/>
      <c r="QPE3" s="42"/>
      <c r="QPF3" s="42"/>
      <c r="QPG3" s="42"/>
      <c r="QPH3" s="42"/>
      <c r="QPI3" s="42"/>
      <c r="QPJ3" s="42"/>
      <c r="QPK3" s="42"/>
      <c r="QPL3" s="42"/>
      <c r="QPM3" s="42"/>
      <c r="QPN3" s="42"/>
      <c r="QPO3" s="42"/>
      <c r="QPP3" s="42"/>
      <c r="QPQ3" s="42"/>
      <c r="QPR3" s="42"/>
      <c r="QPS3" s="42"/>
      <c r="QPT3" s="42"/>
      <c r="QPU3" s="42"/>
      <c r="QPV3" s="42"/>
      <c r="QPW3" s="42"/>
      <c r="QPX3" s="42"/>
      <c r="QPY3" s="42"/>
      <c r="QPZ3" s="42"/>
      <c r="QQA3" s="42"/>
      <c r="QQB3" s="42"/>
      <c r="QQC3" s="42"/>
      <c r="QQD3" s="42"/>
      <c r="QQE3" s="42"/>
      <c r="QQF3" s="42"/>
      <c r="QQG3" s="42"/>
      <c r="QQH3" s="42"/>
      <c r="QQI3" s="42"/>
      <c r="QQJ3" s="42"/>
      <c r="QQK3" s="42"/>
      <c r="QQL3" s="42"/>
      <c r="QQM3" s="42"/>
      <c r="QQN3" s="42"/>
      <c r="QQO3" s="42"/>
      <c r="QQP3" s="42"/>
      <c r="QQQ3" s="42"/>
      <c r="QQR3" s="42"/>
      <c r="QQS3" s="42"/>
      <c r="QQT3" s="42"/>
      <c r="QQU3" s="42"/>
      <c r="QQV3" s="42"/>
      <c r="QQW3" s="42"/>
      <c r="QQX3" s="42"/>
      <c r="QQY3" s="42"/>
      <c r="QQZ3" s="42"/>
      <c r="QRA3" s="42"/>
      <c r="QRB3" s="42"/>
      <c r="QRC3" s="42"/>
      <c r="QRD3" s="42"/>
      <c r="QRE3" s="42"/>
      <c r="QRF3" s="42"/>
      <c r="QRG3" s="42"/>
      <c r="QRH3" s="42"/>
      <c r="QRI3" s="42"/>
      <c r="QRJ3" s="42"/>
      <c r="QRK3" s="42"/>
      <c r="QRL3" s="42"/>
      <c r="QRM3" s="42"/>
      <c r="QRN3" s="42"/>
      <c r="QRO3" s="42"/>
      <c r="QRP3" s="42"/>
      <c r="QRQ3" s="42"/>
      <c r="QRR3" s="42"/>
      <c r="QRS3" s="42"/>
      <c r="QRT3" s="42"/>
      <c r="QRU3" s="42"/>
      <c r="QRV3" s="42"/>
      <c r="QRW3" s="42"/>
      <c r="QRX3" s="42"/>
      <c r="QRY3" s="42"/>
      <c r="QRZ3" s="42"/>
      <c r="QSA3" s="42"/>
      <c r="QSB3" s="42"/>
      <c r="QSC3" s="42"/>
      <c r="QSD3" s="42"/>
      <c r="QSE3" s="42"/>
      <c r="QSF3" s="42"/>
      <c r="QSG3" s="42"/>
      <c r="QSH3" s="42"/>
      <c r="QSI3" s="42"/>
      <c r="QSJ3" s="42"/>
      <c r="QSK3" s="42"/>
      <c r="QSL3" s="42"/>
      <c r="QSM3" s="42"/>
      <c r="QSN3" s="42"/>
      <c r="QSO3" s="42"/>
      <c r="QSP3" s="42"/>
      <c r="QSQ3" s="42"/>
      <c r="QSR3" s="42"/>
      <c r="QSS3" s="42"/>
      <c r="QST3" s="42"/>
      <c r="QSU3" s="42"/>
      <c r="QSV3" s="42"/>
      <c r="QSW3" s="42"/>
      <c r="QSX3" s="42"/>
      <c r="QSY3" s="42"/>
      <c r="QSZ3" s="42"/>
      <c r="QTA3" s="42"/>
      <c r="QTB3" s="42"/>
      <c r="QTC3" s="42"/>
      <c r="QTD3" s="42"/>
      <c r="QTE3" s="42"/>
      <c r="QTF3" s="42"/>
      <c r="QTG3" s="42"/>
      <c r="QTH3" s="42"/>
      <c r="QTI3" s="42"/>
      <c r="QTJ3" s="42"/>
      <c r="QTK3" s="42"/>
      <c r="QTL3" s="42"/>
      <c r="QTM3" s="42"/>
      <c r="QTN3" s="42"/>
      <c r="QTO3" s="42"/>
      <c r="QTP3" s="42"/>
      <c r="QTQ3" s="42"/>
      <c r="QTR3" s="42"/>
      <c r="QTS3" s="42"/>
      <c r="QTT3" s="42"/>
      <c r="QTU3" s="42"/>
      <c r="QTV3" s="42"/>
      <c r="QTW3" s="42"/>
      <c r="QTX3" s="42"/>
      <c r="QTY3" s="42"/>
      <c r="QTZ3" s="42"/>
      <c r="QUA3" s="42"/>
      <c r="QUB3" s="42"/>
      <c r="QUC3" s="42"/>
      <c r="QUD3" s="42"/>
      <c r="QUE3" s="42"/>
      <c r="QUF3" s="42"/>
      <c r="QUG3" s="42"/>
      <c r="QUH3" s="42"/>
      <c r="QUI3" s="42"/>
      <c r="QUJ3" s="42"/>
      <c r="QUK3" s="42"/>
      <c r="QUL3" s="42"/>
      <c r="QUM3" s="42"/>
      <c r="QUN3" s="42"/>
      <c r="QUO3" s="42"/>
      <c r="QUP3" s="42"/>
      <c r="QUQ3" s="42"/>
      <c r="QUR3" s="42"/>
      <c r="QUS3" s="42"/>
      <c r="QUT3" s="42"/>
      <c r="QUU3" s="42"/>
      <c r="QUV3" s="42"/>
      <c r="QUW3" s="42"/>
      <c r="QUX3" s="42"/>
      <c r="QUY3" s="42"/>
      <c r="QUZ3" s="42"/>
      <c r="QVA3" s="42"/>
      <c r="QVB3" s="42"/>
      <c r="QVC3" s="42"/>
      <c r="QVD3" s="42"/>
      <c r="QVE3" s="42"/>
      <c r="QVF3" s="42"/>
      <c r="QVG3" s="42"/>
      <c r="QVH3" s="42"/>
      <c r="QVI3" s="42"/>
      <c r="QVJ3" s="42"/>
      <c r="QVK3" s="42"/>
      <c r="QVL3" s="42"/>
      <c r="QVM3" s="42"/>
      <c r="QVN3" s="42"/>
      <c r="QVO3" s="42"/>
      <c r="QVP3" s="42"/>
      <c r="QVQ3" s="42"/>
      <c r="QVR3" s="42"/>
      <c r="QVS3" s="42"/>
      <c r="QVT3" s="42"/>
      <c r="QVU3" s="42"/>
      <c r="QVV3" s="42"/>
      <c r="QVW3" s="42"/>
      <c r="QVX3" s="42"/>
      <c r="QVY3" s="42"/>
      <c r="QVZ3" s="42"/>
      <c r="QWA3" s="42"/>
      <c r="QWB3" s="42"/>
      <c r="QWC3" s="42"/>
      <c r="QWD3" s="42"/>
      <c r="QWE3" s="42"/>
      <c r="QWF3" s="42"/>
      <c r="QWG3" s="42"/>
      <c r="QWH3" s="42"/>
      <c r="QWI3" s="42"/>
      <c r="QWJ3" s="42"/>
      <c r="QWK3" s="42"/>
      <c r="QWL3" s="42"/>
      <c r="QWM3" s="42"/>
      <c r="QWN3" s="42"/>
      <c r="QWO3" s="42"/>
      <c r="QWP3" s="42"/>
      <c r="QWQ3" s="42"/>
      <c r="QWR3" s="42"/>
      <c r="QWS3" s="42"/>
      <c r="QWT3" s="42"/>
      <c r="QWU3" s="42"/>
      <c r="QWV3" s="42"/>
      <c r="QWW3" s="42"/>
      <c r="QWX3" s="42"/>
      <c r="QWY3" s="42"/>
      <c r="QWZ3" s="42"/>
      <c r="QXA3" s="42"/>
      <c r="QXB3" s="42"/>
      <c r="QXC3" s="42"/>
      <c r="QXD3" s="42"/>
      <c r="QXE3" s="42"/>
      <c r="QXF3" s="42"/>
      <c r="QXG3" s="42"/>
      <c r="QXH3" s="42"/>
      <c r="QXI3" s="42"/>
      <c r="QXJ3" s="42"/>
      <c r="QXK3" s="42"/>
      <c r="QXL3" s="42"/>
      <c r="QXM3" s="42"/>
      <c r="QXN3" s="42"/>
      <c r="QXO3" s="42"/>
      <c r="QXP3" s="42"/>
      <c r="QXQ3" s="42"/>
      <c r="QXR3" s="42"/>
      <c r="QXS3" s="42"/>
      <c r="QXT3" s="42"/>
      <c r="QXU3" s="42"/>
      <c r="QXV3" s="42"/>
      <c r="QXW3" s="42"/>
      <c r="QXX3" s="42"/>
      <c r="QXY3" s="42"/>
      <c r="QXZ3" s="42"/>
      <c r="QYA3" s="42"/>
      <c r="QYB3" s="42"/>
      <c r="QYC3" s="42"/>
      <c r="QYD3" s="42"/>
      <c r="QYE3" s="42"/>
      <c r="QYF3" s="42"/>
      <c r="QYG3" s="42"/>
      <c r="QYH3" s="42"/>
      <c r="QYI3" s="42"/>
      <c r="QYJ3" s="42"/>
      <c r="QYK3" s="42"/>
      <c r="QYL3" s="42"/>
      <c r="QYM3" s="42"/>
      <c r="QYN3" s="42"/>
      <c r="QYO3" s="42"/>
      <c r="QYP3" s="42"/>
      <c r="QYQ3" s="42"/>
      <c r="QYR3" s="42"/>
      <c r="QYS3" s="42"/>
      <c r="QYT3" s="42"/>
      <c r="QYU3" s="42"/>
      <c r="QYV3" s="42"/>
      <c r="QYW3" s="42"/>
      <c r="QYX3" s="42"/>
      <c r="QYY3" s="42"/>
      <c r="QYZ3" s="42"/>
      <c r="QZA3" s="42"/>
      <c r="QZB3" s="42"/>
      <c r="QZC3" s="42"/>
      <c r="QZD3" s="42"/>
      <c r="QZE3" s="42"/>
      <c r="QZF3" s="42"/>
      <c r="QZG3" s="42"/>
      <c r="QZH3" s="42"/>
      <c r="QZI3" s="42"/>
      <c r="QZJ3" s="42"/>
      <c r="QZK3" s="42"/>
      <c r="QZL3" s="42"/>
      <c r="QZM3" s="42"/>
      <c r="QZN3" s="42"/>
      <c r="QZO3" s="42"/>
      <c r="QZP3" s="42"/>
      <c r="QZQ3" s="42"/>
      <c r="QZR3" s="42"/>
      <c r="QZS3" s="42"/>
      <c r="QZT3" s="42"/>
      <c r="QZU3" s="42"/>
      <c r="QZV3" s="42"/>
      <c r="QZW3" s="42"/>
      <c r="QZX3" s="42"/>
      <c r="QZY3" s="42"/>
      <c r="QZZ3" s="42"/>
      <c r="RAA3" s="42"/>
      <c r="RAB3" s="42"/>
      <c r="RAC3" s="42"/>
      <c r="RAD3" s="42"/>
      <c r="RAE3" s="42"/>
      <c r="RAF3" s="42"/>
      <c r="RAG3" s="42"/>
      <c r="RAH3" s="42"/>
      <c r="RAI3" s="42"/>
      <c r="RAJ3" s="42"/>
      <c r="RAK3" s="42"/>
      <c r="RAL3" s="42"/>
      <c r="RAM3" s="42"/>
      <c r="RAN3" s="42"/>
      <c r="RAO3" s="42"/>
      <c r="RAP3" s="42"/>
      <c r="RAQ3" s="42"/>
      <c r="RAR3" s="42"/>
      <c r="RAS3" s="42"/>
      <c r="RAT3" s="42"/>
      <c r="RAU3" s="42"/>
      <c r="RAV3" s="42"/>
      <c r="RAW3" s="42"/>
      <c r="RAX3" s="42"/>
      <c r="RAY3" s="42"/>
      <c r="RAZ3" s="42"/>
      <c r="RBA3" s="42"/>
      <c r="RBB3" s="42"/>
      <c r="RBC3" s="42"/>
      <c r="RBD3" s="42"/>
      <c r="RBE3" s="42"/>
      <c r="RBF3" s="42"/>
      <c r="RBG3" s="42"/>
      <c r="RBH3" s="42"/>
      <c r="RBI3" s="42"/>
      <c r="RBJ3" s="42"/>
      <c r="RBK3" s="42"/>
      <c r="RBL3" s="42"/>
      <c r="RBM3" s="42"/>
      <c r="RBN3" s="42"/>
      <c r="RBO3" s="42"/>
      <c r="RBP3" s="42"/>
      <c r="RBQ3" s="42"/>
      <c r="RBR3" s="42"/>
      <c r="RBS3" s="42"/>
      <c r="RBT3" s="42"/>
      <c r="RBU3" s="42"/>
      <c r="RBV3" s="42"/>
      <c r="RBW3" s="42"/>
      <c r="RBX3" s="42"/>
      <c r="RBY3" s="42"/>
      <c r="RBZ3" s="42"/>
      <c r="RCA3" s="42"/>
      <c r="RCB3" s="42"/>
      <c r="RCC3" s="42"/>
      <c r="RCD3" s="42"/>
      <c r="RCE3" s="42"/>
      <c r="RCF3" s="42"/>
      <c r="RCG3" s="42"/>
      <c r="RCH3" s="42"/>
      <c r="RCI3" s="42"/>
      <c r="RCJ3" s="42"/>
      <c r="RCK3" s="42"/>
      <c r="RCL3" s="42"/>
      <c r="RCM3" s="42"/>
      <c r="RCN3" s="42"/>
      <c r="RCO3" s="42"/>
      <c r="RCP3" s="42"/>
      <c r="RCQ3" s="42"/>
      <c r="RCR3" s="42"/>
      <c r="RCS3" s="42"/>
      <c r="RCT3" s="42"/>
      <c r="RCU3" s="42"/>
      <c r="RCV3" s="42"/>
      <c r="RCW3" s="42"/>
      <c r="RCX3" s="42"/>
      <c r="RCY3" s="42"/>
      <c r="RCZ3" s="42"/>
      <c r="RDA3" s="42"/>
      <c r="RDB3" s="42"/>
      <c r="RDC3" s="42"/>
      <c r="RDD3" s="42"/>
      <c r="RDE3" s="42"/>
      <c r="RDF3" s="42"/>
      <c r="RDG3" s="42"/>
      <c r="RDH3" s="42"/>
      <c r="RDI3" s="42"/>
      <c r="RDJ3" s="42"/>
      <c r="RDK3" s="42"/>
      <c r="RDL3" s="42"/>
      <c r="RDM3" s="42"/>
      <c r="RDN3" s="42"/>
      <c r="RDO3" s="42"/>
      <c r="RDP3" s="42"/>
      <c r="RDQ3" s="42"/>
      <c r="RDR3" s="42"/>
      <c r="RDS3" s="42"/>
      <c r="RDT3" s="42"/>
      <c r="RDU3" s="42"/>
      <c r="RDV3" s="42"/>
      <c r="RDW3" s="42"/>
      <c r="RDX3" s="42"/>
      <c r="RDY3" s="42"/>
      <c r="RDZ3" s="42"/>
      <c r="REA3" s="42"/>
      <c r="REB3" s="42"/>
      <c r="REC3" s="42"/>
      <c r="RED3" s="42"/>
      <c r="REE3" s="42"/>
      <c r="REF3" s="42"/>
      <c r="REG3" s="42"/>
      <c r="REH3" s="42"/>
      <c r="REI3" s="42"/>
      <c r="REJ3" s="42"/>
      <c r="REK3" s="42"/>
      <c r="REL3" s="42"/>
      <c r="REM3" s="42"/>
      <c r="REN3" s="42"/>
      <c r="REO3" s="42"/>
      <c r="REP3" s="42"/>
      <c r="REQ3" s="42"/>
      <c r="RER3" s="42"/>
      <c r="RES3" s="42"/>
      <c r="RET3" s="42"/>
      <c r="REU3" s="42"/>
      <c r="REV3" s="42"/>
      <c r="REW3" s="42"/>
      <c r="REX3" s="42"/>
      <c r="REY3" s="42"/>
      <c r="REZ3" s="42"/>
      <c r="RFA3" s="42"/>
      <c r="RFB3" s="42"/>
      <c r="RFC3" s="42"/>
      <c r="RFD3" s="42"/>
      <c r="RFE3" s="42"/>
      <c r="RFF3" s="42"/>
      <c r="RFG3" s="42"/>
      <c r="RFH3" s="42"/>
      <c r="RFI3" s="42"/>
      <c r="RFJ3" s="42"/>
      <c r="RFK3" s="42"/>
      <c r="RFL3" s="42"/>
      <c r="RFM3" s="42"/>
      <c r="RFN3" s="42"/>
      <c r="RFO3" s="42"/>
      <c r="RFP3" s="42"/>
      <c r="RFQ3" s="42"/>
      <c r="RFR3" s="42"/>
      <c r="RFS3" s="42"/>
      <c r="RFT3" s="42"/>
      <c r="RFU3" s="42"/>
      <c r="RFV3" s="42"/>
      <c r="RFW3" s="42"/>
      <c r="RFX3" s="42"/>
      <c r="RFY3" s="42"/>
      <c r="RFZ3" s="42"/>
      <c r="RGA3" s="42"/>
      <c r="RGB3" s="42"/>
      <c r="RGC3" s="42"/>
      <c r="RGD3" s="42"/>
      <c r="RGE3" s="42"/>
      <c r="RGF3" s="42"/>
      <c r="RGG3" s="42"/>
      <c r="RGH3" s="42"/>
      <c r="RGI3" s="42"/>
      <c r="RGJ3" s="42"/>
      <c r="RGK3" s="42"/>
      <c r="RGL3" s="42"/>
      <c r="RGM3" s="42"/>
      <c r="RGN3" s="42"/>
      <c r="RGO3" s="42"/>
      <c r="RGP3" s="42"/>
      <c r="RGQ3" s="42"/>
      <c r="RGR3" s="42"/>
      <c r="RGS3" s="42"/>
      <c r="RGT3" s="42"/>
      <c r="RGU3" s="42"/>
      <c r="RGV3" s="42"/>
      <c r="RGW3" s="42"/>
      <c r="RGX3" s="42"/>
      <c r="RGY3" s="42"/>
      <c r="RGZ3" s="42"/>
      <c r="RHA3" s="42"/>
      <c r="RHB3" s="42"/>
      <c r="RHC3" s="42"/>
      <c r="RHD3" s="42"/>
      <c r="RHE3" s="42"/>
      <c r="RHF3" s="42"/>
      <c r="RHG3" s="42"/>
      <c r="RHH3" s="42"/>
      <c r="RHI3" s="42"/>
      <c r="RHJ3" s="42"/>
      <c r="RHK3" s="42"/>
      <c r="RHL3" s="42"/>
      <c r="RHM3" s="42"/>
      <c r="RHN3" s="42"/>
      <c r="RHO3" s="42"/>
      <c r="RHP3" s="42"/>
      <c r="RHQ3" s="42"/>
      <c r="RHR3" s="42"/>
      <c r="RHS3" s="42"/>
      <c r="RHT3" s="42"/>
      <c r="RHU3" s="42"/>
      <c r="RHV3" s="42"/>
      <c r="RHW3" s="42"/>
      <c r="RHX3" s="42"/>
      <c r="RHY3" s="42"/>
      <c r="RHZ3" s="42"/>
      <c r="RIA3" s="42"/>
      <c r="RIB3" s="42"/>
      <c r="RIC3" s="42"/>
      <c r="RID3" s="42"/>
      <c r="RIE3" s="42"/>
      <c r="RIF3" s="42"/>
      <c r="RIG3" s="42"/>
      <c r="RIH3" s="42"/>
      <c r="RII3" s="42"/>
      <c r="RIJ3" s="42"/>
      <c r="RIK3" s="42"/>
      <c r="RIL3" s="42"/>
      <c r="RIM3" s="42"/>
      <c r="RIN3" s="42"/>
      <c r="RIO3" s="42"/>
      <c r="RIP3" s="42"/>
      <c r="RIQ3" s="42"/>
      <c r="RIR3" s="42"/>
      <c r="RIS3" s="42"/>
      <c r="RIT3" s="42"/>
      <c r="RIU3" s="42"/>
      <c r="RIV3" s="42"/>
      <c r="RIW3" s="42"/>
      <c r="RIX3" s="42"/>
      <c r="RIY3" s="42"/>
      <c r="RIZ3" s="42"/>
      <c r="RJA3" s="42"/>
      <c r="RJB3" s="42"/>
      <c r="RJC3" s="42"/>
      <c r="RJD3" s="42"/>
      <c r="RJE3" s="42"/>
      <c r="RJF3" s="42"/>
      <c r="RJG3" s="42"/>
      <c r="RJH3" s="42"/>
      <c r="RJI3" s="42"/>
      <c r="RJJ3" s="42"/>
      <c r="RJK3" s="42"/>
      <c r="RJL3" s="42"/>
      <c r="RJM3" s="42"/>
      <c r="RJN3" s="42"/>
      <c r="RJO3" s="42"/>
      <c r="RJP3" s="42"/>
      <c r="RJQ3" s="42"/>
      <c r="RJR3" s="42"/>
      <c r="RJS3" s="42"/>
      <c r="RJT3" s="42"/>
      <c r="RJU3" s="42"/>
      <c r="RJV3" s="42"/>
      <c r="RJW3" s="42"/>
      <c r="RJX3" s="42"/>
      <c r="RJY3" s="42"/>
      <c r="RJZ3" s="42"/>
      <c r="RKA3" s="42"/>
      <c r="RKB3" s="42"/>
      <c r="RKC3" s="42"/>
      <c r="RKD3" s="42"/>
      <c r="RKE3" s="42"/>
      <c r="RKF3" s="42"/>
      <c r="RKG3" s="42"/>
      <c r="RKH3" s="42"/>
      <c r="RKI3" s="42"/>
      <c r="RKJ3" s="42"/>
      <c r="RKK3" s="42"/>
      <c r="RKL3" s="42"/>
      <c r="RKM3" s="42"/>
      <c r="RKN3" s="42"/>
      <c r="RKO3" s="42"/>
      <c r="RKP3" s="42"/>
      <c r="RKQ3" s="42"/>
      <c r="RKR3" s="42"/>
      <c r="RKS3" s="42"/>
      <c r="RKT3" s="42"/>
      <c r="RKU3" s="42"/>
      <c r="RKV3" s="42"/>
      <c r="RKW3" s="42"/>
      <c r="RKX3" s="42"/>
      <c r="RKY3" s="42"/>
      <c r="RKZ3" s="42"/>
      <c r="RLA3" s="42"/>
      <c r="RLB3" s="42"/>
      <c r="RLC3" s="42"/>
      <c r="RLD3" s="42"/>
      <c r="RLE3" s="42"/>
      <c r="RLF3" s="42"/>
      <c r="RLG3" s="42"/>
      <c r="RLH3" s="42"/>
      <c r="RLI3" s="42"/>
      <c r="RLJ3" s="42"/>
      <c r="RLK3" s="42"/>
      <c r="RLL3" s="42"/>
      <c r="RLM3" s="42"/>
      <c r="RLN3" s="42"/>
      <c r="RLO3" s="42"/>
      <c r="RLP3" s="42"/>
      <c r="RLQ3" s="42"/>
      <c r="RLR3" s="42"/>
      <c r="RLS3" s="42"/>
      <c r="RLT3" s="42"/>
      <c r="RLU3" s="42"/>
      <c r="RLV3" s="42"/>
      <c r="RLW3" s="42"/>
      <c r="RLX3" s="42"/>
      <c r="RLY3" s="42"/>
      <c r="RLZ3" s="42"/>
      <c r="RMA3" s="42"/>
      <c r="RMB3" s="42"/>
      <c r="RMC3" s="42"/>
      <c r="RMD3" s="42"/>
      <c r="RME3" s="42"/>
      <c r="RMF3" s="42"/>
      <c r="RMG3" s="42"/>
      <c r="RMH3" s="42"/>
      <c r="RMI3" s="42"/>
      <c r="RMJ3" s="42"/>
      <c r="RMK3" s="42"/>
      <c r="RML3" s="42"/>
      <c r="RMM3" s="42"/>
      <c r="RMN3" s="42"/>
      <c r="RMO3" s="42"/>
      <c r="RMP3" s="42"/>
      <c r="RMQ3" s="42"/>
      <c r="RMR3" s="42"/>
      <c r="RMS3" s="42"/>
      <c r="RMT3" s="42"/>
      <c r="RMU3" s="42"/>
      <c r="RMV3" s="42"/>
      <c r="RMW3" s="42"/>
      <c r="RMX3" s="42"/>
      <c r="RMY3" s="42"/>
      <c r="RMZ3" s="42"/>
      <c r="RNA3" s="42"/>
      <c r="RNB3" s="42"/>
      <c r="RNC3" s="42"/>
      <c r="RND3" s="42"/>
      <c r="RNE3" s="42"/>
      <c r="RNF3" s="42"/>
      <c r="RNG3" s="42"/>
      <c r="RNH3" s="42"/>
      <c r="RNI3" s="42"/>
      <c r="RNJ3" s="42"/>
      <c r="RNK3" s="42"/>
      <c r="RNL3" s="42"/>
      <c r="RNM3" s="42"/>
      <c r="RNN3" s="42"/>
      <c r="RNO3" s="42"/>
      <c r="RNP3" s="42"/>
      <c r="RNQ3" s="42"/>
      <c r="RNR3" s="42"/>
      <c r="RNS3" s="42"/>
      <c r="RNT3" s="42"/>
      <c r="RNU3" s="42"/>
      <c r="RNV3" s="42"/>
      <c r="RNW3" s="42"/>
      <c r="RNX3" s="42"/>
      <c r="RNY3" s="42"/>
      <c r="RNZ3" s="42"/>
      <c r="ROA3" s="42"/>
      <c r="ROB3" s="42"/>
      <c r="ROC3" s="42"/>
      <c r="ROD3" s="42"/>
      <c r="ROE3" s="42"/>
      <c r="ROF3" s="42"/>
      <c r="ROG3" s="42"/>
      <c r="ROH3" s="42"/>
      <c r="ROI3" s="42"/>
      <c r="ROJ3" s="42"/>
      <c r="ROK3" s="42"/>
      <c r="ROL3" s="42"/>
      <c r="ROM3" s="42"/>
      <c r="RON3" s="42"/>
      <c r="ROO3" s="42"/>
      <c r="ROP3" s="42"/>
      <c r="ROQ3" s="42"/>
      <c r="ROR3" s="42"/>
      <c r="ROS3" s="42"/>
      <c r="ROT3" s="42"/>
      <c r="ROU3" s="42"/>
      <c r="ROV3" s="42"/>
      <c r="ROW3" s="42"/>
      <c r="ROX3" s="42"/>
      <c r="ROY3" s="42"/>
      <c r="ROZ3" s="42"/>
      <c r="RPA3" s="42"/>
      <c r="RPB3" s="42"/>
      <c r="RPC3" s="42"/>
      <c r="RPD3" s="42"/>
      <c r="RPE3" s="42"/>
      <c r="RPF3" s="42"/>
      <c r="RPG3" s="42"/>
      <c r="RPH3" s="42"/>
      <c r="RPI3" s="42"/>
      <c r="RPJ3" s="42"/>
      <c r="RPK3" s="42"/>
      <c r="RPL3" s="42"/>
      <c r="RPM3" s="42"/>
      <c r="RPN3" s="42"/>
      <c r="RPO3" s="42"/>
      <c r="RPP3" s="42"/>
      <c r="RPQ3" s="42"/>
      <c r="RPR3" s="42"/>
      <c r="RPS3" s="42"/>
      <c r="RPT3" s="42"/>
      <c r="RPU3" s="42"/>
      <c r="RPV3" s="42"/>
      <c r="RPW3" s="42"/>
      <c r="RPX3" s="42"/>
      <c r="RPY3" s="42"/>
      <c r="RPZ3" s="42"/>
      <c r="RQA3" s="42"/>
      <c r="RQB3" s="42"/>
      <c r="RQC3" s="42"/>
      <c r="RQD3" s="42"/>
      <c r="RQE3" s="42"/>
      <c r="RQF3" s="42"/>
      <c r="RQG3" s="42"/>
      <c r="RQH3" s="42"/>
      <c r="RQI3" s="42"/>
      <c r="RQJ3" s="42"/>
      <c r="RQK3" s="42"/>
      <c r="RQL3" s="42"/>
      <c r="RQM3" s="42"/>
      <c r="RQN3" s="42"/>
      <c r="RQO3" s="42"/>
      <c r="RQP3" s="42"/>
      <c r="RQQ3" s="42"/>
      <c r="RQR3" s="42"/>
      <c r="RQS3" s="42"/>
      <c r="RQT3" s="42"/>
      <c r="RQU3" s="42"/>
      <c r="RQV3" s="42"/>
      <c r="RQW3" s="42"/>
      <c r="RQX3" s="42"/>
      <c r="RQY3" s="42"/>
      <c r="RQZ3" s="42"/>
      <c r="RRA3" s="42"/>
      <c r="RRB3" s="42"/>
      <c r="RRC3" s="42"/>
      <c r="RRD3" s="42"/>
      <c r="RRE3" s="42"/>
      <c r="RRF3" s="42"/>
      <c r="RRG3" s="42"/>
      <c r="RRH3" s="42"/>
      <c r="RRI3" s="42"/>
      <c r="RRJ3" s="42"/>
      <c r="RRK3" s="42"/>
      <c r="RRL3" s="42"/>
      <c r="RRM3" s="42"/>
      <c r="RRN3" s="42"/>
      <c r="RRO3" s="42"/>
      <c r="RRP3" s="42"/>
      <c r="RRQ3" s="42"/>
      <c r="RRR3" s="42"/>
      <c r="RRS3" s="42"/>
      <c r="RRT3" s="42"/>
      <c r="RRU3" s="42"/>
      <c r="RRV3" s="42"/>
      <c r="RRW3" s="42"/>
      <c r="RRX3" s="42"/>
      <c r="RRY3" s="42"/>
      <c r="RRZ3" s="42"/>
      <c r="RSA3" s="42"/>
      <c r="RSB3" s="42"/>
      <c r="RSC3" s="42"/>
      <c r="RSD3" s="42"/>
      <c r="RSE3" s="42"/>
      <c r="RSF3" s="42"/>
      <c r="RSG3" s="42"/>
      <c r="RSH3" s="42"/>
      <c r="RSI3" s="42"/>
      <c r="RSJ3" s="42"/>
      <c r="RSK3" s="42"/>
      <c r="RSL3" s="42"/>
      <c r="RSM3" s="42"/>
      <c r="RSN3" s="42"/>
      <c r="RSO3" s="42"/>
      <c r="RSP3" s="42"/>
      <c r="RSQ3" s="42"/>
      <c r="RSR3" s="42"/>
      <c r="RSS3" s="42"/>
      <c r="RST3" s="42"/>
      <c r="RSU3" s="42"/>
      <c r="RSV3" s="42"/>
      <c r="RSW3" s="42"/>
      <c r="RSX3" s="42"/>
      <c r="RSY3" s="42"/>
      <c r="RSZ3" s="42"/>
      <c r="RTA3" s="42"/>
      <c r="RTB3" s="42"/>
      <c r="RTC3" s="42"/>
      <c r="RTD3" s="42"/>
      <c r="RTE3" s="42"/>
      <c r="RTF3" s="42"/>
      <c r="RTG3" s="42"/>
      <c r="RTH3" s="42"/>
      <c r="RTI3" s="42"/>
      <c r="RTJ3" s="42"/>
      <c r="RTK3" s="42"/>
      <c r="RTL3" s="42"/>
      <c r="RTM3" s="42"/>
      <c r="RTN3" s="42"/>
      <c r="RTO3" s="42"/>
      <c r="RTP3" s="42"/>
      <c r="RTQ3" s="42"/>
      <c r="RTR3" s="42"/>
      <c r="RTS3" s="42"/>
      <c r="RTT3" s="42"/>
      <c r="RTU3" s="42"/>
      <c r="RTV3" s="42"/>
      <c r="RTW3" s="42"/>
      <c r="RTX3" s="42"/>
      <c r="RTY3" s="42"/>
      <c r="RTZ3" s="42"/>
      <c r="RUA3" s="42"/>
      <c r="RUB3" s="42"/>
      <c r="RUC3" s="42"/>
      <c r="RUD3" s="42"/>
      <c r="RUE3" s="42"/>
      <c r="RUF3" s="42"/>
      <c r="RUG3" s="42"/>
      <c r="RUH3" s="42"/>
      <c r="RUI3" s="42"/>
      <c r="RUJ3" s="42"/>
      <c r="RUK3" s="42"/>
      <c r="RUL3" s="42"/>
      <c r="RUM3" s="42"/>
      <c r="RUN3" s="42"/>
      <c r="RUO3" s="42"/>
      <c r="RUP3" s="42"/>
      <c r="RUQ3" s="42"/>
      <c r="RUR3" s="42"/>
      <c r="RUS3" s="42"/>
      <c r="RUT3" s="42"/>
      <c r="RUU3" s="42"/>
      <c r="RUV3" s="42"/>
      <c r="RUW3" s="42"/>
      <c r="RUX3" s="42"/>
      <c r="RUY3" s="42"/>
      <c r="RUZ3" s="42"/>
      <c r="RVA3" s="42"/>
      <c r="RVB3" s="42"/>
      <c r="RVC3" s="42"/>
      <c r="RVD3" s="42"/>
      <c r="RVE3" s="42"/>
      <c r="RVF3" s="42"/>
      <c r="RVG3" s="42"/>
      <c r="RVH3" s="42"/>
      <c r="RVI3" s="42"/>
      <c r="RVJ3" s="42"/>
      <c r="RVK3" s="42"/>
      <c r="RVL3" s="42"/>
      <c r="RVM3" s="42"/>
      <c r="RVN3" s="42"/>
      <c r="RVO3" s="42"/>
      <c r="RVP3" s="42"/>
      <c r="RVQ3" s="42"/>
      <c r="RVR3" s="42"/>
      <c r="RVS3" s="42"/>
      <c r="RVT3" s="42"/>
      <c r="RVU3" s="42"/>
      <c r="RVV3" s="42"/>
      <c r="RVW3" s="42"/>
      <c r="RVX3" s="42"/>
      <c r="RVY3" s="42"/>
      <c r="RVZ3" s="42"/>
      <c r="RWA3" s="42"/>
      <c r="RWB3" s="42"/>
      <c r="RWC3" s="42"/>
      <c r="RWD3" s="42"/>
      <c r="RWE3" s="42"/>
      <c r="RWF3" s="42"/>
      <c r="RWG3" s="42"/>
      <c r="RWH3" s="42"/>
      <c r="RWI3" s="42"/>
      <c r="RWJ3" s="42"/>
      <c r="RWK3" s="42"/>
      <c r="RWL3" s="42"/>
      <c r="RWM3" s="42"/>
      <c r="RWN3" s="42"/>
      <c r="RWO3" s="42"/>
      <c r="RWP3" s="42"/>
      <c r="RWQ3" s="42"/>
      <c r="RWR3" s="42"/>
      <c r="RWS3" s="42"/>
      <c r="RWT3" s="42"/>
      <c r="RWU3" s="42"/>
      <c r="RWV3" s="42"/>
      <c r="RWW3" s="42"/>
      <c r="RWX3" s="42"/>
      <c r="RWY3" s="42"/>
      <c r="RWZ3" s="42"/>
      <c r="RXA3" s="42"/>
      <c r="RXB3" s="42"/>
      <c r="RXC3" s="42"/>
      <c r="RXD3" s="42"/>
      <c r="RXE3" s="42"/>
      <c r="RXF3" s="42"/>
      <c r="RXG3" s="42"/>
      <c r="RXH3" s="42"/>
      <c r="RXI3" s="42"/>
      <c r="RXJ3" s="42"/>
      <c r="RXK3" s="42"/>
      <c r="RXL3" s="42"/>
      <c r="RXM3" s="42"/>
      <c r="RXN3" s="42"/>
      <c r="RXO3" s="42"/>
      <c r="RXP3" s="42"/>
      <c r="RXQ3" s="42"/>
      <c r="RXR3" s="42"/>
      <c r="RXS3" s="42"/>
      <c r="RXT3" s="42"/>
      <c r="RXU3" s="42"/>
      <c r="RXV3" s="42"/>
      <c r="RXW3" s="42"/>
      <c r="RXX3" s="42"/>
      <c r="RXY3" s="42"/>
      <c r="RXZ3" s="42"/>
      <c r="RYA3" s="42"/>
      <c r="RYB3" s="42"/>
      <c r="RYC3" s="42"/>
      <c r="RYD3" s="42"/>
      <c r="RYE3" s="42"/>
      <c r="RYF3" s="42"/>
      <c r="RYG3" s="42"/>
      <c r="RYH3" s="42"/>
      <c r="RYI3" s="42"/>
      <c r="RYJ3" s="42"/>
      <c r="RYK3" s="42"/>
      <c r="RYL3" s="42"/>
      <c r="RYM3" s="42"/>
      <c r="RYN3" s="42"/>
      <c r="RYO3" s="42"/>
      <c r="RYP3" s="42"/>
      <c r="RYQ3" s="42"/>
      <c r="RYR3" s="42"/>
      <c r="RYS3" s="42"/>
      <c r="RYT3" s="42"/>
      <c r="RYU3" s="42"/>
      <c r="RYV3" s="42"/>
      <c r="RYW3" s="42"/>
      <c r="RYX3" s="42"/>
      <c r="RYY3" s="42"/>
      <c r="RYZ3" s="42"/>
      <c r="RZA3" s="42"/>
      <c r="RZB3" s="42"/>
      <c r="RZC3" s="42"/>
      <c r="RZD3" s="42"/>
      <c r="RZE3" s="42"/>
      <c r="RZF3" s="42"/>
      <c r="RZG3" s="42"/>
      <c r="RZH3" s="42"/>
      <c r="RZI3" s="42"/>
      <c r="RZJ3" s="42"/>
      <c r="RZK3" s="42"/>
      <c r="RZL3" s="42"/>
      <c r="RZM3" s="42"/>
      <c r="RZN3" s="42"/>
      <c r="RZO3" s="42"/>
      <c r="RZP3" s="42"/>
      <c r="RZQ3" s="42"/>
      <c r="RZR3" s="42"/>
      <c r="RZS3" s="42"/>
      <c r="RZT3" s="42"/>
      <c r="RZU3" s="42"/>
      <c r="RZV3" s="42"/>
      <c r="RZW3" s="42"/>
      <c r="RZX3" s="42"/>
      <c r="RZY3" s="42"/>
      <c r="RZZ3" s="42"/>
      <c r="SAA3" s="42"/>
      <c r="SAB3" s="42"/>
      <c r="SAC3" s="42"/>
      <c r="SAD3" s="42"/>
      <c r="SAE3" s="42"/>
      <c r="SAF3" s="42"/>
      <c r="SAG3" s="42"/>
      <c r="SAH3" s="42"/>
      <c r="SAI3" s="42"/>
      <c r="SAJ3" s="42"/>
      <c r="SAK3" s="42"/>
      <c r="SAL3" s="42"/>
      <c r="SAM3" s="42"/>
      <c r="SAN3" s="42"/>
      <c r="SAO3" s="42"/>
      <c r="SAP3" s="42"/>
      <c r="SAQ3" s="42"/>
      <c r="SAR3" s="42"/>
      <c r="SAS3" s="42"/>
      <c r="SAT3" s="42"/>
      <c r="SAU3" s="42"/>
      <c r="SAV3" s="42"/>
      <c r="SAW3" s="42"/>
      <c r="SAX3" s="42"/>
      <c r="SAY3" s="42"/>
      <c r="SAZ3" s="42"/>
      <c r="SBA3" s="42"/>
      <c r="SBB3" s="42"/>
      <c r="SBC3" s="42"/>
      <c r="SBD3" s="42"/>
      <c r="SBE3" s="42"/>
      <c r="SBF3" s="42"/>
      <c r="SBG3" s="42"/>
      <c r="SBH3" s="42"/>
      <c r="SBI3" s="42"/>
      <c r="SBJ3" s="42"/>
      <c r="SBK3" s="42"/>
      <c r="SBL3" s="42"/>
      <c r="SBM3" s="42"/>
      <c r="SBN3" s="42"/>
      <c r="SBO3" s="42"/>
      <c r="SBP3" s="42"/>
      <c r="SBQ3" s="42"/>
      <c r="SBR3" s="42"/>
      <c r="SBS3" s="42"/>
      <c r="SBT3" s="42"/>
      <c r="SBU3" s="42"/>
      <c r="SBV3" s="42"/>
      <c r="SBW3" s="42"/>
      <c r="SBX3" s="42"/>
      <c r="SBY3" s="42"/>
      <c r="SBZ3" s="42"/>
      <c r="SCA3" s="42"/>
      <c r="SCB3" s="42"/>
      <c r="SCC3" s="42"/>
      <c r="SCD3" s="42"/>
      <c r="SCE3" s="42"/>
      <c r="SCF3" s="42"/>
      <c r="SCG3" s="42"/>
      <c r="SCH3" s="42"/>
      <c r="SCI3" s="42"/>
      <c r="SCJ3" s="42"/>
      <c r="SCK3" s="42"/>
      <c r="SCL3" s="42"/>
      <c r="SCM3" s="42"/>
      <c r="SCN3" s="42"/>
      <c r="SCO3" s="42"/>
      <c r="SCP3" s="42"/>
      <c r="SCQ3" s="42"/>
      <c r="SCR3" s="42"/>
      <c r="SCS3" s="42"/>
      <c r="SCT3" s="42"/>
      <c r="SCU3" s="42"/>
      <c r="SCV3" s="42"/>
      <c r="SCW3" s="42"/>
      <c r="SCX3" s="42"/>
      <c r="SCY3" s="42"/>
      <c r="SCZ3" s="42"/>
      <c r="SDA3" s="42"/>
      <c r="SDB3" s="42"/>
      <c r="SDC3" s="42"/>
      <c r="SDD3" s="42"/>
      <c r="SDE3" s="42"/>
      <c r="SDF3" s="42"/>
      <c r="SDG3" s="42"/>
      <c r="SDH3" s="42"/>
      <c r="SDI3" s="42"/>
      <c r="SDJ3" s="42"/>
      <c r="SDK3" s="42"/>
      <c r="SDL3" s="42"/>
      <c r="SDM3" s="42"/>
      <c r="SDN3" s="42"/>
      <c r="SDO3" s="42"/>
      <c r="SDP3" s="42"/>
      <c r="SDQ3" s="42"/>
      <c r="SDR3" s="42"/>
      <c r="SDS3" s="42"/>
      <c r="SDT3" s="42"/>
      <c r="SDU3" s="42"/>
      <c r="SDV3" s="42"/>
      <c r="SDW3" s="42"/>
      <c r="SDX3" s="42"/>
      <c r="SDY3" s="42"/>
      <c r="SDZ3" s="42"/>
      <c r="SEA3" s="42"/>
      <c r="SEB3" s="42"/>
      <c r="SEC3" s="42"/>
      <c r="SED3" s="42"/>
      <c r="SEE3" s="42"/>
      <c r="SEF3" s="42"/>
      <c r="SEG3" s="42"/>
      <c r="SEH3" s="42"/>
      <c r="SEI3" s="42"/>
      <c r="SEJ3" s="42"/>
      <c r="SEK3" s="42"/>
      <c r="SEL3" s="42"/>
      <c r="SEM3" s="42"/>
      <c r="SEN3" s="42"/>
      <c r="SEO3" s="42"/>
      <c r="SEP3" s="42"/>
      <c r="SEQ3" s="42"/>
      <c r="SER3" s="42"/>
      <c r="SES3" s="42"/>
      <c r="SET3" s="42"/>
      <c r="SEU3" s="42"/>
      <c r="SEV3" s="42"/>
      <c r="SEW3" s="42"/>
      <c r="SEX3" s="42"/>
      <c r="SEY3" s="42"/>
      <c r="SEZ3" s="42"/>
      <c r="SFA3" s="42"/>
      <c r="SFB3" s="42"/>
      <c r="SFC3" s="42"/>
      <c r="SFD3" s="42"/>
      <c r="SFE3" s="42"/>
      <c r="SFF3" s="42"/>
      <c r="SFG3" s="42"/>
      <c r="SFH3" s="42"/>
      <c r="SFI3" s="42"/>
      <c r="SFJ3" s="42"/>
      <c r="SFK3" s="42"/>
      <c r="SFL3" s="42"/>
      <c r="SFM3" s="42"/>
      <c r="SFN3" s="42"/>
      <c r="SFO3" s="42"/>
      <c r="SFP3" s="42"/>
      <c r="SFQ3" s="42"/>
      <c r="SFR3" s="42"/>
      <c r="SFS3" s="42"/>
      <c r="SFT3" s="42"/>
      <c r="SFU3" s="42"/>
      <c r="SFV3" s="42"/>
      <c r="SFW3" s="42"/>
      <c r="SFX3" s="42"/>
      <c r="SFY3" s="42"/>
      <c r="SFZ3" s="42"/>
      <c r="SGA3" s="42"/>
      <c r="SGB3" s="42"/>
      <c r="SGC3" s="42"/>
      <c r="SGD3" s="42"/>
      <c r="SGE3" s="42"/>
      <c r="SGF3" s="42"/>
      <c r="SGG3" s="42"/>
      <c r="SGH3" s="42"/>
      <c r="SGI3" s="42"/>
      <c r="SGJ3" s="42"/>
      <c r="SGK3" s="42"/>
      <c r="SGL3" s="42"/>
      <c r="SGM3" s="42"/>
      <c r="SGN3" s="42"/>
      <c r="SGO3" s="42"/>
      <c r="SGP3" s="42"/>
      <c r="SGQ3" s="42"/>
      <c r="SGR3" s="42"/>
      <c r="SGS3" s="42"/>
      <c r="SGT3" s="42"/>
      <c r="SGU3" s="42"/>
      <c r="SGV3" s="42"/>
      <c r="SGW3" s="42"/>
      <c r="SGX3" s="42"/>
      <c r="SGY3" s="42"/>
      <c r="SGZ3" s="42"/>
      <c r="SHA3" s="42"/>
      <c r="SHB3" s="42"/>
      <c r="SHC3" s="42"/>
      <c r="SHD3" s="42"/>
      <c r="SHE3" s="42"/>
      <c r="SHF3" s="42"/>
      <c r="SHG3" s="42"/>
      <c r="SHH3" s="42"/>
      <c r="SHI3" s="42"/>
      <c r="SHJ3" s="42"/>
      <c r="SHK3" s="42"/>
      <c r="SHL3" s="42"/>
      <c r="SHM3" s="42"/>
      <c r="SHN3" s="42"/>
      <c r="SHO3" s="42"/>
      <c r="SHP3" s="42"/>
      <c r="SHQ3" s="42"/>
      <c r="SHR3" s="42"/>
      <c r="SHS3" s="42"/>
      <c r="SHT3" s="42"/>
      <c r="SHU3" s="42"/>
      <c r="SHV3" s="42"/>
      <c r="SHW3" s="42"/>
      <c r="SHX3" s="42"/>
      <c r="SHY3" s="42"/>
      <c r="SHZ3" s="42"/>
      <c r="SIA3" s="42"/>
      <c r="SIB3" s="42"/>
      <c r="SIC3" s="42"/>
      <c r="SID3" s="42"/>
      <c r="SIE3" s="42"/>
      <c r="SIF3" s="42"/>
      <c r="SIG3" s="42"/>
      <c r="SIH3" s="42"/>
      <c r="SII3" s="42"/>
      <c r="SIJ3" s="42"/>
      <c r="SIK3" s="42"/>
      <c r="SIL3" s="42"/>
      <c r="SIM3" s="42"/>
      <c r="SIN3" s="42"/>
      <c r="SIO3" s="42"/>
      <c r="SIP3" s="42"/>
      <c r="SIQ3" s="42"/>
      <c r="SIR3" s="42"/>
      <c r="SIS3" s="42"/>
      <c r="SIT3" s="42"/>
      <c r="SIU3" s="42"/>
      <c r="SIV3" s="42"/>
      <c r="SIW3" s="42"/>
      <c r="SIX3" s="42"/>
      <c r="SIY3" s="42"/>
      <c r="SIZ3" s="42"/>
      <c r="SJA3" s="42"/>
      <c r="SJB3" s="42"/>
      <c r="SJC3" s="42"/>
      <c r="SJD3" s="42"/>
      <c r="SJE3" s="42"/>
      <c r="SJF3" s="42"/>
      <c r="SJG3" s="42"/>
      <c r="SJH3" s="42"/>
      <c r="SJI3" s="42"/>
      <c r="SJJ3" s="42"/>
      <c r="SJK3" s="42"/>
      <c r="SJL3" s="42"/>
      <c r="SJM3" s="42"/>
      <c r="SJN3" s="42"/>
      <c r="SJO3" s="42"/>
      <c r="SJP3" s="42"/>
      <c r="SJQ3" s="42"/>
      <c r="SJR3" s="42"/>
      <c r="SJS3" s="42"/>
      <c r="SJT3" s="42"/>
      <c r="SJU3" s="42"/>
      <c r="SJV3" s="42"/>
      <c r="SJW3" s="42"/>
      <c r="SJX3" s="42"/>
      <c r="SJY3" s="42"/>
      <c r="SJZ3" s="42"/>
      <c r="SKA3" s="42"/>
      <c r="SKB3" s="42"/>
      <c r="SKC3" s="42"/>
      <c r="SKD3" s="42"/>
      <c r="SKE3" s="42"/>
      <c r="SKF3" s="42"/>
      <c r="SKG3" s="42"/>
      <c r="SKH3" s="42"/>
      <c r="SKI3" s="42"/>
      <c r="SKJ3" s="42"/>
      <c r="SKK3" s="42"/>
      <c r="SKL3" s="42"/>
      <c r="SKM3" s="42"/>
      <c r="SKN3" s="42"/>
      <c r="SKO3" s="42"/>
      <c r="SKP3" s="42"/>
      <c r="SKQ3" s="42"/>
      <c r="SKR3" s="42"/>
      <c r="SKS3" s="42"/>
      <c r="SKT3" s="42"/>
      <c r="SKU3" s="42"/>
      <c r="SKV3" s="42"/>
      <c r="SKW3" s="42"/>
      <c r="SKX3" s="42"/>
      <c r="SKY3" s="42"/>
      <c r="SKZ3" s="42"/>
      <c r="SLA3" s="42"/>
      <c r="SLB3" s="42"/>
      <c r="SLC3" s="42"/>
      <c r="SLD3" s="42"/>
      <c r="SLE3" s="42"/>
      <c r="SLF3" s="42"/>
      <c r="SLG3" s="42"/>
      <c r="SLH3" s="42"/>
      <c r="SLI3" s="42"/>
      <c r="SLJ3" s="42"/>
      <c r="SLK3" s="42"/>
      <c r="SLL3" s="42"/>
      <c r="SLM3" s="42"/>
      <c r="SLN3" s="42"/>
      <c r="SLO3" s="42"/>
      <c r="SLP3" s="42"/>
      <c r="SLQ3" s="42"/>
      <c r="SLR3" s="42"/>
      <c r="SLS3" s="42"/>
      <c r="SLT3" s="42"/>
      <c r="SLU3" s="42"/>
      <c r="SLV3" s="42"/>
      <c r="SLW3" s="42"/>
      <c r="SLX3" s="42"/>
      <c r="SLY3" s="42"/>
      <c r="SLZ3" s="42"/>
      <c r="SMA3" s="42"/>
      <c r="SMB3" s="42"/>
      <c r="SMC3" s="42"/>
      <c r="SMD3" s="42"/>
      <c r="SME3" s="42"/>
      <c r="SMF3" s="42"/>
      <c r="SMG3" s="42"/>
      <c r="SMH3" s="42"/>
      <c r="SMI3" s="42"/>
      <c r="SMJ3" s="42"/>
      <c r="SMK3" s="42"/>
      <c r="SML3" s="42"/>
      <c r="SMM3" s="42"/>
      <c r="SMN3" s="42"/>
      <c r="SMO3" s="42"/>
      <c r="SMP3" s="42"/>
      <c r="SMQ3" s="42"/>
      <c r="SMR3" s="42"/>
      <c r="SMS3" s="42"/>
      <c r="SMT3" s="42"/>
      <c r="SMU3" s="42"/>
      <c r="SMV3" s="42"/>
      <c r="SMW3" s="42"/>
      <c r="SMX3" s="42"/>
      <c r="SMY3" s="42"/>
      <c r="SMZ3" s="42"/>
      <c r="SNA3" s="42"/>
      <c r="SNB3" s="42"/>
      <c r="SNC3" s="42"/>
      <c r="SND3" s="42"/>
      <c r="SNE3" s="42"/>
      <c r="SNF3" s="42"/>
      <c r="SNG3" s="42"/>
      <c r="SNH3" s="42"/>
      <c r="SNI3" s="42"/>
      <c r="SNJ3" s="42"/>
      <c r="SNK3" s="42"/>
      <c r="SNL3" s="42"/>
      <c r="SNM3" s="42"/>
      <c r="SNN3" s="42"/>
      <c r="SNO3" s="42"/>
      <c r="SNP3" s="42"/>
      <c r="SNQ3" s="42"/>
      <c r="SNR3" s="42"/>
      <c r="SNS3" s="42"/>
      <c r="SNT3" s="42"/>
      <c r="SNU3" s="42"/>
      <c r="SNV3" s="42"/>
      <c r="SNW3" s="42"/>
      <c r="SNX3" s="42"/>
      <c r="SNY3" s="42"/>
      <c r="SNZ3" s="42"/>
      <c r="SOA3" s="42"/>
      <c r="SOB3" s="42"/>
      <c r="SOC3" s="42"/>
      <c r="SOD3" s="42"/>
      <c r="SOE3" s="42"/>
      <c r="SOF3" s="42"/>
      <c r="SOG3" s="42"/>
      <c r="SOH3" s="42"/>
      <c r="SOI3" s="42"/>
      <c r="SOJ3" s="42"/>
      <c r="SOK3" s="42"/>
      <c r="SOL3" s="42"/>
      <c r="SOM3" s="42"/>
      <c r="SON3" s="42"/>
      <c r="SOO3" s="42"/>
      <c r="SOP3" s="42"/>
      <c r="SOQ3" s="42"/>
      <c r="SOR3" s="42"/>
      <c r="SOS3" s="42"/>
      <c r="SOT3" s="42"/>
      <c r="SOU3" s="42"/>
      <c r="SOV3" s="42"/>
      <c r="SOW3" s="42"/>
      <c r="SOX3" s="42"/>
      <c r="SOY3" s="42"/>
      <c r="SOZ3" s="42"/>
      <c r="SPA3" s="42"/>
      <c r="SPB3" s="42"/>
      <c r="SPC3" s="42"/>
      <c r="SPD3" s="42"/>
      <c r="SPE3" s="42"/>
      <c r="SPF3" s="42"/>
      <c r="SPG3" s="42"/>
      <c r="SPH3" s="42"/>
      <c r="SPI3" s="42"/>
      <c r="SPJ3" s="42"/>
      <c r="SPK3" s="42"/>
      <c r="SPL3" s="42"/>
      <c r="SPM3" s="42"/>
      <c r="SPN3" s="42"/>
      <c r="SPO3" s="42"/>
      <c r="SPP3" s="42"/>
      <c r="SPQ3" s="42"/>
      <c r="SPR3" s="42"/>
      <c r="SPS3" s="42"/>
      <c r="SPT3" s="42"/>
      <c r="SPU3" s="42"/>
      <c r="SPV3" s="42"/>
      <c r="SPW3" s="42"/>
      <c r="SPX3" s="42"/>
      <c r="SPY3" s="42"/>
      <c r="SPZ3" s="42"/>
      <c r="SQA3" s="42"/>
      <c r="SQB3" s="42"/>
      <c r="SQC3" s="42"/>
      <c r="SQD3" s="42"/>
      <c r="SQE3" s="42"/>
      <c r="SQF3" s="42"/>
      <c r="SQG3" s="42"/>
      <c r="SQH3" s="42"/>
      <c r="SQI3" s="42"/>
      <c r="SQJ3" s="42"/>
      <c r="SQK3" s="42"/>
      <c r="SQL3" s="42"/>
      <c r="SQM3" s="42"/>
      <c r="SQN3" s="42"/>
      <c r="SQO3" s="42"/>
      <c r="SQP3" s="42"/>
      <c r="SQQ3" s="42"/>
      <c r="SQR3" s="42"/>
      <c r="SQS3" s="42"/>
      <c r="SQT3" s="42"/>
      <c r="SQU3" s="42"/>
      <c r="SQV3" s="42"/>
      <c r="SQW3" s="42"/>
      <c r="SQX3" s="42"/>
      <c r="SQY3" s="42"/>
      <c r="SQZ3" s="42"/>
      <c r="SRA3" s="42"/>
      <c r="SRB3" s="42"/>
      <c r="SRC3" s="42"/>
      <c r="SRD3" s="42"/>
      <c r="SRE3" s="42"/>
      <c r="SRF3" s="42"/>
      <c r="SRG3" s="42"/>
      <c r="SRH3" s="42"/>
      <c r="SRI3" s="42"/>
      <c r="SRJ3" s="42"/>
      <c r="SRK3" s="42"/>
      <c r="SRL3" s="42"/>
      <c r="SRM3" s="42"/>
      <c r="SRN3" s="42"/>
      <c r="SRO3" s="42"/>
      <c r="SRP3" s="42"/>
      <c r="SRQ3" s="42"/>
      <c r="SRR3" s="42"/>
      <c r="SRS3" s="42"/>
      <c r="SRT3" s="42"/>
      <c r="SRU3" s="42"/>
      <c r="SRV3" s="42"/>
      <c r="SRW3" s="42"/>
      <c r="SRX3" s="42"/>
      <c r="SRY3" s="42"/>
      <c r="SRZ3" s="42"/>
      <c r="SSA3" s="42"/>
      <c r="SSB3" s="42"/>
      <c r="SSC3" s="42"/>
      <c r="SSD3" s="42"/>
      <c r="SSE3" s="42"/>
      <c r="SSF3" s="42"/>
      <c r="SSG3" s="42"/>
      <c r="SSH3" s="42"/>
      <c r="SSI3" s="42"/>
      <c r="SSJ3" s="42"/>
      <c r="SSK3" s="42"/>
      <c r="SSL3" s="42"/>
      <c r="SSM3" s="42"/>
      <c r="SSN3" s="42"/>
      <c r="SSO3" s="42"/>
      <c r="SSP3" s="42"/>
      <c r="SSQ3" s="42"/>
      <c r="SSR3" s="42"/>
      <c r="SSS3" s="42"/>
      <c r="SST3" s="42"/>
      <c r="SSU3" s="42"/>
      <c r="SSV3" s="42"/>
      <c r="SSW3" s="42"/>
      <c r="SSX3" s="42"/>
      <c r="SSY3" s="42"/>
      <c r="SSZ3" s="42"/>
      <c r="STA3" s="42"/>
      <c r="STB3" s="42"/>
      <c r="STC3" s="42"/>
      <c r="STD3" s="42"/>
      <c r="STE3" s="42"/>
      <c r="STF3" s="42"/>
      <c r="STG3" s="42"/>
      <c r="STH3" s="42"/>
      <c r="STI3" s="42"/>
      <c r="STJ3" s="42"/>
      <c r="STK3" s="42"/>
      <c r="STL3" s="42"/>
      <c r="STM3" s="42"/>
      <c r="STN3" s="42"/>
      <c r="STO3" s="42"/>
      <c r="STP3" s="42"/>
      <c r="STQ3" s="42"/>
      <c r="STR3" s="42"/>
      <c r="STS3" s="42"/>
      <c r="STT3" s="42"/>
      <c r="STU3" s="42"/>
      <c r="STV3" s="42"/>
      <c r="STW3" s="42"/>
      <c r="STX3" s="42"/>
      <c r="STY3" s="42"/>
      <c r="STZ3" s="42"/>
      <c r="SUA3" s="42"/>
      <c r="SUB3" s="42"/>
      <c r="SUC3" s="42"/>
      <c r="SUD3" s="42"/>
      <c r="SUE3" s="42"/>
      <c r="SUF3" s="42"/>
      <c r="SUG3" s="42"/>
      <c r="SUH3" s="42"/>
      <c r="SUI3" s="42"/>
      <c r="SUJ3" s="42"/>
      <c r="SUK3" s="42"/>
      <c r="SUL3" s="42"/>
      <c r="SUM3" s="42"/>
      <c r="SUN3" s="42"/>
      <c r="SUO3" s="42"/>
      <c r="SUP3" s="42"/>
      <c r="SUQ3" s="42"/>
      <c r="SUR3" s="42"/>
      <c r="SUS3" s="42"/>
      <c r="SUT3" s="42"/>
      <c r="SUU3" s="42"/>
      <c r="SUV3" s="42"/>
      <c r="SUW3" s="42"/>
      <c r="SUX3" s="42"/>
      <c r="SUY3" s="42"/>
      <c r="SUZ3" s="42"/>
      <c r="SVA3" s="42"/>
      <c r="SVB3" s="42"/>
      <c r="SVC3" s="42"/>
      <c r="SVD3" s="42"/>
      <c r="SVE3" s="42"/>
      <c r="SVF3" s="42"/>
      <c r="SVG3" s="42"/>
      <c r="SVH3" s="42"/>
      <c r="SVI3" s="42"/>
      <c r="SVJ3" s="42"/>
      <c r="SVK3" s="42"/>
      <c r="SVL3" s="42"/>
      <c r="SVM3" s="42"/>
      <c r="SVN3" s="42"/>
      <c r="SVO3" s="42"/>
      <c r="SVP3" s="42"/>
      <c r="SVQ3" s="42"/>
      <c r="SVR3" s="42"/>
      <c r="SVS3" s="42"/>
      <c r="SVT3" s="42"/>
      <c r="SVU3" s="42"/>
      <c r="SVV3" s="42"/>
      <c r="SVW3" s="42"/>
      <c r="SVX3" s="42"/>
      <c r="SVY3" s="42"/>
      <c r="SVZ3" s="42"/>
      <c r="SWA3" s="42"/>
      <c r="SWB3" s="42"/>
      <c r="SWC3" s="42"/>
      <c r="SWD3" s="42"/>
      <c r="SWE3" s="42"/>
      <c r="SWF3" s="42"/>
      <c r="SWG3" s="42"/>
      <c r="SWH3" s="42"/>
      <c r="SWI3" s="42"/>
      <c r="SWJ3" s="42"/>
      <c r="SWK3" s="42"/>
      <c r="SWL3" s="42"/>
      <c r="SWM3" s="42"/>
      <c r="SWN3" s="42"/>
      <c r="SWO3" s="42"/>
      <c r="SWP3" s="42"/>
      <c r="SWQ3" s="42"/>
      <c r="SWR3" s="42"/>
      <c r="SWS3" s="42"/>
      <c r="SWT3" s="42"/>
      <c r="SWU3" s="42"/>
      <c r="SWV3" s="42"/>
      <c r="SWW3" s="42"/>
      <c r="SWX3" s="42"/>
      <c r="SWY3" s="42"/>
      <c r="SWZ3" s="42"/>
      <c r="SXA3" s="42"/>
      <c r="SXB3" s="42"/>
      <c r="SXC3" s="42"/>
      <c r="SXD3" s="42"/>
      <c r="SXE3" s="42"/>
      <c r="SXF3" s="42"/>
      <c r="SXG3" s="42"/>
      <c r="SXH3" s="42"/>
      <c r="SXI3" s="42"/>
      <c r="SXJ3" s="42"/>
      <c r="SXK3" s="42"/>
      <c r="SXL3" s="42"/>
      <c r="SXM3" s="42"/>
      <c r="SXN3" s="42"/>
      <c r="SXO3" s="42"/>
      <c r="SXP3" s="42"/>
      <c r="SXQ3" s="42"/>
      <c r="SXR3" s="42"/>
      <c r="SXS3" s="42"/>
      <c r="SXT3" s="42"/>
      <c r="SXU3" s="42"/>
      <c r="SXV3" s="42"/>
      <c r="SXW3" s="42"/>
      <c r="SXX3" s="42"/>
      <c r="SXY3" s="42"/>
      <c r="SXZ3" s="42"/>
      <c r="SYA3" s="42"/>
      <c r="SYB3" s="42"/>
      <c r="SYC3" s="42"/>
      <c r="SYD3" s="42"/>
      <c r="SYE3" s="42"/>
      <c r="SYF3" s="42"/>
      <c r="SYG3" s="42"/>
      <c r="SYH3" s="42"/>
      <c r="SYI3" s="42"/>
      <c r="SYJ3" s="42"/>
      <c r="SYK3" s="42"/>
      <c r="SYL3" s="42"/>
      <c r="SYM3" s="42"/>
      <c r="SYN3" s="42"/>
      <c r="SYO3" s="42"/>
      <c r="SYP3" s="42"/>
      <c r="SYQ3" s="42"/>
      <c r="SYR3" s="42"/>
      <c r="SYS3" s="42"/>
      <c r="SYT3" s="42"/>
      <c r="SYU3" s="42"/>
      <c r="SYV3" s="42"/>
      <c r="SYW3" s="42"/>
      <c r="SYX3" s="42"/>
      <c r="SYY3" s="42"/>
      <c r="SYZ3" s="42"/>
      <c r="SZA3" s="42"/>
      <c r="SZB3" s="42"/>
      <c r="SZC3" s="42"/>
      <c r="SZD3" s="42"/>
      <c r="SZE3" s="42"/>
      <c r="SZF3" s="42"/>
      <c r="SZG3" s="42"/>
      <c r="SZH3" s="42"/>
      <c r="SZI3" s="42"/>
      <c r="SZJ3" s="42"/>
      <c r="SZK3" s="42"/>
      <c r="SZL3" s="42"/>
      <c r="SZM3" s="42"/>
      <c r="SZN3" s="42"/>
      <c r="SZO3" s="42"/>
      <c r="SZP3" s="42"/>
      <c r="SZQ3" s="42"/>
      <c r="SZR3" s="42"/>
      <c r="SZS3" s="42"/>
      <c r="SZT3" s="42"/>
      <c r="SZU3" s="42"/>
      <c r="SZV3" s="42"/>
      <c r="SZW3" s="42"/>
      <c r="SZX3" s="42"/>
      <c r="SZY3" s="42"/>
      <c r="SZZ3" s="42"/>
      <c r="TAA3" s="42"/>
      <c r="TAB3" s="42"/>
      <c r="TAC3" s="42"/>
      <c r="TAD3" s="42"/>
      <c r="TAE3" s="42"/>
      <c r="TAF3" s="42"/>
      <c r="TAG3" s="42"/>
      <c r="TAH3" s="42"/>
      <c r="TAI3" s="42"/>
      <c r="TAJ3" s="42"/>
      <c r="TAK3" s="42"/>
      <c r="TAL3" s="42"/>
      <c r="TAM3" s="42"/>
      <c r="TAN3" s="42"/>
      <c r="TAO3" s="42"/>
      <c r="TAP3" s="42"/>
      <c r="TAQ3" s="42"/>
      <c r="TAR3" s="42"/>
      <c r="TAS3" s="42"/>
      <c r="TAT3" s="42"/>
      <c r="TAU3" s="42"/>
      <c r="TAV3" s="42"/>
      <c r="TAW3" s="42"/>
      <c r="TAX3" s="42"/>
      <c r="TAY3" s="42"/>
      <c r="TAZ3" s="42"/>
      <c r="TBA3" s="42"/>
      <c r="TBB3" s="42"/>
      <c r="TBC3" s="42"/>
      <c r="TBD3" s="42"/>
      <c r="TBE3" s="42"/>
      <c r="TBF3" s="42"/>
      <c r="TBG3" s="42"/>
      <c r="TBH3" s="42"/>
      <c r="TBI3" s="42"/>
      <c r="TBJ3" s="42"/>
      <c r="TBK3" s="42"/>
      <c r="TBL3" s="42"/>
      <c r="TBM3" s="42"/>
      <c r="TBN3" s="42"/>
      <c r="TBO3" s="42"/>
      <c r="TBP3" s="42"/>
      <c r="TBQ3" s="42"/>
      <c r="TBR3" s="42"/>
      <c r="TBS3" s="42"/>
      <c r="TBT3" s="42"/>
      <c r="TBU3" s="42"/>
      <c r="TBV3" s="42"/>
      <c r="TBW3" s="42"/>
      <c r="TBX3" s="42"/>
      <c r="TBY3" s="42"/>
      <c r="TBZ3" s="42"/>
      <c r="TCA3" s="42"/>
      <c r="TCB3" s="42"/>
      <c r="TCC3" s="42"/>
      <c r="TCD3" s="42"/>
      <c r="TCE3" s="42"/>
      <c r="TCF3" s="42"/>
      <c r="TCG3" s="42"/>
      <c r="TCH3" s="42"/>
      <c r="TCI3" s="42"/>
      <c r="TCJ3" s="42"/>
      <c r="TCK3" s="42"/>
      <c r="TCL3" s="42"/>
      <c r="TCM3" s="42"/>
      <c r="TCN3" s="42"/>
      <c r="TCO3" s="42"/>
      <c r="TCP3" s="42"/>
      <c r="TCQ3" s="42"/>
      <c r="TCR3" s="42"/>
      <c r="TCS3" s="42"/>
      <c r="TCT3" s="42"/>
      <c r="TCU3" s="42"/>
      <c r="TCV3" s="42"/>
      <c r="TCW3" s="42"/>
      <c r="TCX3" s="42"/>
      <c r="TCY3" s="42"/>
      <c r="TCZ3" s="42"/>
      <c r="TDA3" s="42"/>
      <c r="TDB3" s="42"/>
      <c r="TDC3" s="42"/>
      <c r="TDD3" s="42"/>
      <c r="TDE3" s="42"/>
      <c r="TDF3" s="42"/>
      <c r="TDG3" s="42"/>
      <c r="TDH3" s="42"/>
      <c r="TDI3" s="42"/>
      <c r="TDJ3" s="42"/>
      <c r="TDK3" s="42"/>
      <c r="TDL3" s="42"/>
      <c r="TDM3" s="42"/>
      <c r="TDN3" s="42"/>
      <c r="TDO3" s="42"/>
      <c r="TDP3" s="42"/>
      <c r="TDQ3" s="42"/>
      <c r="TDR3" s="42"/>
      <c r="TDS3" s="42"/>
      <c r="TDT3" s="42"/>
      <c r="TDU3" s="42"/>
      <c r="TDV3" s="42"/>
      <c r="TDW3" s="42"/>
      <c r="TDX3" s="42"/>
      <c r="TDY3" s="42"/>
      <c r="TDZ3" s="42"/>
      <c r="TEA3" s="42"/>
      <c r="TEB3" s="42"/>
      <c r="TEC3" s="42"/>
      <c r="TED3" s="42"/>
      <c r="TEE3" s="42"/>
      <c r="TEF3" s="42"/>
      <c r="TEG3" s="42"/>
      <c r="TEH3" s="42"/>
      <c r="TEI3" s="42"/>
      <c r="TEJ3" s="42"/>
      <c r="TEK3" s="42"/>
      <c r="TEL3" s="42"/>
      <c r="TEM3" s="42"/>
      <c r="TEN3" s="42"/>
      <c r="TEO3" s="42"/>
      <c r="TEP3" s="42"/>
      <c r="TEQ3" s="42"/>
      <c r="TER3" s="42"/>
      <c r="TES3" s="42"/>
      <c r="TET3" s="42"/>
      <c r="TEU3" s="42"/>
      <c r="TEV3" s="42"/>
      <c r="TEW3" s="42"/>
      <c r="TEX3" s="42"/>
      <c r="TEY3" s="42"/>
      <c r="TEZ3" s="42"/>
      <c r="TFA3" s="42"/>
      <c r="TFB3" s="42"/>
      <c r="TFC3" s="42"/>
      <c r="TFD3" s="42"/>
      <c r="TFE3" s="42"/>
      <c r="TFF3" s="42"/>
      <c r="TFG3" s="42"/>
      <c r="TFH3" s="42"/>
      <c r="TFI3" s="42"/>
      <c r="TFJ3" s="42"/>
      <c r="TFK3" s="42"/>
      <c r="TFL3" s="42"/>
      <c r="TFM3" s="42"/>
      <c r="TFN3" s="42"/>
      <c r="TFO3" s="42"/>
      <c r="TFP3" s="42"/>
      <c r="TFQ3" s="42"/>
      <c r="TFR3" s="42"/>
      <c r="TFS3" s="42"/>
      <c r="TFT3" s="42"/>
      <c r="TFU3" s="42"/>
      <c r="TFV3" s="42"/>
      <c r="TFW3" s="42"/>
      <c r="TFX3" s="42"/>
      <c r="TFY3" s="42"/>
      <c r="TFZ3" s="42"/>
      <c r="TGA3" s="42"/>
      <c r="TGB3" s="42"/>
      <c r="TGC3" s="42"/>
      <c r="TGD3" s="42"/>
      <c r="TGE3" s="42"/>
      <c r="TGF3" s="42"/>
      <c r="TGG3" s="42"/>
      <c r="TGH3" s="42"/>
      <c r="TGI3" s="42"/>
      <c r="TGJ3" s="42"/>
      <c r="TGK3" s="42"/>
      <c r="TGL3" s="42"/>
      <c r="TGM3" s="42"/>
      <c r="TGN3" s="42"/>
      <c r="TGO3" s="42"/>
      <c r="TGP3" s="42"/>
      <c r="TGQ3" s="42"/>
      <c r="TGR3" s="42"/>
      <c r="TGS3" s="42"/>
      <c r="TGT3" s="42"/>
      <c r="TGU3" s="42"/>
      <c r="TGV3" s="42"/>
      <c r="TGW3" s="42"/>
      <c r="TGX3" s="42"/>
      <c r="TGY3" s="42"/>
      <c r="TGZ3" s="42"/>
      <c r="THA3" s="42"/>
      <c r="THB3" s="42"/>
      <c r="THC3" s="42"/>
      <c r="THD3" s="42"/>
      <c r="THE3" s="42"/>
      <c r="THF3" s="42"/>
      <c r="THG3" s="42"/>
      <c r="THH3" s="42"/>
      <c r="THI3" s="42"/>
      <c r="THJ3" s="42"/>
      <c r="THK3" s="42"/>
      <c r="THL3" s="42"/>
      <c r="THM3" s="42"/>
      <c r="THN3" s="42"/>
      <c r="THO3" s="42"/>
      <c r="THP3" s="42"/>
      <c r="THQ3" s="42"/>
      <c r="THR3" s="42"/>
      <c r="THS3" s="42"/>
      <c r="THT3" s="42"/>
      <c r="THU3" s="42"/>
      <c r="THV3" s="42"/>
      <c r="THW3" s="42"/>
      <c r="THX3" s="42"/>
      <c r="THY3" s="42"/>
      <c r="THZ3" s="42"/>
      <c r="TIA3" s="42"/>
      <c r="TIB3" s="42"/>
      <c r="TIC3" s="42"/>
      <c r="TID3" s="42"/>
      <c r="TIE3" s="42"/>
      <c r="TIF3" s="42"/>
      <c r="TIG3" s="42"/>
      <c r="TIH3" s="42"/>
      <c r="TII3" s="42"/>
      <c r="TIJ3" s="42"/>
      <c r="TIK3" s="42"/>
      <c r="TIL3" s="42"/>
      <c r="TIM3" s="42"/>
      <c r="TIN3" s="42"/>
      <c r="TIO3" s="42"/>
      <c r="TIP3" s="42"/>
      <c r="TIQ3" s="42"/>
      <c r="TIR3" s="42"/>
      <c r="TIS3" s="42"/>
      <c r="TIT3" s="42"/>
      <c r="TIU3" s="42"/>
      <c r="TIV3" s="42"/>
      <c r="TIW3" s="42"/>
      <c r="TIX3" s="42"/>
      <c r="TIY3" s="42"/>
      <c r="TIZ3" s="42"/>
      <c r="TJA3" s="42"/>
      <c r="TJB3" s="42"/>
      <c r="TJC3" s="42"/>
      <c r="TJD3" s="42"/>
      <c r="TJE3" s="42"/>
      <c r="TJF3" s="42"/>
      <c r="TJG3" s="42"/>
      <c r="TJH3" s="42"/>
      <c r="TJI3" s="42"/>
      <c r="TJJ3" s="42"/>
      <c r="TJK3" s="42"/>
      <c r="TJL3" s="42"/>
      <c r="TJM3" s="42"/>
      <c r="TJN3" s="42"/>
      <c r="TJO3" s="42"/>
      <c r="TJP3" s="42"/>
      <c r="TJQ3" s="42"/>
      <c r="TJR3" s="42"/>
      <c r="TJS3" s="42"/>
      <c r="TJT3" s="42"/>
      <c r="TJU3" s="42"/>
      <c r="TJV3" s="42"/>
      <c r="TJW3" s="42"/>
      <c r="TJX3" s="42"/>
      <c r="TJY3" s="42"/>
      <c r="TJZ3" s="42"/>
      <c r="TKA3" s="42"/>
      <c r="TKB3" s="42"/>
      <c r="TKC3" s="42"/>
      <c r="TKD3" s="42"/>
      <c r="TKE3" s="42"/>
      <c r="TKF3" s="42"/>
      <c r="TKG3" s="42"/>
      <c r="TKH3" s="42"/>
      <c r="TKI3" s="42"/>
      <c r="TKJ3" s="42"/>
      <c r="TKK3" s="42"/>
      <c r="TKL3" s="42"/>
      <c r="TKM3" s="42"/>
      <c r="TKN3" s="42"/>
      <c r="TKO3" s="42"/>
      <c r="TKP3" s="42"/>
      <c r="TKQ3" s="42"/>
      <c r="TKR3" s="42"/>
      <c r="TKS3" s="42"/>
      <c r="TKT3" s="42"/>
      <c r="TKU3" s="42"/>
      <c r="TKV3" s="42"/>
      <c r="TKW3" s="42"/>
      <c r="TKX3" s="42"/>
      <c r="TKY3" s="42"/>
      <c r="TKZ3" s="42"/>
      <c r="TLA3" s="42"/>
      <c r="TLB3" s="42"/>
      <c r="TLC3" s="42"/>
      <c r="TLD3" s="42"/>
      <c r="TLE3" s="42"/>
      <c r="TLF3" s="42"/>
      <c r="TLG3" s="42"/>
      <c r="TLH3" s="42"/>
      <c r="TLI3" s="42"/>
      <c r="TLJ3" s="42"/>
      <c r="TLK3" s="42"/>
      <c r="TLL3" s="42"/>
      <c r="TLM3" s="42"/>
      <c r="TLN3" s="42"/>
      <c r="TLO3" s="42"/>
      <c r="TLP3" s="42"/>
      <c r="TLQ3" s="42"/>
      <c r="TLR3" s="42"/>
      <c r="TLS3" s="42"/>
      <c r="TLT3" s="42"/>
      <c r="TLU3" s="42"/>
      <c r="TLV3" s="42"/>
      <c r="TLW3" s="42"/>
      <c r="TLX3" s="42"/>
      <c r="TLY3" s="42"/>
      <c r="TLZ3" s="42"/>
      <c r="TMA3" s="42"/>
      <c r="TMB3" s="42"/>
      <c r="TMC3" s="42"/>
      <c r="TMD3" s="42"/>
      <c r="TME3" s="42"/>
      <c r="TMF3" s="42"/>
      <c r="TMG3" s="42"/>
      <c r="TMH3" s="42"/>
      <c r="TMI3" s="42"/>
      <c r="TMJ3" s="42"/>
      <c r="TMK3" s="42"/>
      <c r="TML3" s="42"/>
      <c r="TMM3" s="42"/>
      <c r="TMN3" s="42"/>
      <c r="TMO3" s="42"/>
      <c r="TMP3" s="42"/>
      <c r="TMQ3" s="42"/>
      <c r="TMR3" s="42"/>
      <c r="TMS3" s="42"/>
      <c r="TMT3" s="42"/>
      <c r="TMU3" s="42"/>
      <c r="TMV3" s="42"/>
      <c r="TMW3" s="42"/>
      <c r="TMX3" s="42"/>
      <c r="TMY3" s="42"/>
      <c r="TMZ3" s="42"/>
      <c r="TNA3" s="42"/>
      <c r="TNB3" s="42"/>
      <c r="TNC3" s="42"/>
      <c r="TND3" s="42"/>
      <c r="TNE3" s="42"/>
      <c r="TNF3" s="42"/>
      <c r="TNG3" s="42"/>
      <c r="TNH3" s="42"/>
      <c r="TNI3" s="42"/>
      <c r="TNJ3" s="42"/>
      <c r="TNK3" s="42"/>
      <c r="TNL3" s="42"/>
      <c r="TNM3" s="42"/>
      <c r="TNN3" s="42"/>
      <c r="TNO3" s="42"/>
      <c r="TNP3" s="42"/>
      <c r="TNQ3" s="42"/>
      <c r="TNR3" s="42"/>
      <c r="TNS3" s="42"/>
      <c r="TNT3" s="42"/>
      <c r="TNU3" s="42"/>
      <c r="TNV3" s="42"/>
      <c r="TNW3" s="42"/>
      <c r="TNX3" s="42"/>
      <c r="TNY3" s="42"/>
      <c r="TNZ3" s="42"/>
      <c r="TOA3" s="42"/>
      <c r="TOB3" s="42"/>
      <c r="TOC3" s="42"/>
      <c r="TOD3" s="42"/>
      <c r="TOE3" s="42"/>
      <c r="TOF3" s="42"/>
      <c r="TOG3" s="42"/>
      <c r="TOH3" s="42"/>
      <c r="TOI3" s="42"/>
      <c r="TOJ3" s="42"/>
      <c r="TOK3" s="42"/>
      <c r="TOL3" s="42"/>
      <c r="TOM3" s="42"/>
      <c r="TON3" s="42"/>
      <c r="TOO3" s="42"/>
      <c r="TOP3" s="42"/>
      <c r="TOQ3" s="42"/>
      <c r="TOR3" s="42"/>
      <c r="TOS3" s="42"/>
      <c r="TOT3" s="42"/>
      <c r="TOU3" s="42"/>
      <c r="TOV3" s="42"/>
      <c r="TOW3" s="42"/>
      <c r="TOX3" s="42"/>
      <c r="TOY3" s="42"/>
      <c r="TOZ3" s="42"/>
      <c r="TPA3" s="42"/>
      <c r="TPB3" s="42"/>
      <c r="TPC3" s="42"/>
      <c r="TPD3" s="42"/>
      <c r="TPE3" s="42"/>
      <c r="TPF3" s="42"/>
      <c r="TPG3" s="42"/>
      <c r="TPH3" s="42"/>
      <c r="TPI3" s="42"/>
      <c r="TPJ3" s="42"/>
      <c r="TPK3" s="42"/>
      <c r="TPL3" s="42"/>
      <c r="TPM3" s="42"/>
      <c r="TPN3" s="42"/>
      <c r="TPO3" s="42"/>
      <c r="TPP3" s="42"/>
      <c r="TPQ3" s="42"/>
      <c r="TPR3" s="42"/>
      <c r="TPS3" s="42"/>
      <c r="TPT3" s="42"/>
      <c r="TPU3" s="42"/>
      <c r="TPV3" s="42"/>
      <c r="TPW3" s="42"/>
      <c r="TPX3" s="42"/>
      <c r="TPY3" s="42"/>
      <c r="TPZ3" s="42"/>
      <c r="TQA3" s="42"/>
      <c r="TQB3" s="42"/>
      <c r="TQC3" s="42"/>
      <c r="TQD3" s="42"/>
      <c r="TQE3" s="42"/>
      <c r="TQF3" s="42"/>
      <c r="TQG3" s="42"/>
      <c r="TQH3" s="42"/>
      <c r="TQI3" s="42"/>
      <c r="TQJ3" s="42"/>
      <c r="TQK3" s="42"/>
      <c r="TQL3" s="42"/>
      <c r="TQM3" s="42"/>
      <c r="TQN3" s="42"/>
      <c r="TQO3" s="42"/>
      <c r="TQP3" s="42"/>
      <c r="TQQ3" s="42"/>
      <c r="TQR3" s="42"/>
      <c r="TQS3" s="42"/>
      <c r="TQT3" s="42"/>
      <c r="TQU3" s="42"/>
      <c r="TQV3" s="42"/>
      <c r="TQW3" s="42"/>
      <c r="TQX3" s="42"/>
      <c r="TQY3" s="42"/>
      <c r="TQZ3" s="42"/>
      <c r="TRA3" s="42"/>
      <c r="TRB3" s="42"/>
      <c r="TRC3" s="42"/>
      <c r="TRD3" s="42"/>
      <c r="TRE3" s="42"/>
      <c r="TRF3" s="42"/>
      <c r="TRG3" s="42"/>
      <c r="TRH3" s="42"/>
      <c r="TRI3" s="42"/>
      <c r="TRJ3" s="42"/>
      <c r="TRK3" s="42"/>
      <c r="TRL3" s="42"/>
      <c r="TRM3" s="42"/>
      <c r="TRN3" s="42"/>
      <c r="TRO3" s="42"/>
      <c r="TRP3" s="42"/>
      <c r="TRQ3" s="42"/>
      <c r="TRR3" s="42"/>
      <c r="TRS3" s="42"/>
      <c r="TRT3" s="42"/>
      <c r="TRU3" s="42"/>
      <c r="TRV3" s="42"/>
      <c r="TRW3" s="42"/>
      <c r="TRX3" s="42"/>
      <c r="TRY3" s="42"/>
      <c r="TRZ3" s="42"/>
      <c r="TSA3" s="42"/>
      <c r="TSB3" s="42"/>
      <c r="TSC3" s="42"/>
      <c r="TSD3" s="42"/>
      <c r="TSE3" s="42"/>
      <c r="TSF3" s="42"/>
      <c r="TSG3" s="42"/>
      <c r="TSH3" s="42"/>
      <c r="TSI3" s="42"/>
      <c r="TSJ3" s="42"/>
      <c r="TSK3" s="42"/>
      <c r="TSL3" s="42"/>
      <c r="TSM3" s="42"/>
      <c r="TSN3" s="42"/>
      <c r="TSO3" s="42"/>
      <c r="TSP3" s="42"/>
      <c r="TSQ3" s="42"/>
      <c r="TSR3" s="42"/>
      <c r="TSS3" s="42"/>
      <c r="TST3" s="42"/>
      <c r="TSU3" s="42"/>
      <c r="TSV3" s="42"/>
      <c r="TSW3" s="42"/>
      <c r="TSX3" s="42"/>
      <c r="TSY3" s="42"/>
      <c r="TSZ3" s="42"/>
      <c r="TTA3" s="42"/>
      <c r="TTB3" s="42"/>
      <c r="TTC3" s="42"/>
      <c r="TTD3" s="42"/>
      <c r="TTE3" s="42"/>
      <c r="TTF3" s="42"/>
      <c r="TTG3" s="42"/>
      <c r="TTH3" s="42"/>
      <c r="TTI3" s="42"/>
      <c r="TTJ3" s="42"/>
      <c r="TTK3" s="42"/>
      <c r="TTL3" s="42"/>
      <c r="TTM3" s="42"/>
      <c r="TTN3" s="42"/>
      <c r="TTO3" s="42"/>
      <c r="TTP3" s="42"/>
      <c r="TTQ3" s="42"/>
      <c r="TTR3" s="42"/>
      <c r="TTS3" s="42"/>
      <c r="TTT3" s="42"/>
      <c r="TTU3" s="42"/>
      <c r="TTV3" s="42"/>
      <c r="TTW3" s="42"/>
      <c r="TTX3" s="42"/>
      <c r="TTY3" s="42"/>
      <c r="TTZ3" s="42"/>
      <c r="TUA3" s="42"/>
      <c r="TUB3" s="42"/>
      <c r="TUC3" s="42"/>
      <c r="TUD3" s="42"/>
      <c r="TUE3" s="42"/>
      <c r="TUF3" s="42"/>
      <c r="TUG3" s="42"/>
      <c r="TUH3" s="42"/>
      <c r="TUI3" s="42"/>
      <c r="TUJ3" s="42"/>
      <c r="TUK3" s="42"/>
      <c r="TUL3" s="42"/>
      <c r="TUM3" s="42"/>
      <c r="TUN3" s="42"/>
      <c r="TUO3" s="42"/>
      <c r="TUP3" s="42"/>
      <c r="TUQ3" s="42"/>
      <c r="TUR3" s="42"/>
      <c r="TUS3" s="42"/>
      <c r="TUT3" s="42"/>
      <c r="TUU3" s="42"/>
      <c r="TUV3" s="42"/>
      <c r="TUW3" s="42"/>
      <c r="TUX3" s="42"/>
      <c r="TUY3" s="42"/>
      <c r="TUZ3" s="42"/>
      <c r="TVA3" s="42"/>
      <c r="TVB3" s="42"/>
      <c r="TVC3" s="42"/>
      <c r="TVD3" s="42"/>
      <c r="TVE3" s="42"/>
      <c r="TVF3" s="42"/>
      <c r="TVG3" s="42"/>
      <c r="TVH3" s="42"/>
      <c r="TVI3" s="42"/>
      <c r="TVJ3" s="42"/>
      <c r="TVK3" s="42"/>
      <c r="TVL3" s="42"/>
      <c r="TVM3" s="42"/>
      <c r="TVN3" s="42"/>
      <c r="TVO3" s="42"/>
      <c r="TVP3" s="42"/>
      <c r="TVQ3" s="42"/>
      <c r="TVR3" s="42"/>
      <c r="TVS3" s="42"/>
      <c r="TVT3" s="42"/>
      <c r="TVU3" s="42"/>
      <c r="TVV3" s="42"/>
      <c r="TVW3" s="42"/>
      <c r="TVX3" s="42"/>
      <c r="TVY3" s="42"/>
      <c r="TVZ3" s="42"/>
      <c r="TWA3" s="42"/>
      <c r="TWB3" s="42"/>
      <c r="TWC3" s="42"/>
      <c r="TWD3" s="42"/>
      <c r="TWE3" s="42"/>
      <c r="TWF3" s="42"/>
      <c r="TWG3" s="42"/>
      <c r="TWH3" s="42"/>
      <c r="TWI3" s="42"/>
      <c r="TWJ3" s="42"/>
      <c r="TWK3" s="42"/>
      <c r="TWL3" s="42"/>
      <c r="TWM3" s="42"/>
      <c r="TWN3" s="42"/>
      <c r="TWO3" s="42"/>
      <c r="TWP3" s="42"/>
      <c r="TWQ3" s="42"/>
      <c r="TWR3" s="42"/>
      <c r="TWS3" s="42"/>
      <c r="TWT3" s="42"/>
      <c r="TWU3" s="42"/>
      <c r="TWV3" s="42"/>
      <c r="TWW3" s="42"/>
      <c r="TWX3" s="42"/>
      <c r="TWY3" s="42"/>
      <c r="TWZ3" s="42"/>
      <c r="TXA3" s="42"/>
      <c r="TXB3" s="42"/>
      <c r="TXC3" s="42"/>
      <c r="TXD3" s="42"/>
      <c r="TXE3" s="42"/>
      <c r="TXF3" s="42"/>
      <c r="TXG3" s="42"/>
      <c r="TXH3" s="42"/>
      <c r="TXI3" s="42"/>
      <c r="TXJ3" s="42"/>
      <c r="TXK3" s="42"/>
      <c r="TXL3" s="42"/>
      <c r="TXM3" s="42"/>
      <c r="TXN3" s="42"/>
      <c r="TXO3" s="42"/>
      <c r="TXP3" s="42"/>
      <c r="TXQ3" s="42"/>
      <c r="TXR3" s="42"/>
      <c r="TXS3" s="42"/>
      <c r="TXT3" s="42"/>
      <c r="TXU3" s="42"/>
      <c r="TXV3" s="42"/>
      <c r="TXW3" s="42"/>
      <c r="TXX3" s="42"/>
      <c r="TXY3" s="42"/>
      <c r="TXZ3" s="42"/>
      <c r="TYA3" s="42"/>
      <c r="TYB3" s="42"/>
      <c r="TYC3" s="42"/>
      <c r="TYD3" s="42"/>
      <c r="TYE3" s="42"/>
      <c r="TYF3" s="42"/>
      <c r="TYG3" s="42"/>
      <c r="TYH3" s="42"/>
      <c r="TYI3" s="42"/>
      <c r="TYJ3" s="42"/>
      <c r="TYK3" s="42"/>
      <c r="TYL3" s="42"/>
      <c r="TYM3" s="42"/>
      <c r="TYN3" s="42"/>
      <c r="TYO3" s="42"/>
      <c r="TYP3" s="42"/>
      <c r="TYQ3" s="42"/>
      <c r="TYR3" s="42"/>
      <c r="TYS3" s="42"/>
      <c r="TYT3" s="42"/>
      <c r="TYU3" s="42"/>
      <c r="TYV3" s="42"/>
      <c r="TYW3" s="42"/>
      <c r="TYX3" s="42"/>
      <c r="TYY3" s="42"/>
      <c r="TYZ3" s="42"/>
      <c r="TZA3" s="42"/>
      <c r="TZB3" s="42"/>
      <c r="TZC3" s="42"/>
      <c r="TZD3" s="42"/>
      <c r="TZE3" s="42"/>
      <c r="TZF3" s="42"/>
      <c r="TZG3" s="42"/>
      <c r="TZH3" s="42"/>
      <c r="TZI3" s="42"/>
      <c r="TZJ3" s="42"/>
      <c r="TZK3" s="42"/>
      <c r="TZL3" s="42"/>
      <c r="TZM3" s="42"/>
      <c r="TZN3" s="42"/>
      <c r="TZO3" s="42"/>
      <c r="TZP3" s="42"/>
      <c r="TZQ3" s="42"/>
      <c r="TZR3" s="42"/>
      <c r="TZS3" s="42"/>
      <c r="TZT3" s="42"/>
      <c r="TZU3" s="42"/>
      <c r="TZV3" s="42"/>
      <c r="TZW3" s="42"/>
      <c r="TZX3" s="42"/>
      <c r="TZY3" s="42"/>
      <c r="TZZ3" s="42"/>
      <c r="UAA3" s="42"/>
      <c r="UAB3" s="42"/>
      <c r="UAC3" s="42"/>
      <c r="UAD3" s="42"/>
      <c r="UAE3" s="42"/>
      <c r="UAF3" s="42"/>
      <c r="UAG3" s="42"/>
      <c r="UAH3" s="42"/>
      <c r="UAI3" s="42"/>
      <c r="UAJ3" s="42"/>
      <c r="UAK3" s="42"/>
      <c r="UAL3" s="42"/>
      <c r="UAM3" s="42"/>
      <c r="UAN3" s="42"/>
      <c r="UAO3" s="42"/>
      <c r="UAP3" s="42"/>
      <c r="UAQ3" s="42"/>
      <c r="UAR3" s="42"/>
      <c r="UAS3" s="42"/>
      <c r="UAT3" s="42"/>
      <c r="UAU3" s="42"/>
      <c r="UAV3" s="42"/>
      <c r="UAW3" s="42"/>
      <c r="UAX3" s="42"/>
      <c r="UAY3" s="42"/>
      <c r="UAZ3" s="42"/>
      <c r="UBA3" s="42"/>
      <c r="UBB3" s="42"/>
      <c r="UBC3" s="42"/>
      <c r="UBD3" s="42"/>
      <c r="UBE3" s="42"/>
      <c r="UBF3" s="42"/>
      <c r="UBG3" s="42"/>
      <c r="UBH3" s="42"/>
      <c r="UBI3" s="42"/>
      <c r="UBJ3" s="42"/>
      <c r="UBK3" s="42"/>
      <c r="UBL3" s="42"/>
      <c r="UBM3" s="42"/>
      <c r="UBN3" s="42"/>
      <c r="UBO3" s="42"/>
      <c r="UBP3" s="42"/>
      <c r="UBQ3" s="42"/>
      <c r="UBR3" s="42"/>
      <c r="UBS3" s="42"/>
      <c r="UBT3" s="42"/>
      <c r="UBU3" s="42"/>
      <c r="UBV3" s="42"/>
      <c r="UBW3" s="42"/>
      <c r="UBX3" s="42"/>
      <c r="UBY3" s="42"/>
      <c r="UBZ3" s="42"/>
      <c r="UCA3" s="42"/>
      <c r="UCB3" s="42"/>
      <c r="UCC3" s="42"/>
      <c r="UCD3" s="42"/>
      <c r="UCE3" s="42"/>
      <c r="UCF3" s="42"/>
      <c r="UCG3" s="42"/>
      <c r="UCH3" s="42"/>
      <c r="UCI3" s="42"/>
      <c r="UCJ3" s="42"/>
      <c r="UCK3" s="42"/>
      <c r="UCL3" s="42"/>
      <c r="UCM3" s="42"/>
      <c r="UCN3" s="42"/>
      <c r="UCO3" s="42"/>
      <c r="UCP3" s="42"/>
      <c r="UCQ3" s="42"/>
      <c r="UCR3" s="42"/>
      <c r="UCS3" s="42"/>
      <c r="UCT3" s="42"/>
      <c r="UCU3" s="42"/>
      <c r="UCV3" s="42"/>
      <c r="UCW3" s="42"/>
      <c r="UCX3" s="42"/>
      <c r="UCY3" s="42"/>
      <c r="UCZ3" s="42"/>
      <c r="UDA3" s="42"/>
      <c r="UDB3" s="42"/>
      <c r="UDC3" s="42"/>
      <c r="UDD3" s="42"/>
      <c r="UDE3" s="42"/>
      <c r="UDF3" s="42"/>
      <c r="UDG3" s="42"/>
      <c r="UDH3" s="42"/>
      <c r="UDI3" s="42"/>
      <c r="UDJ3" s="42"/>
      <c r="UDK3" s="42"/>
      <c r="UDL3" s="42"/>
      <c r="UDM3" s="42"/>
      <c r="UDN3" s="42"/>
      <c r="UDO3" s="42"/>
      <c r="UDP3" s="42"/>
      <c r="UDQ3" s="42"/>
      <c r="UDR3" s="42"/>
      <c r="UDS3" s="42"/>
      <c r="UDT3" s="42"/>
      <c r="UDU3" s="42"/>
      <c r="UDV3" s="42"/>
      <c r="UDW3" s="42"/>
      <c r="UDX3" s="42"/>
      <c r="UDY3" s="42"/>
      <c r="UDZ3" s="42"/>
      <c r="UEA3" s="42"/>
      <c r="UEB3" s="42"/>
      <c r="UEC3" s="42"/>
      <c r="UED3" s="42"/>
      <c r="UEE3" s="42"/>
      <c r="UEF3" s="42"/>
      <c r="UEG3" s="42"/>
      <c r="UEH3" s="42"/>
      <c r="UEI3" s="42"/>
      <c r="UEJ3" s="42"/>
      <c r="UEK3" s="42"/>
      <c r="UEL3" s="42"/>
      <c r="UEM3" s="42"/>
      <c r="UEN3" s="42"/>
      <c r="UEO3" s="42"/>
      <c r="UEP3" s="42"/>
      <c r="UEQ3" s="42"/>
      <c r="UER3" s="42"/>
      <c r="UES3" s="42"/>
      <c r="UET3" s="42"/>
      <c r="UEU3" s="42"/>
      <c r="UEV3" s="42"/>
      <c r="UEW3" s="42"/>
      <c r="UEX3" s="42"/>
      <c r="UEY3" s="42"/>
      <c r="UEZ3" s="42"/>
      <c r="UFA3" s="42"/>
      <c r="UFB3" s="42"/>
      <c r="UFC3" s="42"/>
      <c r="UFD3" s="42"/>
      <c r="UFE3" s="42"/>
      <c r="UFF3" s="42"/>
      <c r="UFG3" s="42"/>
      <c r="UFH3" s="42"/>
      <c r="UFI3" s="42"/>
      <c r="UFJ3" s="42"/>
      <c r="UFK3" s="42"/>
      <c r="UFL3" s="42"/>
      <c r="UFM3" s="42"/>
      <c r="UFN3" s="42"/>
      <c r="UFO3" s="42"/>
      <c r="UFP3" s="42"/>
      <c r="UFQ3" s="42"/>
      <c r="UFR3" s="42"/>
      <c r="UFS3" s="42"/>
      <c r="UFT3" s="42"/>
      <c r="UFU3" s="42"/>
      <c r="UFV3" s="42"/>
      <c r="UFW3" s="42"/>
      <c r="UFX3" s="42"/>
      <c r="UFY3" s="42"/>
      <c r="UFZ3" s="42"/>
      <c r="UGA3" s="42"/>
      <c r="UGB3" s="42"/>
      <c r="UGC3" s="42"/>
      <c r="UGD3" s="42"/>
      <c r="UGE3" s="42"/>
      <c r="UGF3" s="42"/>
      <c r="UGG3" s="42"/>
      <c r="UGH3" s="42"/>
      <c r="UGI3" s="42"/>
      <c r="UGJ3" s="42"/>
      <c r="UGK3" s="42"/>
      <c r="UGL3" s="42"/>
      <c r="UGM3" s="42"/>
      <c r="UGN3" s="42"/>
      <c r="UGO3" s="42"/>
      <c r="UGP3" s="42"/>
      <c r="UGQ3" s="42"/>
      <c r="UGR3" s="42"/>
      <c r="UGS3" s="42"/>
      <c r="UGT3" s="42"/>
      <c r="UGU3" s="42"/>
      <c r="UGV3" s="42"/>
      <c r="UGW3" s="42"/>
      <c r="UGX3" s="42"/>
      <c r="UGY3" s="42"/>
      <c r="UGZ3" s="42"/>
      <c r="UHA3" s="42"/>
      <c r="UHB3" s="42"/>
      <c r="UHC3" s="42"/>
      <c r="UHD3" s="42"/>
      <c r="UHE3" s="42"/>
      <c r="UHF3" s="42"/>
      <c r="UHG3" s="42"/>
      <c r="UHH3" s="42"/>
      <c r="UHI3" s="42"/>
      <c r="UHJ3" s="42"/>
      <c r="UHK3" s="42"/>
      <c r="UHL3" s="42"/>
      <c r="UHM3" s="42"/>
      <c r="UHN3" s="42"/>
      <c r="UHO3" s="42"/>
      <c r="UHP3" s="42"/>
      <c r="UHQ3" s="42"/>
      <c r="UHR3" s="42"/>
      <c r="UHS3" s="42"/>
      <c r="UHT3" s="42"/>
      <c r="UHU3" s="42"/>
      <c r="UHV3" s="42"/>
      <c r="UHW3" s="42"/>
      <c r="UHX3" s="42"/>
      <c r="UHY3" s="42"/>
      <c r="UHZ3" s="42"/>
      <c r="UIA3" s="42"/>
      <c r="UIB3" s="42"/>
      <c r="UIC3" s="42"/>
      <c r="UID3" s="42"/>
      <c r="UIE3" s="42"/>
      <c r="UIF3" s="42"/>
      <c r="UIG3" s="42"/>
      <c r="UIH3" s="42"/>
      <c r="UII3" s="42"/>
      <c r="UIJ3" s="42"/>
      <c r="UIK3" s="42"/>
      <c r="UIL3" s="42"/>
      <c r="UIM3" s="42"/>
      <c r="UIN3" s="42"/>
      <c r="UIO3" s="42"/>
      <c r="UIP3" s="42"/>
      <c r="UIQ3" s="42"/>
      <c r="UIR3" s="42"/>
      <c r="UIS3" s="42"/>
      <c r="UIT3" s="42"/>
      <c r="UIU3" s="42"/>
      <c r="UIV3" s="42"/>
      <c r="UIW3" s="42"/>
      <c r="UIX3" s="42"/>
      <c r="UIY3" s="42"/>
      <c r="UIZ3" s="42"/>
      <c r="UJA3" s="42"/>
      <c r="UJB3" s="42"/>
      <c r="UJC3" s="42"/>
      <c r="UJD3" s="42"/>
      <c r="UJE3" s="42"/>
      <c r="UJF3" s="42"/>
      <c r="UJG3" s="42"/>
      <c r="UJH3" s="42"/>
      <c r="UJI3" s="42"/>
      <c r="UJJ3" s="42"/>
      <c r="UJK3" s="42"/>
      <c r="UJL3" s="42"/>
      <c r="UJM3" s="42"/>
      <c r="UJN3" s="42"/>
      <c r="UJO3" s="42"/>
      <c r="UJP3" s="42"/>
      <c r="UJQ3" s="42"/>
      <c r="UJR3" s="42"/>
      <c r="UJS3" s="42"/>
      <c r="UJT3" s="42"/>
      <c r="UJU3" s="42"/>
      <c r="UJV3" s="42"/>
      <c r="UJW3" s="42"/>
      <c r="UJX3" s="42"/>
      <c r="UJY3" s="42"/>
      <c r="UJZ3" s="42"/>
      <c r="UKA3" s="42"/>
      <c r="UKB3" s="42"/>
      <c r="UKC3" s="42"/>
      <c r="UKD3" s="42"/>
      <c r="UKE3" s="42"/>
      <c r="UKF3" s="42"/>
      <c r="UKG3" s="42"/>
      <c r="UKH3" s="42"/>
      <c r="UKI3" s="42"/>
      <c r="UKJ3" s="42"/>
      <c r="UKK3" s="42"/>
      <c r="UKL3" s="42"/>
      <c r="UKM3" s="42"/>
      <c r="UKN3" s="42"/>
      <c r="UKO3" s="42"/>
      <c r="UKP3" s="42"/>
      <c r="UKQ3" s="42"/>
      <c r="UKR3" s="42"/>
      <c r="UKS3" s="42"/>
      <c r="UKT3" s="42"/>
      <c r="UKU3" s="42"/>
      <c r="UKV3" s="42"/>
      <c r="UKW3" s="42"/>
      <c r="UKX3" s="42"/>
      <c r="UKY3" s="42"/>
      <c r="UKZ3" s="42"/>
      <c r="ULA3" s="42"/>
      <c r="ULB3" s="42"/>
      <c r="ULC3" s="42"/>
      <c r="ULD3" s="42"/>
      <c r="ULE3" s="42"/>
      <c r="ULF3" s="42"/>
      <c r="ULG3" s="42"/>
      <c r="ULH3" s="42"/>
      <c r="ULI3" s="42"/>
      <c r="ULJ3" s="42"/>
      <c r="ULK3" s="42"/>
      <c r="ULL3" s="42"/>
      <c r="ULM3" s="42"/>
      <c r="ULN3" s="42"/>
      <c r="ULO3" s="42"/>
      <c r="ULP3" s="42"/>
      <c r="ULQ3" s="42"/>
      <c r="ULR3" s="42"/>
      <c r="ULS3" s="42"/>
      <c r="ULT3" s="42"/>
      <c r="ULU3" s="42"/>
      <c r="ULV3" s="42"/>
      <c r="ULW3" s="42"/>
      <c r="ULX3" s="42"/>
      <c r="ULY3" s="42"/>
      <c r="ULZ3" s="42"/>
      <c r="UMA3" s="42"/>
      <c r="UMB3" s="42"/>
      <c r="UMC3" s="42"/>
      <c r="UMD3" s="42"/>
      <c r="UME3" s="42"/>
      <c r="UMF3" s="42"/>
      <c r="UMG3" s="42"/>
      <c r="UMH3" s="42"/>
      <c r="UMI3" s="42"/>
      <c r="UMJ3" s="42"/>
      <c r="UMK3" s="42"/>
      <c r="UML3" s="42"/>
      <c r="UMM3" s="42"/>
      <c r="UMN3" s="42"/>
      <c r="UMO3" s="42"/>
      <c r="UMP3" s="42"/>
      <c r="UMQ3" s="42"/>
      <c r="UMR3" s="42"/>
      <c r="UMS3" s="42"/>
      <c r="UMT3" s="42"/>
      <c r="UMU3" s="42"/>
      <c r="UMV3" s="42"/>
      <c r="UMW3" s="42"/>
      <c r="UMX3" s="42"/>
      <c r="UMY3" s="42"/>
      <c r="UMZ3" s="42"/>
      <c r="UNA3" s="42"/>
      <c r="UNB3" s="42"/>
      <c r="UNC3" s="42"/>
      <c r="UND3" s="42"/>
      <c r="UNE3" s="42"/>
      <c r="UNF3" s="42"/>
      <c r="UNG3" s="42"/>
      <c r="UNH3" s="42"/>
      <c r="UNI3" s="42"/>
      <c r="UNJ3" s="42"/>
      <c r="UNK3" s="42"/>
      <c r="UNL3" s="42"/>
      <c r="UNM3" s="42"/>
      <c r="UNN3" s="42"/>
      <c r="UNO3" s="42"/>
      <c r="UNP3" s="42"/>
      <c r="UNQ3" s="42"/>
      <c r="UNR3" s="42"/>
      <c r="UNS3" s="42"/>
      <c r="UNT3" s="42"/>
      <c r="UNU3" s="42"/>
      <c r="UNV3" s="42"/>
      <c r="UNW3" s="42"/>
      <c r="UNX3" s="42"/>
      <c r="UNY3" s="42"/>
      <c r="UNZ3" s="42"/>
      <c r="UOA3" s="42"/>
      <c r="UOB3" s="42"/>
      <c r="UOC3" s="42"/>
      <c r="UOD3" s="42"/>
      <c r="UOE3" s="42"/>
      <c r="UOF3" s="42"/>
      <c r="UOG3" s="42"/>
      <c r="UOH3" s="42"/>
      <c r="UOI3" s="42"/>
      <c r="UOJ3" s="42"/>
      <c r="UOK3" s="42"/>
      <c r="UOL3" s="42"/>
      <c r="UOM3" s="42"/>
      <c r="UON3" s="42"/>
      <c r="UOO3" s="42"/>
      <c r="UOP3" s="42"/>
      <c r="UOQ3" s="42"/>
      <c r="UOR3" s="42"/>
      <c r="UOS3" s="42"/>
      <c r="UOT3" s="42"/>
      <c r="UOU3" s="42"/>
      <c r="UOV3" s="42"/>
      <c r="UOW3" s="42"/>
      <c r="UOX3" s="42"/>
      <c r="UOY3" s="42"/>
      <c r="UOZ3" s="42"/>
      <c r="UPA3" s="42"/>
      <c r="UPB3" s="42"/>
      <c r="UPC3" s="42"/>
      <c r="UPD3" s="42"/>
      <c r="UPE3" s="42"/>
      <c r="UPF3" s="42"/>
      <c r="UPG3" s="42"/>
      <c r="UPH3" s="42"/>
      <c r="UPI3" s="42"/>
      <c r="UPJ3" s="42"/>
      <c r="UPK3" s="42"/>
      <c r="UPL3" s="42"/>
      <c r="UPM3" s="42"/>
      <c r="UPN3" s="42"/>
      <c r="UPO3" s="42"/>
      <c r="UPP3" s="42"/>
      <c r="UPQ3" s="42"/>
      <c r="UPR3" s="42"/>
      <c r="UPS3" s="42"/>
      <c r="UPT3" s="42"/>
      <c r="UPU3" s="42"/>
      <c r="UPV3" s="42"/>
      <c r="UPW3" s="42"/>
      <c r="UPX3" s="42"/>
      <c r="UPY3" s="42"/>
      <c r="UPZ3" s="42"/>
      <c r="UQA3" s="42"/>
      <c r="UQB3" s="42"/>
      <c r="UQC3" s="42"/>
      <c r="UQD3" s="42"/>
      <c r="UQE3" s="42"/>
      <c r="UQF3" s="42"/>
      <c r="UQG3" s="42"/>
      <c r="UQH3" s="42"/>
      <c r="UQI3" s="42"/>
      <c r="UQJ3" s="42"/>
      <c r="UQK3" s="42"/>
      <c r="UQL3" s="42"/>
      <c r="UQM3" s="42"/>
      <c r="UQN3" s="42"/>
      <c r="UQO3" s="42"/>
      <c r="UQP3" s="42"/>
      <c r="UQQ3" s="42"/>
      <c r="UQR3" s="42"/>
      <c r="UQS3" s="42"/>
      <c r="UQT3" s="42"/>
      <c r="UQU3" s="42"/>
      <c r="UQV3" s="42"/>
      <c r="UQW3" s="42"/>
      <c r="UQX3" s="42"/>
      <c r="UQY3" s="42"/>
      <c r="UQZ3" s="42"/>
      <c r="URA3" s="42"/>
      <c r="URB3" s="42"/>
      <c r="URC3" s="42"/>
      <c r="URD3" s="42"/>
      <c r="URE3" s="42"/>
      <c r="URF3" s="42"/>
      <c r="URG3" s="42"/>
      <c r="URH3" s="42"/>
      <c r="URI3" s="42"/>
      <c r="URJ3" s="42"/>
      <c r="URK3" s="42"/>
      <c r="URL3" s="42"/>
      <c r="URM3" s="42"/>
      <c r="URN3" s="42"/>
      <c r="URO3" s="42"/>
      <c r="URP3" s="42"/>
      <c r="URQ3" s="42"/>
      <c r="URR3" s="42"/>
      <c r="URS3" s="42"/>
      <c r="URT3" s="42"/>
      <c r="URU3" s="42"/>
      <c r="URV3" s="42"/>
      <c r="URW3" s="42"/>
      <c r="URX3" s="42"/>
      <c r="URY3" s="42"/>
      <c r="URZ3" s="42"/>
      <c r="USA3" s="42"/>
      <c r="USB3" s="42"/>
      <c r="USC3" s="42"/>
      <c r="USD3" s="42"/>
      <c r="USE3" s="42"/>
      <c r="USF3" s="42"/>
      <c r="USG3" s="42"/>
      <c r="USH3" s="42"/>
      <c r="USI3" s="42"/>
      <c r="USJ3" s="42"/>
      <c r="USK3" s="42"/>
      <c r="USL3" s="42"/>
      <c r="USM3" s="42"/>
      <c r="USN3" s="42"/>
      <c r="USO3" s="42"/>
      <c r="USP3" s="42"/>
      <c r="USQ3" s="42"/>
      <c r="USR3" s="42"/>
      <c r="USS3" s="42"/>
      <c r="UST3" s="42"/>
      <c r="USU3" s="42"/>
      <c r="USV3" s="42"/>
      <c r="USW3" s="42"/>
      <c r="USX3" s="42"/>
      <c r="USY3" s="42"/>
      <c r="USZ3" s="42"/>
      <c r="UTA3" s="42"/>
      <c r="UTB3" s="42"/>
      <c r="UTC3" s="42"/>
      <c r="UTD3" s="42"/>
      <c r="UTE3" s="42"/>
      <c r="UTF3" s="42"/>
      <c r="UTG3" s="42"/>
      <c r="UTH3" s="42"/>
      <c r="UTI3" s="42"/>
      <c r="UTJ3" s="42"/>
      <c r="UTK3" s="42"/>
      <c r="UTL3" s="42"/>
      <c r="UTM3" s="42"/>
      <c r="UTN3" s="42"/>
      <c r="UTO3" s="42"/>
      <c r="UTP3" s="42"/>
      <c r="UTQ3" s="42"/>
      <c r="UTR3" s="42"/>
      <c r="UTS3" s="42"/>
      <c r="UTT3" s="42"/>
      <c r="UTU3" s="42"/>
      <c r="UTV3" s="42"/>
      <c r="UTW3" s="42"/>
      <c r="UTX3" s="42"/>
      <c r="UTY3" s="42"/>
      <c r="UTZ3" s="42"/>
      <c r="UUA3" s="42"/>
      <c r="UUB3" s="42"/>
      <c r="UUC3" s="42"/>
      <c r="UUD3" s="42"/>
      <c r="UUE3" s="42"/>
      <c r="UUF3" s="42"/>
      <c r="UUG3" s="42"/>
      <c r="UUH3" s="42"/>
      <c r="UUI3" s="42"/>
      <c r="UUJ3" s="42"/>
      <c r="UUK3" s="42"/>
      <c r="UUL3" s="42"/>
      <c r="UUM3" s="42"/>
      <c r="UUN3" s="42"/>
      <c r="UUO3" s="42"/>
      <c r="UUP3" s="42"/>
      <c r="UUQ3" s="42"/>
      <c r="UUR3" s="42"/>
      <c r="UUS3" s="42"/>
      <c r="UUT3" s="42"/>
      <c r="UUU3" s="42"/>
      <c r="UUV3" s="42"/>
      <c r="UUW3" s="42"/>
      <c r="UUX3" s="42"/>
      <c r="UUY3" s="42"/>
      <c r="UUZ3" s="42"/>
      <c r="UVA3" s="42"/>
      <c r="UVB3" s="42"/>
      <c r="UVC3" s="42"/>
      <c r="UVD3" s="42"/>
      <c r="UVE3" s="42"/>
      <c r="UVF3" s="42"/>
      <c r="UVG3" s="42"/>
      <c r="UVH3" s="42"/>
      <c r="UVI3" s="42"/>
      <c r="UVJ3" s="42"/>
      <c r="UVK3" s="42"/>
      <c r="UVL3" s="42"/>
      <c r="UVM3" s="42"/>
      <c r="UVN3" s="42"/>
      <c r="UVO3" s="42"/>
      <c r="UVP3" s="42"/>
      <c r="UVQ3" s="42"/>
      <c r="UVR3" s="42"/>
      <c r="UVS3" s="42"/>
      <c r="UVT3" s="42"/>
      <c r="UVU3" s="42"/>
      <c r="UVV3" s="42"/>
      <c r="UVW3" s="42"/>
      <c r="UVX3" s="42"/>
      <c r="UVY3" s="42"/>
      <c r="UVZ3" s="42"/>
      <c r="UWA3" s="42"/>
      <c r="UWB3" s="42"/>
      <c r="UWC3" s="42"/>
      <c r="UWD3" s="42"/>
      <c r="UWE3" s="42"/>
      <c r="UWF3" s="42"/>
      <c r="UWG3" s="42"/>
      <c r="UWH3" s="42"/>
      <c r="UWI3" s="42"/>
      <c r="UWJ3" s="42"/>
      <c r="UWK3" s="42"/>
      <c r="UWL3" s="42"/>
      <c r="UWM3" s="42"/>
      <c r="UWN3" s="42"/>
      <c r="UWO3" s="42"/>
      <c r="UWP3" s="42"/>
      <c r="UWQ3" s="42"/>
      <c r="UWR3" s="42"/>
      <c r="UWS3" s="42"/>
      <c r="UWT3" s="42"/>
      <c r="UWU3" s="42"/>
      <c r="UWV3" s="42"/>
      <c r="UWW3" s="42"/>
      <c r="UWX3" s="42"/>
      <c r="UWY3" s="42"/>
      <c r="UWZ3" s="42"/>
      <c r="UXA3" s="42"/>
      <c r="UXB3" s="42"/>
      <c r="UXC3" s="42"/>
      <c r="UXD3" s="42"/>
      <c r="UXE3" s="42"/>
      <c r="UXF3" s="42"/>
      <c r="UXG3" s="42"/>
      <c r="UXH3" s="42"/>
      <c r="UXI3" s="42"/>
      <c r="UXJ3" s="42"/>
      <c r="UXK3" s="42"/>
      <c r="UXL3" s="42"/>
      <c r="UXM3" s="42"/>
      <c r="UXN3" s="42"/>
      <c r="UXO3" s="42"/>
      <c r="UXP3" s="42"/>
      <c r="UXQ3" s="42"/>
      <c r="UXR3" s="42"/>
      <c r="UXS3" s="42"/>
      <c r="UXT3" s="42"/>
      <c r="UXU3" s="42"/>
      <c r="UXV3" s="42"/>
      <c r="UXW3" s="42"/>
      <c r="UXX3" s="42"/>
      <c r="UXY3" s="42"/>
      <c r="UXZ3" s="42"/>
      <c r="UYA3" s="42"/>
      <c r="UYB3" s="42"/>
      <c r="UYC3" s="42"/>
      <c r="UYD3" s="42"/>
      <c r="UYE3" s="42"/>
      <c r="UYF3" s="42"/>
      <c r="UYG3" s="42"/>
      <c r="UYH3" s="42"/>
      <c r="UYI3" s="42"/>
      <c r="UYJ3" s="42"/>
      <c r="UYK3" s="42"/>
      <c r="UYL3" s="42"/>
      <c r="UYM3" s="42"/>
      <c r="UYN3" s="42"/>
      <c r="UYO3" s="42"/>
      <c r="UYP3" s="42"/>
      <c r="UYQ3" s="42"/>
      <c r="UYR3" s="42"/>
      <c r="UYS3" s="42"/>
      <c r="UYT3" s="42"/>
      <c r="UYU3" s="42"/>
      <c r="UYV3" s="42"/>
      <c r="UYW3" s="42"/>
      <c r="UYX3" s="42"/>
      <c r="UYY3" s="42"/>
      <c r="UYZ3" s="42"/>
      <c r="UZA3" s="42"/>
      <c r="UZB3" s="42"/>
      <c r="UZC3" s="42"/>
      <c r="UZD3" s="42"/>
      <c r="UZE3" s="42"/>
      <c r="UZF3" s="42"/>
      <c r="UZG3" s="42"/>
      <c r="UZH3" s="42"/>
      <c r="UZI3" s="42"/>
      <c r="UZJ3" s="42"/>
      <c r="UZK3" s="42"/>
      <c r="UZL3" s="42"/>
      <c r="UZM3" s="42"/>
      <c r="UZN3" s="42"/>
      <c r="UZO3" s="42"/>
      <c r="UZP3" s="42"/>
      <c r="UZQ3" s="42"/>
      <c r="UZR3" s="42"/>
      <c r="UZS3" s="42"/>
      <c r="UZT3" s="42"/>
      <c r="UZU3" s="42"/>
      <c r="UZV3" s="42"/>
      <c r="UZW3" s="42"/>
      <c r="UZX3" s="42"/>
      <c r="UZY3" s="42"/>
      <c r="UZZ3" s="42"/>
      <c r="VAA3" s="42"/>
      <c r="VAB3" s="42"/>
      <c r="VAC3" s="42"/>
      <c r="VAD3" s="42"/>
      <c r="VAE3" s="42"/>
      <c r="VAF3" s="42"/>
      <c r="VAG3" s="42"/>
      <c r="VAH3" s="42"/>
      <c r="VAI3" s="42"/>
      <c r="VAJ3" s="42"/>
      <c r="VAK3" s="42"/>
      <c r="VAL3" s="42"/>
      <c r="VAM3" s="42"/>
      <c r="VAN3" s="42"/>
      <c r="VAO3" s="42"/>
      <c r="VAP3" s="42"/>
      <c r="VAQ3" s="42"/>
      <c r="VAR3" s="42"/>
      <c r="VAS3" s="42"/>
      <c r="VAT3" s="42"/>
      <c r="VAU3" s="42"/>
      <c r="VAV3" s="42"/>
      <c r="VAW3" s="42"/>
      <c r="VAX3" s="42"/>
      <c r="VAY3" s="42"/>
      <c r="VAZ3" s="42"/>
      <c r="VBA3" s="42"/>
      <c r="VBB3" s="42"/>
      <c r="VBC3" s="42"/>
      <c r="VBD3" s="42"/>
      <c r="VBE3" s="42"/>
      <c r="VBF3" s="42"/>
      <c r="VBG3" s="42"/>
      <c r="VBH3" s="42"/>
      <c r="VBI3" s="42"/>
      <c r="VBJ3" s="42"/>
      <c r="VBK3" s="42"/>
      <c r="VBL3" s="42"/>
      <c r="VBM3" s="42"/>
      <c r="VBN3" s="42"/>
      <c r="VBO3" s="42"/>
      <c r="VBP3" s="42"/>
      <c r="VBQ3" s="42"/>
      <c r="VBR3" s="42"/>
      <c r="VBS3" s="42"/>
      <c r="VBT3" s="42"/>
      <c r="VBU3" s="42"/>
      <c r="VBV3" s="42"/>
      <c r="VBW3" s="42"/>
      <c r="VBX3" s="42"/>
      <c r="VBY3" s="42"/>
      <c r="VBZ3" s="42"/>
      <c r="VCA3" s="42"/>
      <c r="VCB3" s="42"/>
      <c r="VCC3" s="42"/>
      <c r="VCD3" s="42"/>
      <c r="VCE3" s="42"/>
      <c r="VCF3" s="42"/>
      <c r="VCG3" s="42"/>
      <c r="VCH3" s="42"/>
      <c r="VCI3" s="42"/>
      <c r="VCJ3" s="42"/>
      <c r="VCK3" s="42"/>
      <c r="VCL3" s="42"/>
      <c r="VCM3" s="42"/>
      <c r="VCN3" s="42"/>
      <c r="VCO3" s="42"/>
      <c r="VCP3" s="42"/>
      <c r="VCQ3" s="42"/>
      <c r="VCR3" s="42"/>
      <c r="VCS3" s="42"/>
      <c r="VCT3" s="42"/>
      <c r="VCU3" s="42"/>
      <c r="VCV3" s="42"/>
      <c r="VCW3" s="42"/>
      <c r="VCX3" s="42"/>
      <c r="VCY3" s="42"/>
      <c r="VCZ3" s="42"/>
      <c r="VDA3" s="42"/>
      <c r="VDB3" s="42"/>
      <c r="VDC3" s="42"/>
      <c r="VDD3" s="42"/>
      <c r="VDE3" s="42"/>
      <c r="VDF3" s="42"/>
      <c r="VDG3" s="42"/>
      <c r="VDH3" s="42"/>
      <c r="VDI3" s="42"/>
      <c r="VDJ3" s="42"/>
      <c r="VDK3" s="42"/>
      <c r="VDL3" s="42"/>
      <c r="VDM3" s="42"/>
      <c r="VDN3" s="42"/>
      <c r="VDO3" s="42"/>
      <c r="VDP3" s="42"/>
      <c r="VDQ3" s="42"/>
      <c r="VDR3" s="42"/>
      <c r="VDS3" s="42"/>
      <c r="VDT3" s="42"/>
      <c r="VDU3" s="42"/>
      <c r="VDV3" s="42"/>
      <c r="VDW3" s="42"/>
      <c r="VDX3" s="42"/>
      <c r="VDY3" s="42"/>
      <c r="VDZ3" s="42"/>
      <c r="VEA3" s="42"/>
      <c r="VEB3" s="42"/>
      <c r="VEC3" s="42"/>
      <c r="VED3" s="42"/>
      <c r="VEE3" s="42"/>
      <c r="VEF3" s="42"/>
      <c r="VEG3" s="42"/>
      <c r="VEH3" s="42"/>
      <c r="VEI3" s="42"/>
      <c r="VEJ3" s="42"/>
      <c r="VEK3" s="42"/>
      <c r="VEL3" s="42"/>
      <c r="VEM3" s="42"/>
      <c r="VEN3" s="42"/>
      <c r="VEO3" s="42"/>
      <c r="VEP3" s="42"/>
      <c r="VEQ3" s="42"/>
      <c r="VER3" s="42"/>
      <c r="VES3" s="42"/>
      <c r="VET3" s="42"/>
      <c r="VEU3" s="42"/>
      <c r="VEV3" s="42"/>
      <c r="VEW3" s="42"/>
      <c r="VEX3" s="42"/>
      <c r="VEY3" s="42"/>
      <c r="VEZ3" s="42"/>
      <c r="VFA3" s="42"/>
      <c r="VFB3" s="42"/>
      <c r="VFC3" s="42"/>
      <c r="VFD3" s="42"/>
      <c r="VFE3" s="42"/>
      <c r="VFF3" s="42"/>
      <c r="VFG3" s="42"/>
      <c r="VFH3" s="42"/>
      <c r="VFI3" s="42"/>
      <c r="VFJ3" s="42"/>
      <c r="VFK3" s="42"/>
      <c r="VFL3" s="42"/>
      <c r="VFM3" s="42"/>
      <c r="VFN3" s="42"/>
      <c r="VFO3" s="42"/>
      <c r="VFP3" s="42"/>
      <c r="VFQ3" s="42"/>
      <c r="VFR3" s="42"/>
      <c r="VFS3" s="42"/>
      <c r="VFT3" s="42"/>
      <c r="VFU3" s="42"/>
      <c r="VFV3" s="42"/>
      <c r="VFW3" s="42"/>
      <c r="VFX3" s="42"/>
      <c r="VFY3" s="42"/>
      <c r="VFZ3" s="42"/>
      <c r="VGA3" s="42"/>
      <c r="VGB3" s="42"/>
      <c r="VGC3" s="42"/>
      <c r="VGD3" s="42"/>
      <c r="VGE3" s="42"/>
      <c r="VGF3" s="42"/>
      <c r="VGG3" s="42"/>
      <c r="VGH3" s="42"/>
      <c r="VGI3" s="42"/>
      <c r="VGJ3" s="42"/>
      <c r="VGK3" s="42"/>
      <c r="VGL3" s="42"/>
      <c r="VGM3" s="42"/>
      <c r="VGN3" s="42"/>
      <c r="VGO3" s="42"/>
      <c r="VGP3" s="42"/>
      <c r="VGQ3" s="42"/>
      <c r="VGR3" s="42"/>
      <c r="VGS3" s="42"/>
      <c r="VGT3" s="42"/>
      <c r="VGU3" s="42"/>
      <c r="VGV3" s="42"/>
      <c r="VGW3" s="42"/>
      <c r="VGX3" s="42"/>
      <c r="VGY3" s="42"/>
      <c r="VGZ3" s="42"/>
      <c r="VHA3" s="42"/>
      <c r="VHB3" s="42"/>
      <c r="VHC3" s="42"/>
      <c r="VHD3" s="42"/>
      <c r="VHE3" s="42"/>
      <c r="VHF3" s="42"/>
      <c r="VHG3" s="42"/>
      <c r="VHH3" s="42"/>
      <c r="VHI3" s="42"/>
      <c r="VHJ3" s="42"/>
      <c r="VHK3" s="42"/>
      <c r="VHL3" s="42"/>
      <c r="VHM3" s="42"/>
      <c r="VHN3" s="42"/>
      <c r="VHO3" s="42"/>
      <c r="VHP3" s="42"/>
      <c r="VHQ3" s="42"/>
      <c r="VHR3" s="42"/>
      <c r="VHS3" s="42"/>
      <c r="VHT3" s="42"/>
      <c r="VHU3" s="42"/>
      <c r="VHV3" s="42"/>
      <c r="VHW3" s="42"/>
      <c r="VHX3" s="42"/>
      <c r="VHY3" s="42"/>
      <c r="VHZ3" s="42"/>
      <c r="VIA3" s="42"/>
      <c r="VIB3" s="42"/>
      <c r="VIC3" s="42"/>
      <c r="VID3" s="42"/>
      <c r="VIE3" s="42"/>
      <c r="VIF3" s="42"/>
      <c r="VIG3" s="42"/>
      <c r="VIH3" s="42"/>
      <c r="VII3" s="42"/>
      <c r="VIJ3" s="42"/>
      <c r="VIK3" s="42"/>
      <c r="VIL3" s="42"/>
      <c r="VIM3" s="42"/>
      <c r="VIN3" s="42"/>
      <c r="VIO3" s="42"/>
      <c r="VIP3" s="42"/>
      <c r="VIQ3" s="42"/>
      <c r="VIR3" s="42"/>
      <c r="VIS3" s="42"/>
      <c r="VIT3" s="42"/>
      <c r="VIU3" s="42"/>
      <c r="VIV3" s="42"/>
      <c r="VIW3" s="42"/>
      <c r="VIX3" s="42"/>
      <c r="VIY3" s="42"/>
      <c r="VIZ3" s="42"/>
      <c r="VJA3" s="42"/>
      <c r="VJB3" s="42"/>
      <c r="VJC3" s="42"/>
      <c r="VJD3" s="42"/>
      <c r="VJE3" s="42"/>
      <c r="VJF3" s="42"/>
      <c r="VJG3" s="42"/>
      <c r="VJH3" s="42"/>
      <c r="VJI3" s="42"/>
      <c r="VJJ3" s="42"/>
      <c r="VJK3" s="42"/>
      <c r="VJL3" s="42"/>
      <c r="VJM3" s="42"/>
      <c r="VJN3" s="42"/>
      <c r="VJO3" s="42"/>
      <c r="VJP3" s="42"/>
      <c r="VJQ3" s="42"/>
      <c r="VJR3" s="42"/>
      <c r="VJS3" s="42"/>
      <c r="VJT3" s="42"/>
      <c r="VJU3" s="42"/>
      <c r="VJV3" s="42"/>
      <c r="VJW3" s="42"/>
      <c r="VJX3" s="42"/>
      <c r="VJY3" s="42"/>
      <c r="VJZ3" s="42"/>
      <c r="VKA3" s="42"/>
      <c r="VKB3" s="42"/>
      <c r="VKC3" s="42"/>
      <c r="VKD3" s="42"/>
      <c r="VKE3" s="42"/>
      <c r="VKF3" s="42"/>
      <c r="VKG3" s="42"/>
      <c r="VKH3" s="42"/>
      <c r="VKI3" s="42"/>
      <c r="VKJ3" s="42"/>
      <c r="VKK3" s="42"/>
      <c r="VKL3" s="42"/>
      <c r="VKM3" s="42"/>
      <c r="VKN3" s="42"/>
      <c r="VKO3" s="42"/>
      <c r="VKP3" s="42"/>
      <c r="VKQ3" s="42"/>
      <c r="VKR3" s="42"/>
      <c r="VKS3" s="42"/>
      <c r="VKT3" s="42"/>
      <c r="VKU3" s="42"/>
      <c r="VKV3" s="42"/>
      <c r="VKW3" s="42"/>
      <c r="VKX3" s="42"/>
      <c r="VKY3" s="42"/>
      <c r="VKZ3" s="42"/>
      <c r="VLA3" s="42"/>
      <c r="VLB3" s="42"/>
      <c r="VLC3" s="42"/>
      <c r="VLD3" s="42"/>
      <c r="VLE3" s="42"/>
      <c r="VLF3" s="42"/>
      <c r="VLG3" s="42"/>
      <c r="VLH3" s="42"/>
      <c r="VLI3" s="42"/>
      <c r="VLJ3" s="42"/>
      <c r="VLK3" s="42"/>
      <c r="VLL3" s="42"/>
      <c r="VLM3" s="42"/>
      <c r="VLN3" s="42"/>
      <c r="VLO3" s="42"/>
      <c r="VLP3" s="42"/>
      <c r="VLQ3" s="42"/>
      <c r="VLR3" s="42"/>
      <c r="VLS3" s="42"/>
      <c r="VLT3" s="42"/>
      <c r="VLU3" s="42"/>
      <c r="VLV3" s="42"/>
      <c r="VLW3" s="42"/>
      <c r="VLX3" s="42"/>
      <c r="VLY3" s="42"/>
      <c r="VLZ3" s="42"/>
      <c r="VMA3" s="42"/>
      <c r="VMB3" s="42"/>
      <c r="VMC3" s="42"/>
      <c r="VMD3" s="42"/>
      <c r="VME3" s="42"/>
      <c r="VMF3" s="42"/>
      <c r="VMG3" s="42"/>
      <c r="VMH3" s="42"/>
      <c r="VMI3" s="42"/>
      <c r="VMJ3" s="42"/>
      <c r="VMK3" s="42"/>
      <c r="VML3" s="42"/>
      <c r="VMM3" s="42"/>
      <c r="VMN3" s="42"/>
      <c r="VMO3" s="42"/>
      <c r="VMP3" s="42"/>
      <c r="VMQ3" s="42"/>
      <c r="VMR3" s="42"/>
      <c r="VMS3" s="42"/>
      <c r="VMT3" s="42"/>
      <c r="VMU3" s="42"/>
      <c r="VMV3" s="42"/>
      <c r="VMW3" s="42"/>
      <c r="VMX3" s="42"/>
      <c r="VMY3" s="42"/>
      <c r="VMZ3" s="42"/>
      <c r="VNA3" s="42"/>
      <c r="VNB3" s="42"/>
      <c r="VNC3" s="42"/>
      <c r="VND3" s="42"/>
      <c r="VNE3" s="42"/>
      <c r="VNF3" s="42"/>
      <c r="VNG3" s="42"/>
      <c r="VNH3" s="42"/>
      <c r="VNI3" s="42"/>
      <c r="VNJ3" s="42"/>
      <c r="VNK3" s="42"/>
      <c r="VNL3" s="42"/>
      <c r="VNM3" s="42"/>
      <c r="VNN3" s="42"/>
      <c r="VNO3" s="42"/>
      <c r="VNP3" s="42"/>
      <c r="VNQ3" s="42"/>
      <c r="VNR3" s="42"/>
      <c r="VNS3" s="42"/>
      <c r="VNT3" s="42"/>
      <c r="VNU3" s="42"/>
      <c r="VNV3" s="42"/>
      <c r="VNW3" s="42"/>
      <c r="VNX3" s="42"/>
      <c r="VNY3" s="42"/>
      <c r="VNZ3" s="42"/>
      <c r="VOA3" s="42"/>
      <c r="VOB3" s="42"/>
      <c r="VOC3" s="42"/>
      <c r="VOD3" s="42"/>
      <c r="VOE3" s="42"/>
      <c r="VOF3" s="42"/>
      <c r="VOG3" s="42"/>
      <c r="VOH3" s="42"/>
      <c r="VOI3" s="42"/>
      <c r="VOJ3" s="42"/>
      <c r="VOK3" s="42"/>
      <c r="VOL3" s="42"/>
      <c r="VOM3" s="42"/>
      <c r="VON3" s="42"/>
      <c r="VOO3" s="42"/>
      <c r="VOP3" s="42"/>
      <c r="VOQ3" s="42"/>
      <c r="VOR3" s="42"/>
      <c r="VOS3" s="42"/>
      <c r="VOT3" s="42"/>
      <c r="VOU3" s="42"/>
      <c r="VOV3" s="42"/>
      <c r="VOW3" s="42"/>
      <c r="VOX3" s="42"/>
      <c r="VOY3" s="42"/>
      <c r="VOZ3" s="42"/>
      <c r="VPA3" s="42"/>
      <c r="VPB3" s="42"/>
      <c r="VPC3" s="42"/>
      <c r="VPD3" s="42"/>
      <c r="VPE3" s="42"/>
      <c r="VPF3" s="42"/>
      <c r="VPG3" s="42"/>
      <c r="VPH3" s="42"/>
      <c r="VPI3" s="42"/>
      <c r="VPJ3" s="42"/>
      <c r="VPK3" s="42"/>
      <c r="VPL3" s="42"/>
      <c r="VPM3" s="42"/>
      <c r="VPN3" s="42"/>
      <c r="VPO3" s="42"/>
      <c r="VPP3" s="42"/>
      <c r="VPQ3" s="42"/>
      <c r="VPR3" s="42"/>
      <c r="VPS3" s="42"/>
      <c r="VPT3" s="42"/>
      <c r="VPU3" s="42"/>
      <c r="VPV3" s="42"/>
      <c r="VPW3" s="42"/>
      <c r="VPX3" s="42"/>
      <c r="VPY3" s="42"/>
      <c r="VPZ3" s="42"/>
      <c r="VQA3" s="42"/>
      <c r="VQB3" s="42"/>
      <c r="VQC3" s="42"/>
      <c r="VQD3" s="42"/>
      <c r="VQE3" s="42"/>
      <c r="VQF3" s="42"/>
      <c r="VQG3" s="42"/>
      <c r="VQH3" s="42"/>
      <c r="VQI3" s="42"/>
      <c r="VQJ3" s="42"/>
      <c r="VQK3" s="42"/>
      <c r="VQL3" s="42"/>
      <c r="VQM3" s="42"/>
      <c r="VQN3" s="42"/>
      <c r="VQO3" s="42"/>
      <c r="VQP3" s="42"/>
      <c r="VQQ3" s="42"/>
      <c r="VQR3" s="42"/>
      <c r="VQS3" s="42"/>
      <c r="VQT3" s="42"/>
      <c r="VQU3" s="42"/>
      <c r="VQV3" s="42"/>
      <c r="VQW3" s="42"/>
      <c r="VQX3" s="42"/>
      <c r="VQY3" s="42"/>
      <c r="VQZ3" s="42"/>
      <c r="VRA3" s="42"/>
      <c r="VRB3" s="42"/>
      <c r="VRC3" s="42"/>
      <c r="VRD3" s="42"/>
      <c r="VRE3" s="42"/>
      <c r="VRF3" s="42"/>
      <c r="VRG3" s="42"/>
      <c r="VRH3" s="42"/>
      <c r="VRI3" s="42"/>
      <c r="VRJ3" s="42"/>
      <c r="VRK3" s="42"/>
      <c r="VRL3" s="42"/>
      <c r="VRM3" s="42"/>
      <c r="VRN3" s="42"/>
      <c r="VRO3" s="42"/>
      <c r="VRP3" s="42"/>
      <c r="VRQ3" s="42"/>
      <c r="VRR3" s="42"/>
      <c r="VRS3" s="42"/>
      <c r="VRT3" s="42"/>
      <c r="VRU3" s="42"/>
      <c r="VRV3" s="42"/>
      <c r="VRW3" s="42"/>
      <c r="VRX3" s="42"/>
      <c r="VRY3" s="42"/>
      <c r="VRZ3" s="42"/>
      <c r="VSA3" s="42"/>
      <c r="VSB3" s="42"/>
      <c r="VSC3" s="42"/>
      <c r="VSD3" s="42"/>
      <c r="VSE3" s="42"/>
      <c r="VSF3" s="42"/>
      <c r="VSG3" s="42"/>
      <c r="VSH3" s="42"/>
      <c r="VSI3" s="42"/>
      <c r="VSJ3" s="42"/>
      <c r="VSK3" s="42"/>
      <c r="VSL3" s="42"/>
      <c r="VSM3" s="42"/>
      <c r="VSN3" s="42"/>
      <c r="VSO3" s="42"/>
      <c r="VSP3" s="42"/>
      <c r="VSQ3" s="42"/>
      <c r="VSR3" s="42"/>
      <c r="VSS3" s="42"/>
      <c r="VST3" s="42"/>
      <c r="VSU3" s="42"/>
      <c r="VSV3" s="42"/>
      <c r="VSW3" s="42"/>
      <c r="VSX3" s="42"/>
      <c r="VSY3" s="42"/>
      <c r="VSZ3" s="42"/>
      <c r="VTA3" s="42"/>
      <c r="VTB3" s="42"/>
      <c r="VTC3" s="42"/>
      <c r="VTD3" s="42"/>
      <c r="VTE3" s="42"/>
      <c r="VTF3" s="42"/>
      <c r="VTG3" s="42"/>
      <c r="VTH3" s="42"/>
      <c r="VTI3" s="42"/>
      <c r="VTJ3" s="42"/>
      <c r="VTK3" s="42"/>
      <c r="VTL3" s="42"/>
      <c r="VTM3" s="42"/>
      <c r="VTN3" s="42"/>
      <c r="VTO3" s="42"/>
      <c r="VTP3" s="42"/>
      <c r="VTQ3" s="42"/>
      <c r="VTR3" s="42"/>
      <c r="VTS3" s="42"/>
      <c r="VTT3" s="42"/>
      <c r="VTU3" s="42"/>
      <c r="VTV3" s="42"/>
      <c r="VTW3" s="42"/>
      <c r="VTX3" s="42"/>
      <c r="VTY3" s="42"/>
      <c r="VTZ3" s="42"/>
      <c r="VUA3" s="42"/>
      <c r="VUB3" s="42"/>
      <c r="VUC3" s="42"/>
      <c r="VUD3" s="42"/>
      <c r="VUE3" s="42"/>
      <c r="VUF3" s="42"/>
      <c r="VUG3" s="42"/>
      <c r="VUH3" s="42"/>
      <c r="VUI3" s="42"/>
      <c r="VUJ3" s="42"/>
      <c r="VUK3" s="42"/>
      <c r="VUL3" s="42"/>
      <c r="VUM3" s="42"/>
      <c r="VUN3" s="42"/>
      <c r="VUO3" s="42"/>
      <c r="VUP3" s="42"/>
      <c r="VUQ3" s="42"/>
      <c r="VUR3" s="42"/>
      <c r="VUS3" s="42"/>
      <c r="VUT3" s="42"/>
      <c r="VUU3" s="42"/>
      <c r="VUV3" s="42"/>
      <c r="VUW3" s="42"/>
      <c r="VUX3" s="42"/>
      <c r="VUY3" s="42"/>
      <c r="VUZ3" s="42"/>
      <c r="VVA3" s="42"/>
      <c r="VVB3" s="42"/>
      <c r="VVC3" s="42"/>
      <c r="VVD3" s="42"/>
      <c r="VVE3" s="42"/>
      <c r="VVF3" s="42"/>
      <c r="VVG3" s="42"/>
      <c r="VVH3" s="42"/>
      <c r="VVI3" s="42"/>
      <c r="VVJ3" s="42"/>
      <c r="VVK3" s="42"/>
      <c r="VVL3" s="42"/>
      <c r="VVM3" s="42"/>
      <c r="VVN3" s="42"/>
      <c r="VVO3" s="42"/>
      <c r="VVP3" s="42"/>
      <c r="VVQ3" s="42"/>
      <c r="VVR3" s="42"/>
      <c r="VVS3" s="42"/>
      <c r="VVT3" s="42"/>
      <c r="VVU3" s="42"/>
      <c r="VVV3" s="42"/>
      <c r="VVW3" s="42"/>
      <c r="VVX3" s="42"/>
      <c r="VVY3" s="42"/>
      <c r="VVZ3" s="42"/>
      <c r="VWA3" s="42"/>
      <c r="VWB3" s="42"/>
      <c r="VWC3" s="42"/>
      <c r="VWD3" s="42"/>
      <c r="VWE3" s="42"/>
      <c r="VWF3" s="42"/>
      <c r="VWG3" s="42"/>
      <c r="VWH3" s="42"/>
      <c r="VWI3" s="42"/>
      <c r="VWJ3" s="42"/>
      <c r="VWK3" s="42"/>
      <c r="VWL3" s="42"/>
      <c r="VWM3" s="42"/>
      <c r="VWN3" s="42"/>
      <c r="VWO3" s="42"/>
      <c r="VWP3" s="42"/>
      <c r="VWQ3" s="42"/>
      <c r="VWR3" s="42"/>
      <c r="VWS3" s="42"/>
      <c r="VWT3" s="42"/>
      <c r="VWU3" s="42"/>
      <c r="VWV3" s="42"/>
      <c r="VWW3" s="42"/>
      <c r="VWX3" s="42"/>
      <c r="VWY3" s="42"/>
      <c r="VWZ3" s="42"/>
      <c r="VXA3" s="42"/>
      <c r="VXB3" s="42"/>
      <c r="VXC3" s="42"/>
      <c r="VXD3" s="42"/>
      <c r="VXE3" s="42"/>
      <c r="VXF3" s="42"/>
      <c r="VXG3" s="42"/>
      <c r="VXH3" s="42"/>
      <c r="VXI3" s="42"/>
      <c r="VXJ3" s="42"/>
      <c r="VXK3" s="42"/>
      <c r="VXL3" s="42"/>
      <c r="VXM3" s="42"/>
      <c r="VXN3" s="42"/>
      <c r="VXO3" s="42"/>
      <c r="VXP3" s="42"/>
      <c r="VXQ3" s="42"/>
      <c r="VXR3" s="42"/>
      <c r="VXS3" s="42"/>
      <c r="VXT3" s="42"/>
      <c r="VXU3" s="42"/>
      <c r="VXV3" s="42"/>
      <c r="VXW3" s="42"/>
      <c r="VXX3" s="42"/>
      <c r="VXY3" s="42"/>
      <c r="VXZ3" s="42"/>
      <c r="VYA3" s="42"/>
      <c r="VYB3" s="42"/>
      <c r="VYC3" s="42"/>
      <c r="VYD3" s="42"/>
      <c r="VYE3" s="42"/>
      <c r="VYF3" s="42"/>
      <c r="VYG3" s="42"/>
      <c r="VYH3" s="42"/>
      <c r="VYI3" s="42"/>
      <c r="VYJ3" s="42"/>
      <c r="VYK3" s="42"/>
      <c r="VYL3" s="42"/>
      <c r="VYM3" s="42"/>
      <c r="VYN3" s="42"/>
      <c r="VYO3" s="42"/>
      <c r="VYP3" s="42"/>
      <c r="VYQ3" s="42"/>
      <c r="VYR3" s="42"/>
      <c r="VYS3" s="42"/>
      <c r="VYT3" s="42"/>
      <c r="VYU3" s="42"/>
      <c r="VYV3" s="42"/>
      <c r="VYW3" s="42"/>
      <c r="VYX3" s="42"/>
      <c r="VYY3" s="42"/>
      <c r="VYZ3" s="42"/>
      <c r="VZA3" s="42"/>
      <c r="VZB3" s="42"/>
      <c r="VZC3" s="42"/>
      <c r="VZD3" s="42"/>
      <c r="VZE3" s="42"/>
      <c r="VZF3" s="42"/>
      <c r="VZG3" s="42"/>
      <c r="VZH3" s="42"/>
      <c r="VZI3" s="42"/>
      <c r="VZJ3" s="42"/>
      <c r="VZK3" s="42"/>
      <c r="VZL3" s="42"/>
      <c r="VZM3" s="42"/>
      <c r="VZN3" s="42"/>
      <c r="VZO3" s="42"/>
      <c r="VZP3" s="42"/>
      <c r="VZQ3" s="42"/>
      <c r="VZR3" s="42"/>
      <c r="VZS3" s="42"/>
      <c r="VZT3" s="42"/>
      <c r="VZU3" s="42"/>
      <c r="VZV3" s="42"/>
      <c r="VZW3" s="42"/>
      <c r="VZX3" s="42"/>
      <c r="VZY3" s="42"/>
      <c r="VZZ3" s="42"/>
      <c r="WAA3" s="42"/>
      <c r="WAB3" s="42"/>
      <c r="WAC3" s="42"/>
      <c r="WAD3" s="42"/>
      <c r="WAE3" s="42"/>
      <c r="WAF3" s="42"/>
      <c r="WAG3" s="42"/>
      <c r="WAH3" s="42"/>
      <c r="WAI3" s="42"/>
      <c r="WAJ3" s="42"/>
      <c r="WAK3" s="42"/>
      <c r="WAL3" s="42"/>
      <c r="WAM3" s="42"/>
      <c r="WAN3" s="42"/>
      <c r="WAO3" s="42"/>
      <c r="WAP3" s="42"/>
      <c r="WAQ3" s="42"/>
      <c r="WAR3" s="42"/>
      <c r="WAS3" s="42"/>
      <c r="WAT3" s="42"/>
      <c r="WAU3" s="42"/>
      <c r="WAV3" s="42"/>
      <c r="WAW3" s="42"/>
      <c r="WAX3" s="42"/>
      <c r="WAY3" s="42"/>
      <c r="WAZ3" s="42"/>
      <c r="WBA3" s="42"/>
      <c r="WBB3" s="42"/>
      <c r="WBC3" s="42"/>
      <c r="WBD3" s="42"/>
      <c r="WBE3" s="42"/>
      <c r="WBF3" s="42"/>
      <c r="WBG3" s="42"/>
      <c r="WBH3" s="42"/>
      <c r="WBI3" s="42"/>
      <c r="WBJ3" s="42"/>
      <c r="WBK3" s="42"/>
      <c r="WBL3" s="42"/>
      <c r="WBM3" s="42"/>
      <c r="WBN3" s="42"/>
      <c r="WBO3" s="42"/>
      <c r="WBP3" s="42"/>
      <c r="WBQ3" s="42"/>
      <c r="WBR3" s="42"/>
      <c r="WBS3" s="42"/>
      <c r="WBT3" s="42"/>
      <c r="WBU3" s="42"/>
      <c r="WBV3" s="42"/>
      <c r="WBW3" s="42"/>
      <c r="WBX3" s="42"/>
      <c r="WBY3" s="42"/>
      <c r="WBZ3" s="42"/>
      <c r="WCA3" s="42"/>
      <c r="WCB3" s="42"/>
      <c r="WCC3" s="42"/>
      <c r="WCD3" s="42"/>
      <c r="WCE3" s="42"/>
      <c r="WCF3" s="42"/>
      <c r="WCG3" s="42"/>
      <c r="WCH3" s="42"/>
      <c r="WCI3" s="42"/>
      <c r="WCJ3" s="42"/>
      <c r="WCK3" s="42"/>
      <c r="WCL3" s="42"/>
      <c r="WCM3" s="42"/>
      <c r="WCN3" s="42"/>
      <c r="WCO3" s="42"/>
      <c r="WCP3" s="42"/>
      <c r="WCQ3" s="42"/>
      <c r="WCR3" s="42"/>
      <c r="WCS3" s="42"/>
      <c r="WCT3" s="42"/>
      <c r="WCU3" s="42"/>
      <c r="WCV3" s="42"/>
      <c r="WCW3" s="42"/>
      <c r="WCX3" s="42"/>
      <c r="WCY3" s="42"/>
      <c r="WCZ3" s="42"/>
      <c r="WDA3" s="42"/>
      <c r="WDB3" s="42"/>
      <c r="WDC3" s="42"/>
      <c r="WDD3" s="42"/>
      <c r="WDE3" s="42"/>
      <c r="WDF3" s="42"/>
      <c r="WDG3" s="42"/>
      <c r="WDH3" s="42"/>
      <c r="WDI3" s="42"/>
      <c r="WDJ3" s="42"/>
      <c r="WDK3" s="42"/>
      <c r="WDL3" s="42"/>
      <c r="WDM3" s="42"/>
      <c r="WDN3" s="42"/>
      <c r="WDO3" s="42"/>
      <c r="WDP3" s="42"/>
      <c r="WDQ3" s="42"/>
      <c r="WDR3" s="42"/>
      <c r="WDS3" s="42"/>
      <c r="WDT3" s="42"/>
      <c r="WDU3" s="42"/>
      <c r="WDV3" s="42"/>
      <c r="WDW3" s="42"/>
      <c r="WDX3" s="42"/>
      <c r="WDY3" s="42"/>
      <c r="WDZ3" s="42"/>
      <c r="WEA3" s="42"/>
      <c r="WEB3" s="42"/>
      <c r="WEC3" s="42"/>
      <c r="WED3" s="42"/>
      <c r="WEE3" s="42"/>
      <c r="WEF3" s="42"/>
      <c r="WEG3" s="42"/>
      <c r="WEH3" s="42"/>
      <c r="WEI3" s="42"/>
      <c r="WEJ3" s="42"/>
      <c r="WEK3" s="42"/>
      <c r="WEL3" s="42"/>
      <c r="WEM3" s="42"/>
      <c r="WEN3" s="42"/>
      <c r="WEO3" s="42"/>
      <c r="WEP3" s="42"/>
      <c r="WEQ3" s="42"/>
      <c r="WER3" s="42"/>
      <c r="WES3" s="42"/>
      <c r="WET3" s="42"/>
      <c r="WEU3" s="42"/>
      <c r="WEV3" s="42"/>
      <c r="WEW3" s="42"/>
      <c r="WEX3" s="42"/>
      <c r="WEY3" s="42"/>
      <c r="WEZ3" s="42"/>
      <c r="WFA3" s="42"/>
      <c r="WFB3" s="42"/>
      <c r="WFC3" s="42"/>
      <c r="WFD3" s="42"/>
      <c r="WFE3" s="42"/>
      <c r="WFF3" s="42"/>
      <c r="WFG3" s="42"/>
      <c r="WFH3" s="42"/>
      <c r="WFI3" s="42"/>
      <c r="WFJ3" s="42"/>
      <c r="WFK3" s="42"/>
      <c r="WFL3" s="42"/>
      <c r="WFM3" s="42"/>
      <c r="WFN3" s="42"/>
      <c r="WFO3" s="42"/>
      <c r="WFP3" s="42"/>
      <c r="WFQ3" s="42"/>
      <c r="WFR3" s="42"/>
      <c r="WFS3" s="42"/>
      <c r="WFT3" s="42"/>
      <c r="WFU3" s="42"/>
      <c r="WFV3" s="42"/>
      <c r="WFW3" s="42"/>
      <c r="WFX3" s="42"/>
      <c r="WFY3" s="42"/>
      <c r="WFZ3" s="42"/>
      <c r="WGA3" s="42"/>
      <c r="WGB3" s="42"/>
      <c r="WGC3" s="42"/>
      <c r="WGD3" s="42"/>
      <c r="WGE3" s="42"/>
      <c r="WGF3" s="42"/>
      <c r="WGG3" s="42"/>
      <c r="WGH3" s="42"/>
      <c r="WGI3" s="42"/>
      <c r="WGJ3" s="42"/>
      <c r="WGK3" s="42"/>
      <c r="WGL3" s="42"/>
      <c r="WGM3" s="42"/>
      <c r="WGN3" s="42"/>
      <c r="WGO3" s="42"/>
      <c r="WGP3" s="42"/>
      <c r="WGQ3" s="42"/>
      <c r="WGR3" s="42"/>
      <c r="WGS3" s="42"/>
      <c r="WGT3" s="42"/>
      <c r="WGU3" s="42"/>
      <c r="WGV3" s="42"/>
      <c r="WGW3" s="42"/>
      <c r="WGX3" s="42"/>
      <c r="WGY3" s="42"/>
      <c r="WGZ3" s="42"/>
      <c r="WHA3" s="42"/>
      <c r="WHB3" s="42"/>
      <c r="WHC3" s="42"/>
      <c r="WHD3" s="42"/>
      <c r="WHE3" s="42"/>
      <c r="WHF3" s="42"/>
      <c r="WHG3" s="42"/>
      <c r="WHH3" s="42"/>
      <c r="WHI3" s="42"/>
      <c r="WHJ3" s="42"/>
      <c r="WHK3" s="42"/>
      <c r="WHL3" s="42"/>
      <c r="WHM3" s="42"/>
      <c r="WHN3" s="42"/>
      <c r="WHO3" s="42"/>
      <c r="WHP3" s="42"/>
      <c r="WHQ3" s="42"/>
      <c r="WHR3" s="42"/>
      <c r="WHS3" s="42"/>
      <c r="WHT3" s="42"/>
      <c r="WHU3" s="42"/>
      <c r="WHV3" s="42"/>
      <c r="WHW3" s="42"/>
      <c r="WHX3" s="42"/>
      <c r="WHY3" s="42"/>
      <c r="WHZ3" s="42"/>
      <c r="WIA3" s="42"/>
      <c r="WIB3" s="42"/>
      <c r="WIC3" s="42"/>
      <c r="WID3" s="42"/>
      <c r="WIE3" s="42"/>
      <c r="WIF3" s="42"/>
      <c r="WIG3" s="42"/>
      <c r="WIH3" s="42"/>
      <c r="WII3" s="42"/>
      <c r="WIJ3" s="42"/>
      <c r="WIK3" s="42"/>
      <c r="WIL3" s="42"/>
      <c r="WIM3" s="42"/>
      <c r="WIN3" s="42"/>
      <c r="WIO3" s="42"/>
      <c r="WIP3" s="42"/>
      <c r="WIQ3" s="42"/>
      <c r="WIR3" s="42"/>
      <c r="WIS3" s="42"/>
      <c r="WIT3" s="42"/>
      <c r="WIU3" s="42"/>
      <c r="WIV3" s="42"/>
      <c r="WIW3" s="42"/>
      <c r="WIX3" s="42"/>
      <c r="WIY3" s="42"/>
      <c r="WIZ3" s="42"/>
      <c r="WJA3" s="42"/>
      <c r="WJB3" s="42"/>
      <c r="WJC3" s="42"/>
      <c r="WJD3" s="42"/>
      <c r="WJE3" s="42"/>
      <c r="WJF3" s="42"/>
      <c r="WJG3" s="42"/>
      <c r="WJH3" s="42"/>
      <c r="WJI3" s="42"/>
      <c r="WJJ3" s="42"/>
      <c r="WJK3" s="42"/>
      <c r="WJL3" s="42"/>
      <c r="WJM3" s="42"/>
      <c r="WJN3" s="42"/>
      <c r="WJO3" s="42"/>
      <c r="WJP3" s="42"/>
      <c r="WJQ3" s="42"/>
      <c r="WJR3" s="42"/>
      <c r="WJS3" s="42"/>
      <c r="WJT3" s="42"/>
      <c r="WJU3" s="42"/>
      <c r="WJV3" s="42"/>
      <c r="WJW3" s="42"/>
      <c r="WJX3" s="42"/>
      <c r="WJY3" s="42"/>
      <c r="WJZ3" s="42"/>
      <c r="WKA3" s="42"/>
      <c r="WKB3" s="42"/>
      <c r="WKC3" s="42"/>
      <c r="WKD3" s="42"/>
      <c r="WKE3" s="42"/>
      <c r="WKF3" s="42"/>
      <c r="WKG3" s="42"/>
      <c r="WKH3" s="42"/>
      <c r="WKI3" s="42"/>
      <c r="WKJ3" s="42"/>
      <c r="WKK3" s="42"/>
      <c r="WKL3" s="42"/>
      <c r="WKM3" s="42"/>
      <c r="WKN3" s="42"/>
      <c r="WKO3" s="42"/>
      <c r="WKP3" s="42"/>
      <c r="WKQ3" s="42"/>
      <c r="WKR3" s="42"/>
      <c r="WKS3" s="42"/>
      <c r="WKT3" s="42"/>
      <c r="WKU3" s="42"/>
      <c r="WKV3" s="42"/>
      <c r="WKW3" s="42"/>
      <c r="WKX3" s="42"/>
      <c r="WKY3" s="42"/>
      <c r="WKZ3" s="42"/>
      <c r="WLA3" s="42"/>
      <c r="WLB3" s="42"/>
      <c r="WLC3" s="42"/>
      <c r="WLD3" s="42"/>
      <c r="WLE3" s="42"/>
      <c r="WLF3" s="42"/>
      <c r="WLG3" s="42"/>
      <c r="WLH3" s="42"/>
      <c r="WLI3" s="42"/>
      <c r="WLJ3" s="42"/>
      <c r="WLK3" s="42"/>
      <c r="WLL3" s="42"/>
      <c r="WLM3" s="42"/>
      <c r="WLN3" s="42"/>
      <c r="WLO3" s="42"/>
      <c r="WLP3" s="42"/>
      <c r="WLQ3" s="42"/>
      <c r="WLR3" s="42"/>
      <c r="WLS3" s="42"/>
      <c r="WLT3" s="42"/>
      <c r="WLU3" s="42"/>
      <c r="WLV3" s="42"/>
      <c r="WLW3" s="42"/>
      <c r="WLX3" s="42"/>
      <c r="WLY3" s="42"/>
      <c r="WLZ3" s="42"/>
      <c r="WMA3" s="42"/>
      <c r="WMB3" s="42"/>
      <c r="WMC3" s="42"/>
      <c r="WMD3" s="42"/>
      <c r="WME3" s="42"/>
      <c r="WMF3" s="42"/>
      <c r="WMG3" s="42"/>
      <c r="WMH3" s="42"/>
      <c r="WMI3" s="42"/>
      <c r="WMJ3" s="42"/>
      <c r="WMK3" s="42"/>
      <c r="WML3" s="42"/>
      <c r="WMM3" s="42"/>
      <c r="WMN3" s="42"/>
      <c r="WMO3" s="42"/>
      <c r="WMP3" s="42"/>
      <c r="WMQ3" s="42"/>
      <c r="WMR3" s="42"/>
      <c r="WMS3" s="42"/>
      <c r="WMT3" s="42"/>
      <c r="WMU3" s="42"/>
      <c r="WMV3" s="42"/>
      <c r="WMW3" s="42"/>
      <c r="WMX3" s="42"/>
      <c r="WMY3" s="42"/>
      <c r="WMZ3" s="42"/>
      <c r="WNA3" s="42"/>
      <c r="WNB3" s="42"/>
      <c r="WNC3" s="42"/>
      <c r="WND3" s="42"/>
      <c r="WNE3" s="42"/>
      <c r="WNF3" s="42"/>
      <c r="WNG3" s="42"/>
      <c r="WNH3" s="42"/>
      <c r="WNI3" s="42"/>
      <c r="WNJ3" s="42"/>
      <c r="WNK3" s="42"/>
      <c r="WNL3" s="42"/>
      <c r="WNM3" s="42"/>
      <c r="WNN3" s="42"/>
      <c r="WNO3" s="42"/>
      <c r="WNP3" s="42"/>
      <c r="WNQ3" s="42"/>
      <c r="WNR3" s="42"/>
      <c r="WNS3" s="42"/>
      <c r="WNT3" s="42"/>
      <c r="WNU3" s="42"/>
      <c r="WNV3" s="42"/>
      <c r="WNW3" s="42"/>
      <c r="WNX3" s="42"/>
      <c r="WNY3" s="42"/>
      <c r="WNZ3" s="42"/>
      <c r="WOA3" s="42"/>
      <c r="WOB3" s="42"/>
      <c r="WOC3" s="42"/>
      <c r="WOD3" s="42"/>
      <c r="WOE3" s="42"/>
      <c r="WOF3" s="42"/>
      <c r="WOG3" s="42"/>
      <c r="WOH3" s="42"/>
      <c r="WOI3" s="42"/>
      <c r="WOJ3" s="42"/>
      <c r="WOK3" s="42"/>
      <c r="WOL3" s="42"/>
      <c r="WOM3" s="42"/>
      <c r="WON3" s="42"/>
      <c r="WOO3" s="42"/>
      <c r="WOP3" s="42"/>
      <c r="WOQ3" s="42"/>
      <c r="WOR3" s="42"/>
      <c r="WOS3" s="42"/>
      <c r="WOT3" s="42"/>
      <c r="WOU3" s="42"/>
      <c r="WOV3" s="42"/>
      <c r="WOW3" s="42"/>
      <c r="WOX3" s="42"/>
      <c r="WOY3" s="42"/>
      <c r="WOZ3" s="42"/>
      <c r="WPA3" s="42"/>
      <c r="WPB3" s="42"/>
      <c r="WPC3" s="42"/>
      <c r="WPD3" s="42"/>
      <c r="WPE3" s="42"/>
      <c r="WPF3" s="42"/>
      <c r="WPG3" s="42"/>
      <c r="WPH3" s="42"/>
      <c r="WPI3" s="42"/>
      <c r="WPJ3" s="42"/>
      <c r="WPK3" s="42"/>
      <c r="WPL3" s="42"/>
      <c r="WPM3" s="42"/>
      <c r="WPN3" s="42"/>
      <c r="WPO3" s="42"/>
      <c r="WPP3" s="42"/>
      <c r="WPQ3" s="42"/>
      <c r="WPR3" s="42"/>
      <c r="WPS3" s="42"/>
      <c r="WPT3" s="42"/>
      <c r="WPU3" s="42"/>
      <c r="WPV3" s="42"/>
      <c r="WPW3" s="42"/>
      <c r="WPX3" s="42"/>
      <c r="WPY3" s="42"/>
      <c r="WPZ3" s="42"/>
      <c r="WQA3" s="42"/>
      <c r="WQB3" s="42"/>
      <c r="WQC3" s="42"/>
      <c r="WQD3" s="42"/>
      <c r="WQE3" s="42"/>
      <c r="WQF3" s="42"/>
      <c r="WQG3" s="42"/>
      <c r="WQH3" s="42"/>
      <c r="WQI3" s="42"/>
      <c r="WQJ3" s="42"/>
      <c r="WQK3" s="42"/>
      <c r="WQL3" s="42"/>
      <c r="WQM3" s="42"/>
      <c r="WQN3" s="42"/>
      <c r="WQO3" s="42"/>
      <c r="WQP3" s="42"/>
      <c r="WQQ3" s="42"/>
      <c r="WQR3" s="42"/>
      <c r="WQS3" s="42"/>
      <c r="WQT3" s="42"/>
      <c r="WQU3" s="42"/>
      <c r="WQV3" s="42"/>
      <c r="WQW3" s="42"/>
      <c r="WQX3" s="42"/>
      <c r="WQY3" s="42"/>
      <c r="WQZ3" s="42"/>
      <c r="WRA3" s="42"/>
      <c r="WRB3" s="42"/>
      <c r="WRC3" s="42"/>
      <c r="WRD3" s="42"/>
      <c r="WRE3" s="42"/>
      <c r="WRF3" s="42"/>
      <c r="WRG3" s="42"/>
      <c r="WRH3" s="42"/>
      <c r="WRI3" s="42"/>
      <c r="WRJ3" s="42"/>
      <c r="WRK3" s="42"/>
      <c r="WRL3" s="42"/>
      <c r="WRM3" s="42"/>
      <c r="WRN3" s="42"/>
      <c r="WRO3" s="42"/>
      <c r="WRP3" s="42"/>
      <c r="WRQ3" s="42"/>
      <c r="WRR3" s="42"/>
      <c r="WRS3" s="42"/>
      <c r="WRT3" s="42"/>
      <c r="WRU3" s="42"/>
      <c r="WRV3" s="42"/>
      <c r="WRW3" s="42"/>
      <c r="WRX3" s="42"/>
      <c r="WRY3" s="42"/>
      <c r="WRZ3" s="42"/>
      <c r="WSA3" s="42"/>
      <c r="WSB3" s="42"/>
      <c r="WSC3" s="42"/>
      <c r="WSD3" s="42"/>
      <c r="WSE3" s="42"/>
      <c r="WSF3" s="42"/>
      <c r="WSG3" s="42"/>
      <c r="WSH3" s="42"/>
      <c r="WSI3" s="42"/>
      <c r="WSJ3" s="42"/>
      <c r="WSK3" s="42"/>
      <c r="WSL3" s="42"/>
      <c r="WSM3" s="42"/>
      <c r="WSN3" s="42"/>
      <c r="WSO3" s="42"/>
      <c r="WSP3" s="42"/>
      <c r="WSQ3" s="42"/>
      <c r="WSR3" s="42"/>
      <c r="WSS3" s="42"/>
      <c r="WST3" s="42"/>
      <c r="WSU3" s="42"/>
      <c r="WSV3" s="42"/>
      <c r="WSW3" s="42"/>
      <c r="WSX3" s="42"/>
      <c r="WSY3" s="42"/>
      <c r="WSZ3" s="42"/>
      <c r="WTA3" s="42"/>
      <c r="WTB3" s="42"/>
      <c r="WTC3" s="42"/>
      <c r="WTD3" s="42"/>
      <c r="WTE3" s="42"/>
      <c r="WTF3" s="42"/>
      <c r="WTG3" s="42"/>
      <c r="WTH3" s="42"/>
      <c r="WTI3" s="42"/>
      <c r="WTJ3" s="42"/>
      <c r="WTK3" s="42"/>
      <c r="WTL3" s="42"/>
      <c r="WTM3" s="42"/>
      <c r="WTN3" s="42"/>
      <c r="WTO3" s="42"/>
      <c r="WTP3" s="42"/>
      <c r="WTQ3" s="42"/>
      <c r="WTR3" s="42"/>
      <c r="WTS3" s="42"/>
      <c r="WTT3" s="42"/>
      <c r="WTU3" s="42"/>
      <c r="WTV3" s="42"/>
      <c r="WTW3" s="42"/>
      <c r="WTX3" s="42"/>
      <c r="WTY3" s="42"/>
      <c r="WTZ3" s="42"/>
      <c r="WUA3" s="42"/>
      <c r="WUB3" s="42"/>
      <c r="WUC3" s="42"/>
      <c r="WUD3" s="42"/>
      <c r="WUE3" s="42"/>
      <c r="WUF3" s="42"/>
      <c r="WUG3" s="42"/>
      <c r="WUH3" s="42"/>
      <c r="WUI3" s="42"/>
      <c r="WUJ3" s="42"/>
      <c r="WUK3" s="42"/>
      <c r="WUL3" s="42"/>
      <c r="WUM3" s="42"/>
      <c r="WUN3" s="42"/>
      <c r="WUO3" s="42"/>
      <c r="WUP3" s="42"/>
      <c r="WUQ3" s="42"/>
      <c r="WUR3" s="42"/>
      <c r="WUS3" s="42"/>
      <c r="WUT3" s="42"/>
      <c r="WUU3" s="42"/>
      <c r="WUV3" s="42"/>
      <c r="WUW3" s="42"/>
      <c r="WUX3" s="42"/>
      <c r="WUY3" s="42"/>
      <c r="WUZ3" s="42"/>
      <c r="WVA3" s="42"/>
      <c r="WVB3" s="42"/>
      <c r="WVC3" s="42"/>
      <c r="WVD3" s="42"/>
      <c r="WVE3" s="42"/>
      <c r="WVF3" s="42"/>
      <c r="WVG3" s="42"/>
      <c r="WVH3" s="42"/>
      <c r="WVI3" s="42"/>
      <c r="WVJ3" s="42"/>
      <c r="WVK3" s="42"/>
      <c r="WVL3" s="42"/>
      <c r="WVM3" s="42"/>
      <c r="WVN3" s="42"/>
      <c r="WVO3" s="42"/>
      <c r="WVP3" s="42"/>
      <c r="WVQ3" s="42"/>
      <c r="WVR3" s="42"/>
      <c r="WVS3" s="42"/>
      <c r="WVT3" s="42"/>
      <c r="WVU3" s="42"/>
      <c r="WVV3" s="42"/>
      <c r="WVW3" s="42"/>
      <c r="WVX3" s="42"/>
      <c r="WVY3" s="42"/>
      <c r="WVZ3" s="42"/>
      <c r="WWA3" s="42"/>
      <c r="WWB3" s="42"/>
      <c r="WWC3" s="42"/>
      <c r="WWD3" s="42"/>
      <c r="WWE3" s="42"/>
      <c r="WWF3" s="42"/>
      <c r="WWG3" s="42"/>
      <c r="WWH3" s="42"/>
      <c r="WWI3" s="42"/>
      <c r="WWJ3" s="42"/>
      <c r="WWK3" s="42"/>
      <c r="WWL3" s="42"/>
      <c r="WWM3" s="42"/>
      <c r="WWN3" s="42"/>
      <c r="WWO3" s="42"/>
      <c r="WWP3" s="42"/>
      <c r="WWQ3" s="42"/>
      <c r="WWR3" s="42"/>
      <c r="WWS3" s="42"/>
      <c r="WWT3" s="42"/>
      <c r="WWU3" s="42"/>
      <c r="WWV3" s="42"/>
      <c r="WWW3" s="42"/>
      <c r="WWX3" s="42"/>
      <c r="WWY3" s="42"/>
      <c r="WWZ3" s="42"/>
      <c r="WXA3" s="42"/>
      <c r="WXB3" s="42"/>
      <c r="WXC3" s="42"/>
      <c r="WXD3" s="42"/>
      <c r="WXE3" s="42"/>
      <c r="WXF3" s="42"/>
      <c r="WXG3" s="42"/>
      <c r="WXH3" s="42"/>
      <c r="WXI3" s="42"/>
      <c r="WXJ3" s="42"/>
      <c r="WXK3" s="42"/>
      <c r="WXL3" s="42"/>
      <c r="WXM3" s="42"/>
      <c r="WXN3" s="42"/>
      <c r="WXO3" s="42"/>
      <c r="WXP3" s="42"/>
      <c r="WXQ3" s="42"/>
      <c r="WXR3" s="42"/>
      <c r="WXS3" s="42"/>
      <c r="WXT3" s="42"/>
      <c r="WXU3" s="42"/>
      <c r="WXV3" s="42"/>
      <c r="WXW3" s="42"/>
      <c r="WXX3" s="42"/>
      <c r="WXY3" s="42"/>
      <c r="WXZ3" s="42"/>
      <c r="WYA3" s="42"/>
      <c r="WYB3" s="42"/>
      <c r="WYC3" s="42"/>
      <c r="WYD3" s="42"/>
      <c r="WYE3" s="42"/>
      <c r="WYF3" s="42"/>
      <c r="WYG3" s="42"/>
      <c r="WYH3" s="42"/>
      <c r="WYI3" s="42"/>
      <c r="WYJ3" s="42"/>
      <c r="WYK3" s="42"/>
      <c r="WYL3" s="42"/>
      <c r="WYM3" s="42"/>
      <c r="WYN3" s="42"/>
      <c r="WYO3" s="42"/>
      <c r="WYP3" s="42"/>
      <c r="WYQ3" s="42"/>
      <c r="WYR3" s="42"/>
      <c r="WYS3" s="42"/>
      <c r="WYT3" s="42"/>
      <c r="WYU3" s="42"/>
      <c r="WYV3" s="42"/>
      <c r="WYW3" s="42"/>
      <c r="WYX3" s="42"/>
      <c r="WYY3" s="42"/>
      <c r="WYZ3" s="42"/>
      <c r="WZA3" s="42"/>
      <c r="WZB3" s="42"/>
      <c r="WZC3" s="42"/>
      <c r="WZD3" s="42"/>
      <c r="WZE3" s="42"/>
      <c r="WZF3" s="42"/>
      <c r="WZG3" s="42"/>
      <c r="WZH3" s="42"/>
      <c r="WZI3" s="42"/>
      <c r="WZJ3" s="42"/>
      <c r="WZK3" s="42"/>
      <c r="WZL3" s="42"/>
      <c r="WZM3" s="42"/>
      <c r="WZN3" s="42"/>
      <c r="WZO3" s="42"/>
      <c r="WZP3" s="42"/>
      <c r="WZQ3" s="42"/>
      <c r="WZR3" s="42"/>
      <c r="WZS3" s="42"/>
      <c r="WZT3" s="42"/>
      <c r="WZU3" s="42"/>
      <c r="WZV3" s="42"/>
      <c r="WZW3" s="42"/>
      <c r="WZX3" s="42"/>
      <c r="WZY3" s="42"/>
      <c r="WZZ3" s="42"/>
      <c r="XAA3" s="42"/>
      <c r="XAB3" s="42"/>
      <c r="XAC3" s="42"/>
      <c r="XAD3" s="42"/>
      <c r="XAE3" s="42"/>
      <c r="XAF3" s="42"/>
      <c r="XAG3" s="42"/>
      <c r="XAH3" s="42"/>
      <c r="XAI3" s="42"/>
      <c r="XAJ3" s="42"/>
      <c r="XAK3" s="42"/>
      <c r="XAL3" s="42"/>
      <c r="XAM3" s="42"/>
      <c r="XAN3" s="42"/>
      <c r="XAO3" s="42"/>
      <c r="XAP3" s="42"/>
      <c r="XAQ3" s="42"/>
      <c r="XAR3" s="42"/>
      <c r="XAS3" s="42"/>
      <c r="XAT3" s="42"/>
      <c r="XAU3" s="42"/>
      <c r="XAV3" s="42"/>
      <c r="XAW3" s="42"/>
      <c r="XAX3" s="42"/>
      <c r="XAY3" s="42"/>
      <c r="XAZ3" s="42"/>
      <c r="XBA3" s="42"/>
      <c r="XBB3" s="42"/>
      <c r="XBC3" s="42"/>
      <c r="XBD3" s="42"/>
      <c r="XBE3" s="42"/>
      <c r="XBF3" s="42"/>
      <c r="XBG3" s="42"/>
      <c r="XBH3" s="42"/>
      <c r="XBI3" s="42"/>
      <c r="XBJ3" s="42"/>
      <c r="XBK3" s="42"/>
      <c r="XBL3" s="42"/>
      <c r="XBM3" s="42"/>
      <c r="XBN3" s="42"/>
      <c r="XBO3" s="42"/>
      <c r="XBP3" s="42"/>
      <c r="XBQ3" s="42"/>
      <c r="XBR3" s="42"/>
      <c r="XBS3" s="42"/>
      <c r="XBT3" s="42"/>
      <c r="XBU3" s="42"/>
      <c r="XBV3" s="42"/>
      <c r="XBW3" s="42"/>
      <c r="XBX3" s="42"/>
      <c r="XBY3" s="42"/>
      <c r="XBZ3" s="42"/>
      <c r="XCA3" s="42"/>
      <c r="XCB3" s="42"/>
      <c r="XCC3" s="42"/>
      <c r="XCD3" s="42"/>
      <c r="XCE3" s="42"/>
      <c r="XCF3" s="42"/>
      <c r="XCG3" s="42"/>
      <c r="XCH3" s="42"/>
      <c r="XCI3" s="42"/>
      <c r="XCJ3" s="42"/>
      <c r="XCK3" s="42"/>
      <c r="XCL3" s="42"/>
      <c r="XCM3" s="42"/>
      <c r="XCN3" s="42"/>
      <c r="XCO3" s="42"/>
      <c r="XCP3" s="42"/>
      <c r="XCQ3" s="42"/>
      <c r="XCR3" s="42"/>
      <c r="XCS3" s="42"/>
      <c r="XCT3" s="42"/>
      <c r="XCU3" s="42"/>
      <c r="XCV3" s="42"/>
      <c r="XCW3" s="42"/>
      <c r="XCX3" s="42"/>
      <c r="XCY3" s="42"/>
      <c r="XCZ3" s="42"/>
      <c r="XDA3" s="42"/>
      <c r="XDB3" s="42"/>
      <c r="XDC3" s="42"/>
      <c r="XDD3" s="42"/>
      <c r="XDE3" s="42"/>
      <c r="XDF3" s="42"/>
      <c r="XDG3" s="42"/>
      <c r="XDH3" s="42"/>
      <c r="XDI3" s="42"/>
      <c r="XDJ3" s="42"/>
      <c r="XDK3" s="42"/>
      <c r="XDL3" s="42"/>
      <c r="XDM3" s="42"/>
      <c r="XDN3" s="42"/>
      <c r="XDO3" s="42"/>
      <c r="XDP3" s="42"/>
      <c r="XDQ3" s="42"/>
      <c r="XDR3" s="42"/>
      <c r="XDS3" s="42"/>
      <c r="XDT3" s="42"/>
      <c r="XDU3" s="42"/>
      <c r="XDV3" s="42"/>
      <c r="XDW3" s="42"/>
      <c r="XDX3" s="42"/>
      <c r="XDY3" s="42"/>
      <c r="XDZ3" s="42"/>
      <c r="XEA3" s="42"/>
      <c r="XEB3" s="42"/>
      <c r="XEC3" s="42"/>
      <c r="XED3" s="42"/>
      <c r="XEE3" s="42"/>
      <c r="XEF3" s="42"/>
      <c r="XEG3" s="42"/>
      <c r="XEH3" s="42"/>
      <c r="XEI3" s="42"/>
      <c r="XEJ3" s="42"/>
      <c r="XEK3" s="42"/>
      <c r="XEL3" s="42"/>
      <c r="XEM3" s="42"/>
      <c r="XEN3" s="42"/>
      <c r="XEO3" s="42"/>
      <c r="XEP3" s="42"/>
      <c r="XEQ3" s="42"/>
      <c r="XER3" s="42"/>
      <c r="XES3" s="42"/>
      <c r="XET3" s="42"/>
      <c r="XEU3" s="42"/>
      <c r="XEV3" s="42"/>
      <c r="XEW3" s="42"/>
      <c r="XEX3" s="42"/>
    </row>
    <row r="4" s="34" customFormat="1" customHeight="1" spans="1:7">
      <c r="A4" s="43" t="s">
        <v>3</v>
      </c>
      <c r="B4" s="44" t="s">
        <v>4</v>
      </c>
      <c r="C4" s="45" t="s">
        <v>5</v>
      </c>
      <c r="D4" s="46"/>
      <c r="E4" s="45" t="s">
        <v>74</v>
      </c>
      <c r="F4" s="47"/>
      <c r="G4" s="48" t="s">
        <v>75</v>
      </c>
    </row>
    <row r="5" s="34" customFormat="1" customHeight="1" spans="1:7">
      <c r="A5" s="49"/>
      <c r="B5" s="44"/>
      <c r="C5" s="50"/>
      <c r="D5" s="51" t="s">
        <v>91</v>
      </c>
      <c r="E5" s="52"/>
      <c r="F5" s="51" t="s">
        <v>91</v>
      </c>
      <c r="G5" s="48"/>
    </row>
    <row r="6" s="34" customFormat="1" customHeight="1" spans="1:7">
      <c r="A6" s="53"/>
      <c r="B6" s="54" t="s">
        <v>97</v>
      </c>
      <c r="C6" s="55">
        <f>C7+C15</f>
        <v>48</v>
      </c>
      <c r="D6" s="55">
        <f>D7+D15</f>
        <v>21</v>
      </c>
      <c r="E6" s="55">
        <f>E7+E15</f>
        <v>4</v>
      </c>
      <c r="F6" s="55">
        <f>F7+F15</f>
        <v>0</v>
      </c>
      <c r="G6" s="55">
        <f>G7+G15</f>
        <v>52</v>
      </c>
    </row>
    <row r="7" s="34" customFormat="1" customHeight="1" spans="1:7">
      <c r="A7" s="53"/>
      <c r="B7" s="56" t="s">
        <v>1388</v>
      </c>
      <c r="C7" s="55">
        <f>C8</f>
        <v>42</v>
      </c>
      <c r="D7" s="55">
        <f>D8</f>
        <v>21</v>
      </c>
      <c r="E7" s="55">
        <f>E8</f>
        <v>3</v>
      </c>
      <c r="F7" s="55">
        <f>F8</f>
        <v>0</v>
      </c>
      <c r="G7" s="55">
        <f>G8</f>
        <v>45</v>
      </c>
    </row>
    <row r="8" s="32" customFormat="1" customHeight="1" spans="1:7">
      <c r="A8" s="57">
        <v>223</v>
      </c>
      <c r="B8" s="58" t="s">
        <v>1389</v>
      </c>
      <c r="C8" s="55">
        <f>C9+C12</f>
        <v>42</v>
      </c>
      <c r="D8" s="55">
        <f>D9+D12</f>
        <v>21</v>
      </c>
      <c r="E8" s="55">
        <f>E9+E12</f>
        <v>3</v>
      </c>
      <c r="F8" s="55">
        <f>F9+F12</f>
        <v>0</v>
      </c>
      <c r="G8" s="55">
        <f>G9+G12</f>
        <v>45</v>
      </c>
    </row>
    <row r="9" s="32" customFormat="1" customHeight="1" spans="1:7">
      <c r="A9" s="59">
        <v>22301</v>
      </c>
      <c r="B9" s="60" t="s">
        <v>1390</v>
      </c>
      <c r="C9" s="61">
        <f>SUM(C10:C11)</f>
        <v>36</v>
      </c>
      <c r="D9" s="61">
        <f>SUM(D10:D11)</f>
        <v>21</v>
      </c>
      <c r="E9" s="61">
        <f>SUM(E10:E11)</f>
        <v>0</v>
      </c>
      <c r="F9" s="61">
        <f>SUM(F10:F11)</f>
        <v>0</v>
      </c>
      <c r="G9" s="61">
        <f>SUM(G10:G11)</f>
        <v>36</v>
      </c>
    </row>
    <row r="10" s="32" customFormat="1" customHeight="1" spans="1:7">
      <c r="A10" s="62">
        <v>2230105</v>
      </c>
      <c r="B10" s="60" t="s">
        <v>1391</v>
      </c>
      <c r="C10" s="63">
        <v>32</v>
      </c>
      <c r="D10" s="63">
        <v>21</v>
      </c>
      <c r="E10" s="63">
        <f t="shared" ref="E10:E14" si="0">G10-C10-F10</f>
        <v>0</v>
      </c>
      <c r="F10" s="63"/>
      <c r="G10" s="63">
        <v>32</v>
      </c>
    </row>
    <row r="11" s="32" customFormat="1" customHeight="1" spans="1:7">
      <c r="A11" s="59">
        <v>2230199</v>
      </c>
      <c r="B11" s="60" t="s">
        <v>1392</v>
      </c>
      <c r="C11" s="63">
        <v>4</v>
      </c>
      <c r="D11" s="63"/>
      <c r="E11" s="63"/>
      <c r="F11" s="63"/>
      <c r="G11" s="63">
        <v>4</v>
      </c>
    </row>
    <row r="12" s="32" customFormat="1" customHeight="1" spans="1:7">
      <c r="A12" s="64">
        <v>22399</v>
      </c>
      <c r="B12" s="60" t="s">
        <v>1393</v>
      </c>
      <c r="C12" s="61">
        <f>SUM(C13)</f>
        <v>6</v>
      </c>
      <c r="D12" s="61"/>
      <c r="E12" s="61">
        <f>SUM(E13)</f>
        <v>3</v>
      </c>
      <c r="F12" s="61">
        <f>SUM(F13)</f>
        <v>0</v>
      </c>
      <c r="G12" s="61">
        <f>SUM(G13)</f>
        <v>9</v>
      </c>
    </row>
    <row r="13" s="32" customFormat="1" customHeight="1" spans="1:7">
      <c r="A13" s="64">
        <v>2239999</v>
      </c>
      <c r="B13" s="60" t="s">
        <v>1394</v>
      </c>
      <c r="C13" s="63">
        <v>6</v>
      </c>
      <c r="D13" s="63"/>
      <c r="E13" s="63">
        <v>3</v>
      </c>
      <c r="F13" s="63"/>
      <c r="G13" s="63">
        <v>9</v>
      </c>
    </row>
    <row r="14" s="32" customFormat="1" customHeight="1" spans="1:7">
      <c r="A14" s="64"/>
      <c r="B14" s="60"/>
      <c r="C14" s="63"/>
      <c r="D14" s="63"/>
      <c r="E14" s="63">
        <f t="shared" si="0"/>
        <v>0</v>
      </c>
      <c r="F14" s="63"/>
      <c r="G14" s="63"/>
    </row>
    <row r="15" s="32" customFormat="1" customHeight="1" spans="1:7">
      <c r="A15" s="65" t="s">
        <v>1395</v>
      </c>
      <c r="B15" s="58" t="s">
        <v>1396</v>
      </c>
      <c r="C15" s="66">
        <f>C16</f>
        <v>6</v>
      </c>
      <c r="D15" s="66"/>
      <c r="E15" s="66">
        <f>E16</f>
        <v>1</v>
      </c>
      <c r="F15" s="66">
        <f>F16</f>
        <v>0</v>
      </c>
      <c r="G15" s="66">
        <f>G16</f>
        <v>7</v>
      </c>
    </row>
    <row r="16" s="32" customFormat="1" customHeight="1" spans="1:7">
      <c r="A16" s="64" t="s">
        <v>1397</v>
      </c>
      <c r="B16" s="60" t="s">
        <v>1346</v>
      </c>
      <c r="C16" s="61">
        <v>6</v>
      </c>
      <c r="D16" s="61"/>
      <c r="E16" s="61">
        <f>SUM(E17)</f>
        <v>1</v>
      </c>
      <c r="F16" s="61">
        <f>SUM(F17)</f>
        <v>0</v>
      </c>
      <c r="G16" s="61">
        <f>SUM(G17)</f>
        <v>7</v>
      </c>
    </row>
    <row r="17" s="32" customFormat="1" customHeight="1" spans="1:7">
      <c r="A17" s="64" t="s">
        <v>1398</v>
      </c>
      <c r="B17" s="60" t="s">
        <v>1399</v>
      </c>
      <c r="C17" s="63">
        <v>6</v>
      </c>
      <c r="D17" s="63"/>
      <c r="E17" s="63">
        <f>G17-C17-F17</f>
        <v>1</v>
      </c>
      <c r="F17" s="63"/>
      <c r="G17" s="63">
        <v>7</v>
      </c>
    </row>
    <row r="18" s="32" customFormat="1" customHeight="1"/>
    <row r="19" s="32" customFormat="1" customHeight="1"/>
    <row r="20" s="32" customFormat="1" customHeight="1"/>
    <row r="21" s="32" customFormat="1" customHeight="1"/>
    <row r="22" s="32" customFormat="1" customHeight="1"/>
    <row r="23" s="32" customFormat="1" customHeight="1"/>
    <row r="24" s="32" customFormat="1" customHeight="1"/>
    <row r="25" s="32" customFormat="1" customHeight="1"/>
    <row r="26" s="32" customFormat="1" customHeight="1"/>
    <row r="27" s="32" customFormat="1" customHeight="1"/>
    <row r="28" s="32" customFormat="1" customHeight="1"/>
    <row r="29" s="32" customFormat="1" customHeight="1"/>
    <row r="30" s="32" customFormat="1" customHeight="1"/>
  </sheetData>
  <mergeCells count="6">
    <mergeCell ref="B2:G2"/>
    <mergeCell ref="A4:A5"/>
    <mergeCell ref="B4:B5"/>
    <mergeCell ref="C4:C5"/>
    <mergeCell ref="E4:E5"/>
    <mergeCell ref="G4:G5"/>
  </mergeCells>
  <pageMargins left="0.786805555555556" right="0.786805555555556" top="0.786805555555556" bottom="0.786805555555556" header="0.511805555555556" footer="0.511805555555556"/>
  <pageSetup paperSize="9" scale="77" fitToHeight="0" orientation="portrait" blackAndWhite="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6">
    <pageSetUpPr fitToPage="1"/>
  </sheetPr>
  <dimension ref="A1:H50"/>
  <sheetViews>
    <sheetView showZeros="0" workbookViewId="0">
      <selection activeCell="G4" sqref="G4"/>
    </sheetView>
  </sheetViews>
  <sheetFormatPr defaultColWidth="9" defaultRowHeight="27" customHeight="1" outlineLevelCol="7"/>
  <cols>
    <col min="1" max="1" width="10.3333333333333" style="2" customWidth="1"/>
    <col min="2" max="2" width="40.1111111111111" style="2" customWidth="1"/>
    <col min="3" max="5" width="16.8888888888889" style="3" customWidth="1"/>
    <col min="6" max="16384" width="9" style="2"/>
  </cols>
  <sheetData>
    <row r="1" ht="17" customHeight="1" spans="1:1">
      <c r="A1" s="4" t="s">
        <v>1400</v>
      </c>
    </row>
    <row r="2" customHeight="1" spans="1:8">
      <c r="A2" s="5" t="s">
        <v>1401</v>
      </c>
      <c r="B2" s="5"/>
      <c r="C2" s="6"/>
      <c r="D2" s="6"/>
      <c r="E2" s="6"/>
      <c r="F2" s="7"/>
      <c r="G2" s="7"/>
      <c r="H2" s="7"/>
    </row>
    <row r="3" s="1" customFormat="1" ht="17" customHeight="1" spans="1:5">
      <c r="A3" s="8"/>
      <c r="B3" s="9"/>
      <c r="C3" s="10"/>
      <c r="D3" s="11"/>
      <c r="E3" s="12" t="s">
        <v>2</v>
      </c>
    </row>
    <row r="4" customHeight="1" spans="1:5">
      <c r="A4" s="13" t="s">
        <v>4</v>
      </c>
      <c r="B4" s="13"/>
      <c r="C4" s="14" t="s">
        <v>5</v>
      </c>
      <c r="D4" s="15" t="s">
        <v>74</v>
      </c>
      <c r="E4" s="15" t="s">
        <v>1402</v>
      </c>
    </row>
    <row r="5" customHeight="1" spans="1:5">
      <c r="A5" s="16" t="s">
        <v>1403</v>
      </c>
      <c r="B5" s="17" t="s">
        <v>1404</v>
      </c>
      <c r="C5" s="18">
        <v>163552</v>
      </c>
      <c r="D5" s="19">
        <f>E5-C5</f>
        <v>0</v>
      </c>
      <c r="E5" s="18">
        <v>163552</v>
      </c>
    </row>
    <row r="6" customHeight="1" spans="1:5">
      <c r="A6" s="20"/>
      <c r="B6" s="17" t="s">
        <v>1405</v>
      </c>
      <c r="C6" s="18">
        <v>213046</v>
      </c>
      <c r="D6" s="19">
        <f>E6-C6</f>
        <v>0</v>
      </c>
      <c r="E6" s="18">
        <v>213046</v>
      </c>
    </row>
    <row r="7" customHeight="1" spans="1:5">
      <c r="A7" s="20"/>
      <c r="B7" s="17" t="s">
        <v>1406</v>
      </c>
      <c r="C7" s="18">
        <f>SUM(C8:C10)</f>
        <v>30994</v>
      </c>
      <c r="D7" s="18">
        <f>SUM(D8:D10)</f>
        <v>18406</v>
      </c>
      <c r="E7" s="18">
        <f>SUM(E8:E10)</f>
        <v>49400</v>
      </c>
    </row>
    <row r="8" customHeight="1" spans="1:5">
      <c r="A8" s="20"/>
      <c r="B8" s="21" t="s">
        <v>1407</v>
      </c>
      <c r="C8" s="22">
        <v>0</v>
      </c>
      <c r="D8" s="23">
        <v>0</v>
      </c>
      <c r="E8" s="22">
        <v>0</v>
      </c>
    </row>
    <row r="9" customHeight="1" spans="1:5">
      <c r="A9" s="20"/>
      <c r="B9" s="21" t="s">
        <v>1408</v>
      </c>
      <c r="C9" s="24">
        <v>30994</v>
      </c>
      <c r="D9" s="23">
        <v>18406</v>
      </c>
      <c r="E9" s="24">
        <v>49400</v>
      </c>
    </row>
    <row r="10" customHeight="1" spans="1:5">
      <c r="A10" s="20"/>
      <c r="B10" s="21" t="s">
        <v>1409</v>
      </c>
      <c r="C10" s="22">
        <v>0</v>
      </c>
      <c r="D10" s="23">
        <v>0</v>
      </c>
      <c r="E10" s="22">
        <v>0</v>
      </c>
    </row>
    <row r="11" customHeight="1" spans="1:5">
      <c r="A11" s="20"/>
      <c r="B11" s="17" t="s">
        <v>1410</v>
      </c>
      <c r="C11" s="18">
        <v>54951</v>
      </c>
      <c r="D11" s="19">
        <f t="shared" ref="D11:D18" si="0">E11-C11</f>
        <v>0</v>
      </c>
      <c r="E11" s="18">
        <v>54951</v>
      </c>
    </row>
    <row r="12" customHeight="1" spans="1:5">
      <c r="A12" s="20"/>
      <c r="B12" s="21" t="s">
        <v>1411</v>
      </c>
      <c r="C12" s="24">
        <v>30994</v>
      </c>
      <c r="D12" s="23">
        <f t="shared" si="0"/>
        <v>18406</v>
      </c>
      <c r="E12" s="24">
        <v>49400</v>
      </c>
    </row>
    <row r="13" customHeight="1" spans="1:5">
      <c r="A13" s="20"/>
      <c r="B13" s="21" t="s">
        <v>1412</v>
      </c>
      <c r="C13" s="24">
        <v>23957</v>
      </c>
      <c r="D13" s="23">
        <f t="shared" si="0"/>
        <v>-18406</v>
      </c>
      <c r="E13" s="24">
        <v>5551</v>
      </c>
    </row>
    <row r="14" customHeight="1" spans="1:6">
      <c r="A14" s="25"/>
      <c r="B14" s="17" t="s">
        <v>1413</v>
      </c>
      <c r="C14" s="26">
        <v>139595</v>
      </c>
      <c r="D14" s="19">
        <f t="shared" si="0"/>
        <v>18406</v>
      </c>
      <c r="E14" s="18">
        <v>158001</v>
      </c>
      <c r="F14" s="27"/>
    </row>
    <row r="15" customHeight="1" spans="1:5">
      <c r="A15" s="16" t="s">
        <v>1414</v>
      </c>
      <c r="B15" s="17" t="s">
        <v>1415</v>
      </c>
      <c r="C15" s="18">
        <v>308200</v>
      </c>
      <c r="D15" s="19">
        <f t="shared" si="0"/>
        <v>0</v>
      </c>
      <c r="E15" s="18">
        <v>308200</v>
      </c>
    </row>
    <row r="16" customHeight="1" spans="1:5">
      <c r="A16" s="20"/>
      <c r="B16" s="17" t="s">
        <v>1416</v>
      </c>
      <c r="C16" s="18">
        <v>442000</v>
      </c>
      <c r="D16" s="19">
        <f t="shared" si="0"/>
        <v>-132000</v>
      </c>
      <c r="E16" s="18">
        <v>310000</v>
      </c>
    </row>
    <row r="17" customHeight="1" spans="1:5">
      <c r="A17" s="20"/>
      <c r="B17" s="17" t="s">
        <v>1417</v>
      </c>
      <c r="C17" s="18">
        <v>130000</v>
      </c>
      <c r="D17" s="19">
        <f t="shared" si="0"/>
        <v>-129200</v>
      </c>
      <c r="E17" s="18">
        <v>800</v>
      </c>
    </row>
    <row r="18" customHeight="1" spans="1:5">
      <c r="A18" s="20"/>
      <c r="B18" s="21" t="s">
        <v>1418</v>
      </c>
      <c r="C18" s="24">
        <v>130000</v>
      </c>
      <c r="D18" s="23">
        <f t="shared" si="0"/>
        <v>-130000</v>
      </c>
      <c r="E18" s="19">
        <v>0</v>
      </c>
    </row>
    <row r="19" customHeight="1" spans="1:5">
      <c r="A19" s="20"/>
      <c r="B19" s="21" t="s">
        <v>1419</v>
      </c>
      <c r="C19" s="22">
        <v>0</v>
      </c>
      <c r="D19" s="23">
        <v>800</v>
      </c>
      <c r="E19" s="24">
        <v>800</v>
      </c>
    </row>
    <row r="20" customHeight="1" spans="1:5">
      <c r="A20" s="20"/>
      <c r="B20" s="21" t="s">
        <v>1420</v>
      </c>
      <c r="C20" s="22">
        <v>0</v>
      </c>
      <c r="D20" s="23">
        <v>0</v>
      </c>
      <c r="E20" s="22">
        <v>0</v>
      </c>
    </row>
    <row r="21" customHeight="1" spans="1:5">
      <c r="A21" s="20"/>
      <c r="B21" s="17" t="s">
        <v>1421</v>
      </c>
      <c r="C21" s="18">
        <v>12100</v>
      </c>
      <c r="D21" s="19">
        <f>E21-C21</f>
        <v>-10000</v>
      </c>
      <c r="E21" s="18">
        <v>2100</v>
      </c>
    </row>
    <row r="22" customHeight="1" spans="1:5">
      <c r="A22" s="20"/>
      <c r="B22" s="21" t="s">
        <v>1422</v>
      </c>
      <c r="C22" s="22">
        <v>0</v>
      </c>
      <c r="D22" s="23">
        <v>800</v>
      </c>
      <c r="E22" s="24">
        <v>800</v>
      </c>
    </row>
    <row r="23" customHeight="1" spans="1:5">
      <c r="A23" s="20"/>
      <c r="B23" s="21" t="s">
        <v>1423</v>
      </c>
      <c r="C23" s="24">
        <v>12100</v>
      </c>
      <c r="D23" s="23">
        <f>E23-C23</f>
        <v>-10800</v>
      </c>
      <c r="E23" s="24">
        <v>1300</v>
      </c>
    </row>
    <row r="24" customHeight="1" spans="1:5">
      <c r="A24" s="25"/>
      <c r="B24" s="17" t="s">
        <v>1424</v>
      </c>
      <c r="C24" s="18">
        <v>426100</v>
      </c>
      <c r="D24" s="19">
        <f>E24-C24</f>
        <v>-119200</v>
      </c>
      <c r="E24" s="18">
        <v>306900</v>
      </c>
    </row>
    <row r="25" customHeight="1" spans="1:5">
      <c r="A25" s="16" t="s">
        <v>1425</v>
      </c>
      <c r="B25" s="17" t="s">
        <v>1426</v>
      </c>
      <c r="C25" s="18">
        <v>471752</v>
      </c>
      <c r="D25" s="19">
        <f>E25-C25</f>
        <v>0</v>
      </c>
      <c r="E25" s="18">
        <v>471752</v>
      </c>
    </row>
    <row r="26" customHeight="1" spans="1:5">
      <c r="A26" s="20"/>
      <c r="B26" s="17" t="s">
        <v>1427</v>
      </c>
      <c r="C26" s="18">
        <v>655046</v>
      </c>
      <c r="D26" s="19">
        <f>E26-C26</f>
        <v>-132000</v>
      </c>
      <c r="E26" s="18">
        <v>523046</v>
      </c>
    </row>
    <row r="27" customHeight="1" spans="1:5">
      <c r="A27" s="20"/>
      <c r="B27" s="17" t="s">
        <v>1428</v>
      </c>
      <c r="C27" s="18">
        <v>160994</v>
      </c>
      <c r="D27" s="19">
        <f>E27-C27</f>
        <v>-110794</v>
      </c>
      <c r="E27" s="18">
        <v>50200</v>
      </c>
    </row>
    <row r="28" customHeight="1" spans="1:5">
      <c r="A28" s="20"/>
      <c r="B28" s="21" t="s">
        <v>1429</v>
      </c>
      <c r="C28" s="24">
        <f>C8+C18</f>
        <v>130000</v>
      </c>
      <c r="D28" s="24">
        <f>D8+D18</f>
        <v>-130000</v>
      </c>
      <c r="E28" s="22">
        <v>0</v>
      </c>
    </row>
    <row r="29" customHeight="1" spans="1:5">
      <c r="A29" s="20"/>
      <c r="B29" s="21" t="s">
        <v>1430</v>
      </c>
      <c r="C29" s="24">
        <f>C9+C19</f>
        <v>30994</v>
      </c>
      <c r="D29" s="24">
        <f>D9+D19</f>
        <v>19206</v>
      </c>
      <c r="E29" s="24">
        <f>E9+E19</f>
        <v>50200</v>
      </c>
    </row>
    <row r="30" customHeight="1" spans="1:5">
      <c r="A30" s="20"/>
      <c r="B30" s="21" t="s">
        <v>1431</v>
      </c>
      <c r="C30" s="22">
        <f>C10+C20</f>
        <v>0</v>
      </c>
      <c r="D30" s="28">
        <f>D10+D20</f>
        <v>0</v>
      </c>
      <c r="E30" s="28">
        <f>E10+E20</f>
        <v>0</v>
      </c>
    </row>
    <row r="31" customHeight="1" spans="1:5">
      <c r="A31" s="20"/>
      <c r="B31" s="17" t="s">
        <v>1432</v>
      </c>
      <c r="C31" s="18">
        <v>67051</v>
      </c>
      <c r="D31" s="19">
        <f>E31-C31</f>
        <v>-10000</v>
      </c>
      <c r="E31" s="18">
        <v>57051</v>
      </c>
    </row>
    <row r="32" customHeight="1" spans="1:5">
      <c r="A32" s="20"/>
      <c r="B32" s="21" t="s">
        <v>1433</v>
      </c>
      <c r="C32" s="24">
        <f>C12+C22</f>
        <v>30994</v>
      </c>
      <c r="D32" s="23">
        <f>E32-C32</f>
        <v>19206</v>
      </c>
      <c r="E32" s="24">
        <f>E12+E22</f>
        <v>50200</v>
      </c>
    </row>
    <row r="33" customHeight="1" spans="1:5">
      <c r="A33" s="20"/>
      <c r="B33" s="21" t="s">
        <v>1434</v>
      </c>
      <c r="C33" s="24">
        <f>C13+C23</f>
        <v>36057</v>
      </c>
      <c r="D33" s="23">
        <f>E33-C33</f>
        <v>-29206</v>
      </c>
      <c r="E33" s="24">
        <f>E13+E23</f>
        <v>6851</v>
      </c>
    </row>
    <row r="34" customHeight="1" spans="1:5">
      <c r="A34" s="25"/>
      <c r="B34" s="17" t="s">
        <v>1435</v>
      </c>
      <c r="C34" s="18">
        <v>565695</v>
      </c>
      <c r="D34" s="19">
        <f>E34-C34</f>
        <v>-100794</v>
      </c>
      <c r="E34" s="18">
        <v>464901</v>
      </c>
    </row>
    <row r="35" customHeight="1" spans="1:5">
      <c r="A35" s="29"/>
      <c r="B35" s="29"/>
      <c r="C35" s="30"/>
      <c r="D35" s="30"/>
      <c r="E35" s="30"/>
    </row>
    <row r="36" customHeight="1" spans="1:5">
      <c r="A36" s="29"/>
      <c r="B36" s="29"/>
      <c r="C36" s="30"/>
      <c r="D36" s="30"/>
      <c r="E36" s="30"/>
    </row>
    <row r="37" customHeight="1" spans="1:5">
      <c r="A37" s="29"/>
      <c r="B37" s="29"/>
      <c r="C37" s="30"/>
      <c r="D37" s="30"/>
      <c r="E37" s="30"/>
    </row>
    <row r="38" customHeight="1" spans="1:5">
      <c r="A38" s="29"/>
      <c r="B38" s="29"/>
      <c r="C38" s="30"/>
      <c r="D38" s="30"/>
      <c r="E38" s="30"/>
    </row>
    <row r="39" customHeight="1" spans="1:5">
      <c r="A39" s="29"/>
      <c r="B39" s="29"/>
      <c r="C39" s="30"/>
      <c r="D39" s="30"/>
      <c r="E39" s="30"/>
    </row>
    <row r="40" customHeight="1" spans="1:5">
      <c r="A40" s="29"/>
      <c r="B40" s="29"/>
      <c r="C40" s="30"/>
      <c r="D40" s="30"/>
      <c r="E40" s="30"/>
    </row>
    <row r="41" customHeight="1" spans="1:5">
      <c r="A41" s="29"/>
      <c r="B41" s="29"/>
      <c r="C41" s="30"/>
      <c r="D41" s="30"/>
      <c r="E41" s="30"/>
    </row>
    <row r="42" customHeight="1" spans="1:5">
      <c r="A42" s="29"/>
      <c r="B42" s="29"/>
      <c r="C42" s="30"/>
      <c r="D42" s="30"/>
      <c r="E42" s="30"/>
    </row>
    <row r="43" customHeight="1" spans="1:5">
      <c r="A43" s="29"/>
      <c r="B43" s="29"/>
      <c r="C43" s="30"/>
      <c r="D43" s="30"/>
      <c r="E43" s="30"/>
    </row>
    <row r="44" customHeight="1" spans="1:5">
      <c r="A44" s="29"/>
      <c r="B44" s="29"/>
      <c r="C44" s="30"/>
      <c r="D44" s="30"/>
      <c r="E44" s="30"/>
    </row>
    <row r="45" customHeight="1" spans="1:5">
      <c r="A45" s="29"/>
      <c r="B45" s="29"/>
      <c r="C45" s="30"/>
      <c r="D45" s="30"/>
      <c r="E45" s="30"/>
    </row>
    <row r="46" customHeight="1" spans="1:5">
      <c r="A46" s="29"/>
      <c r="B46" s="29"/>
      <c r="C46" s="30"/>
      <c r="D46" s="30"/>
      <c r="E46" s="30"/>
    </row>
    <row r="47" customHeight="1" spans="1:5">
      <c r="A47" s="29"/>
      <c r="B47" s="29"/>
      <c r="C47" s="30"/>
      <c r="D47" s="30"/>
      <c r="E47" s="30"/>
    </row>
    <row r="48" customHeight="1" spans="1:5">
      <c r="A48" s="29"/>
      <c r="B48" s="29"/>
      <c r="C48" s="30"/>
      <c r="D48" s="30"/>
      <c r="E48" s="30"/>
    </row>
    <row r="49" customHeight="1" spans="1:5">
      <c r="A49" s="29"/>
      <c r="B49" s="29"/>
      <c r="C49" s="30"/>
      <c r="D49" s="30"/>
      <c r="E49" s="30"/>
    </row>
    <row r="50" customHeight="1" spans="1:5">
      <c r="A50" s="29"/>
      <c r="B50" s="29"/>
      <c r="C50" s="30"/>
      <c r="D50" s="30"/>
      <c r="E50" s="30"/>
    </row>
  </sheetData>
  <mergeCells count="5">
    <mergeCell ref="A2:E2"/>
    <mergeCell ref="A4:B4"/>
    <mergeCell ref="A5:A14"/>
    <mergeCell ref="A15:A24"/>
    <mergeCell ref="A25:A34"/>
  </mergeCells>
  <printOptions horizontalCentered="1"/>
  <pageMargins left="0.786805555555556" right="0.786805555555556" top="0.786805555555556" bottom="0.786805555555556" header="0.511805555555556" footer="0.511805555555556"/>
  <pageSetup paperSize="9" scale="86" fitToHeight="0" orientation="portrait" blackAndWhite="1" horizontalDpi="600"/>
  <headerFooter/>
  <ignoredErrors>
    <ignoredError sqref="D32:D33" formula="1"/>
    <ignoredError sqref="C7 E7" formulaRange="1" unlockedFormula="1"/>
    <ignoredError sqref="C28:D28 D29:E29 C30 E32 C32 E33 C33 D7"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一般公共预算收入</vt:lpstr>
      <vt:lpstr>一般公共预算支出</vt:lpstr>
      <vt:lpstr>政府性基金预算收入</vt:lpstr>
      <vt:lpstr>政府性基金预算支出</vt:lpstr>
      <vt:lpstr>国有资本经营预算收入</vt:lpstr>
      <vt:lpstr>国有资本经营预算支出</vt:lpstr>
      <vt:lpstr>债务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囚鸟</cp:lastModifiedBy>
  <dcterms:created xsi:type="dcterms:W3CDTF">2021-10-13T02:31:00Z</dcterms:created>
  <dcterms:modified xsi:type="dcterms:W3CDTF">2023-11-23T00:50:02Z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8875AC8794014DA482DA78BDF9489202_13</vt:lpwstr>
  </property>
  <property fmtid="{D5CDD505-2E9C-101B-9397-08002B2CF9AE}" pid="3" name="KSOProductBuildVer">
    <vt:lpwstr>2052-11.1.0.14235</vt:lpwstr>
  </property>
  <property fmtid="{D5CDD505-2E9C-101B-9397-08002B2CF9AE}" pid="4" name="KSOReadingLayout">
    <vt:bool>true</vt:bool>
  </property>
</Properties>
</file>